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Info 2018\Buku Informasi\"/>
    </mc:Choice>
  </mc:AlternateContent>
  <bookViews>
    <workbookView xWindow="0" yWindow="0" windowWidth="19416" windowHeight="7752" tabRatio="844" firstSheet="20" activeTab="29"/>
  </bookViews>
  <sheets>
    <sheet name="Daftar Isi" sheetId="3" r:id="rId1"/>
    <sheet name="opd" sheetId="81" r:id="rId2"/>
    <sheet name="ringkasan apbd" sheetId="80" r:id="rId3"/>
    <sheet name="Belanja Langsung" sheetId="82" r:id="rId4"/>
    <sheet name="Belanja Tidak Langsung" sheetId="79" r:id="rId5"/>
    <sheet name="Dikbud" sheetId="100" r:id="rId6"/>
    <sheet name="dinkes" sheetId="118" r:id="rId7"/>
    <sheet name="RSUD" sheetId="99" r:id="rId8"/>
    <sheet name="DPUPR" sheetId="117" r:id="rId9"/>
    <sheet name="SatpolPP" sheetId="116" r:id="rId10"/>
    <sheet name="Kesbangpol" sheetId="110" r:id="rId11"/>
    <sheet name="BPBD" sheetId="93" r:id="rId12"/>
    <sheet name="Dinsos" sheetId="115" r:id="rId13"/>
    <sheet name="DP3AKB" sheetId="85" r:id="rId14"/>
    <sheet name="DLH" sheetId="104" r:id="rId15"/>
    <sheet name="Capil" sheetId="102" r:id="rId16"/>
    <sheet name="Dispermades" sheetId="97" r:id="rId17"/>
    <sheet name="Dishub" sheetId="96" r:id="rId18"/>
    <sheet name="Diskominfo" sheetId="103" r:id="rId19"/>
    <sheet name="DTMPTSP" sheetId="125" r:id="rId20"/>
    <sheet name="Disarpus" sheetId="101" r:id="rId21"/>
    <sheet name="Diskanak" sheetId="86" r:id="rId22"/>
    <sheet name="Dispar" sheetId="111" r:id="rId23"/>
    <sheet name="Distan" sheetId="113" r:id="rId24"/>
    <sheet name="Disdag" sheetId="95" r:id="rId25"/>
    <sheet name="Setda" sheetId="127" r:id="rId26"/>
    <sheet name="Setwan" sheetId="89" r:id="rId27"/>
    <sheet name="Jtp" sheetId="105" r:id="rId28"/>
    <sheet name="Jtys" sheetId="107" r:id="rId29"/>
    <sheet name="Jmtn" sheetId="124" r:id="rId30"/>
    <sheet name="Jmpl" sheetId="109" r:id="rId31"/>
    <sheet name="Mtsh" sheetId="119" r:id="rId32"/>
    <sheet name="Twmangu" sheetId="128" r:id="rId33"/>
    <sheet name="Ngrys" sheetId="121" r:id="rId34"/>
    <sheet name="Krpd" sheetId="106" r:id="rId35"/>
    <sheet name="Kra" sheetId="126" r:id="rId36"/>
    <sheet name="Tsmd" sheetId="90" r:id="rId37"/>
    <sheet name="Jtn" sheetId="122" r:id="rId38"/>
    <sheet name="Clmd" sheetId="94" r:id="rId39"/>
    <sheet name="Gndrj" sheetId="87" r:id="rId40"/>
    <sheet name="Mjgd" sheetId="112" r:id="rId41"/>
    <sheet name="Kbkrmt" sheetId="88" r:id="rId42"/>
    <sheet name="Krj" sheetId="123" r:id="rId43"/>
    <sheet name="Jnw" sheetId="108" r:id="rId44"/>
    <sheet name="Inspek" sheetId="98" r:id="rId45"/>
    <sheet name="Baper" sheetId="91" r:id="rId46"/>
    <sheet name="BKPSDM" sheetId="92" r:id="rId47"/>
    <sheet name="BKD" sheetId="114" r:id="rId48"/>
    <sheet name="Lembaga" sheetId="62" r:id="rId49"/>
    <sheet name="Pendidikan" sheetId="63" r:id="rId50"/>
    <sheet name="Ternak" sheetId="64" r:id="rId51"/>
    <sheet name="Tani" sheetId="65" r:id="rId52"/>
    <sheet name="Koperasi" sheetId="66" r:id="rId53"/>
    <sheet name="Budaya" sheetId="67" r:id="rId54"/>
    <sheet name="Vertikal" sheetId="68" r:id="rId55"/>
    <sheet name="Bansos" sheetId="69" r:id="rId56"/>
    <sheet name="Bagi hasil Pajak" sheetId="70" r:id="rId57"/>
    <sheet name="Bagi Hasil Retribusi" sheetId="130" r:id="rId58"/>
    <sheet name="Bankeu Desa" sheetId="71" r:id="rId59"/>
    <sheet name="Bankeu Sarpras" sheetId="72" r:id="rId60"/>
    <sheet name="Parpol" sheetId="73" r:id="rId61"/>
    <sheet name="ADD" sheetId="74" r:id="rId62"/>
    <sheet name="Dana Desa" sheetId="129" r:id="rId63"/>
    <sheet name="Takterduga" sheetId="76" r:id="rId64"/>
  </sheets>
  <definedNames>
    <definedName name="_xlnm._FilterDatabase" localSheetId="3" hidden="1">'Belanja Langsung'!$A$5:$A$57</definedName>
    <definedName name="_xlnm._FilterDatabase" localSheetId="0" hidden="1">'Daftar Isi'!$A$5:$A$57</definedName>
    <definedName name="_xlnm._FilterDatabase" localSheetId="48" hidden="1">Lembaga!#REF!</definedName>
    <definedName name="_xlnm._FilterDatabase" localSheetId="49" hidden="1">Pendidikan!#REF!</definedName>
    <definedName name="_xlnm._FilterDatabase" localSheetId="63" hidden="1">Takterduga!#REF!</definedName>
    <definedName name="BagiHasil" localSheetId="3">#REF!</definedName>
    <definedName name="BagiHasil" localSheetId="2">#REF!</definedName>
    <definedName name="BanKeu" localSheetId="3">#REF!</definedName>
    <definedName name="BanKeu" localSheetId="2">#REF!</definedName>
    <definedName name="BANSOS" localSheetId="3">#REF!</definedName>
    <definedName name="BANSOS" localSheetId="2">#REF!</definedName>
    <definedName name="HIBAH" localSheetId="3">#REF!</definedName>
    <definedName name="HIBAH" localSheetId="2">#REF!</definedName>
    <definedName name="_xlnm.Print_Area" localSheetId="61">ADD!#REF!</definedName>
    <definedName name="_xlnm.Print_Area" localSheetId="56">'Bagi hasil Pajak'!#REF!</definedName>
    <definedName name="_xlnm.Print_Area" localSheetId="58">'Bankeu Desa'!#REF!</definedName>
    <definedName name="_xlnm.Print_Area" localSheetId="59">'Bankeu Sarpras'!#REF!</definedName>
    <definedName name="_xlnm.Print_Area" localSheetId="55">Bansos!#REF!</definedName>
    <definedName name="_xlnm.Print_Area" localSheetId="3">'Belanja Langsung'!$A$1:$C$56</definedName>
    <definedName name="_xlnm.Print_Area" localSheetId="4">'Belanja Tidak Langsung'!$A$1:$C$32</definedName>
    <definedName name="_xlnm.Print_Area" localSheetId="53">Budaya!#REF!</definedName>
    <definedName name="_xlnm.Print_Area" localSheetId="0">'Daftar Isi'!$A$1:$C$73</definedName>
    <definedName name="_xlnm.Print_Area" localSheetId="52">Koperasi!#REF!</definedName>
    <definedName name="_xlnm.Print_Area" localSheetId="48">Lembaga!#REF!</definedName>
    <definedName name="_xlnm.Print_Area" localSheetId="1">opd!$A$1:$E$50</definedName>
    <definedName name="_xlnm.Print_Area" localSheetId="60">Parpol!#REF!</definedName>
    <definedName name="_xlnm.Print_Area" localSheetId="49">Pendidikan!#REF!</definedName>
    <definedName name="_xlnm.Print_Area" localSheetId="63">Takterduga!#REF!</definedName>
    <definedName name="_xlnm.Print_Area" localSheetId="51">Tani!#REF!</definedName>
    <definedName name="_xlnm.Print_Area" localSheetId="50">Ternak!#REF!</definedName>
    <definedName name="_xlnm.Print_Area" localSheetId="54">Vertikal!#REF!</definedName>
    <definedName name="_xlnm.Print_Titles" localSheetId="61">ADD!#REF!</definedName>
    <definedName name="_xlnm.Print_Titles" localSheetId="56">'Bagi hasil Pajak'!#REF!</definedName>
    <definedName name="_xlnm.Print_Titles" localSheetId="58">'Bankeu Desa'!#REF!</definedName>
    <definedName name="_xlnm.Print_Titles" localSheetId="59">'Bankeu Sarpras'!#REF!</definedName>
    <definedName name="_xlnm.Print_Titles" localSheetId="55">Bansos!#REF!</definedName>
    <definedName name="_xlnm.Print_Titles" localSheetId="3">'Belanja Langsung'!$3:$4</definedName>
    <definedName name="_xlnm.Print_Titles" localSheetId="11">BPBD!$3:$3</definedName>
    <definedName name="_xlnm.Print_Titles" localSheetId="53">Budaya!#REF!</definedName>
    <definedName name="_xlnm.Print_Titles" localSheetId="15">Capil!$3:$3</definedName>
    <definedName name="_xlnm.Print_Titles" localSheetId="0">'Daftar Isi'!$3:$4</definedName>
    <definedName name="_xlnm.Print_Titles" localSheetId="5">Dikbud!$3:$3</definedName>
    <definedName name="_xlnm.Print_Titles" localSheetId="6">dinkes!$3:$3</definedName>
    <definedName name="_xlnm.Print_Titles" localSheetId="12">Dinsos!$3:$3</definedName>
    <definedName name="_xlnm.Print_Titles" localSheetId="20">Disarpus!$3:$3</definedName>
    <definedName name="_xlnm.Print_Titles" localSheetId="24">Disdag!$3:$3</definedName>
    <definedName name="_xlnm.Print_Titles" localSheetId="17">Dishub!$3:$3</definedName>
    <definedName name="_xlnm.Print_Titles" localSheetId="21">Diskanak!$4:$4</definedName>
    <definedName name="_xlnm.Print_Titles" localSheetId="18">Diskominfo!$3:$3</definedName>
    <definedName name="_xlnm.Print_Titles" localSheetId="22">Dispar!$3:$3</definedName>
    <definedName name="_xlnm.Print_Titles" localSheetId="16">Dispermades!$3:$3</definedName>
    <definedName name="_xlnm.Print_Titles" localSheetId="23">Distan!$3:$3</definedName>
    <definedName name="_xlnm.Print_Titles" localSheetId="14">DLH!$3:$3</definedName>
    <definedName name="_xlnm.Print_Titles" localSheetId="13">DP3AKB!$3:$3</definedName>
    <definedName name="_xlnm.Print_Titles" localSheetId="8">DPUPR!$3:$3</definedName>
    <definedName name="_xlnm.Print_Titles" localSheetId="19">DTMPTSP!$3:$3</definedName>
    <definedName name="_xlnm.Print_Titles" localSheetId="27">Jtp!$3:$3</definedName>
    <definedName name="_xlnm.Print_Titles" localSheetId="28">Jtys!$3:$3</definedName>
    <definedName name="_xlnm.Print_Titles" localSheetId="10">Kesbangpol!$3:$3</definedName>
    <definedName name="_xlnm.Print_Titles" localSheetId="52">Koperasi!#REF!</definedName>
    <definedName name="_xlnm.Print_Titles" localSheetId="48">Lembaga!#REF!</definedName>
    <definedName name="_xlnm.Print_Titles" localSheetId="1">opd!$5:$7</definedName>
    <definedName name="_xlnm.Print_Titles" localSheetId="60">Parpol!#REF!</definedName>
    <definedName name="_xlnm.Print_Titles" localSheetId="49">Pendidikan!#REF!</definedName>
    <definedName name="_xlnm.Print_Titles" localSheetId="9">SatpolPP!$3:$3</definedName>
    <definedName name="_xlnm.Print_Titles" localSheetId="25">Setda!$3:$3</definedName>
    <definedName name="_xlnm.Print_Titles" localSheetId="26">Setwan!$3:$3</definedName>
    <definedName name="_xlnm.Print_Titles" localSheetId="63">Takterduga!#REF!</definedName>
    <definedName name="_xlnm.Print_Titles" localSheetId="51">Tani!#REF!</definedName>
    <definedName name="_xlnm.Print_Titles" localSheetId="50">Ternak!#REF!</definedName>
    <definedName name="_xlnm.Print_Titles" localSheetId="32">Twmangu!$3:$4</definedName>
    <definedName name="_xlnm.Print_Titles" localSheetId="54">Vertikal!#REF!</definedName>
    <definedName name="TakTerduga" localSheetId="3">#REF!</definedName>
    <definedName name="TakTerduga" localSheetId="2">#REF!</definedName>
  </definedNames>
  <calcPr calcId="162913"/>
</workbook>
</file>

<file path=xl/calcChain.xml><?xml version="1.0" encoding="utf-8"?>
<calcChain xmlns="http://schemas.openxmlformats.org/spreadsheetml/2006/main">
  <c r="C7" i="116" l="1"/>
  <c r="C12" i="82"/>
  <c r="C7" i="97"/>
  <c r="C7" i="110"/>
  <c r="C22" i="79" l="1"/>
  <c r="C29" i="79"/>
  <c r="C30" i="79"/>
  <c r="C27" i="79"/>
  <c r="C26" i="79"/>
  <c r="C25" i="79"/>
  <c r="C24" i="79"/>
  <c r="C23" i="79"/>
  <c r="C18" i="79"/>
  <c r="C20" i="79"/>
  <c r="C19" i="79"/>
  <c r="C15" i="79"/>
  <c r="C16" i="79"/>
  <c r="C13" i="79"/>
  <c r="C12" i="79"/>
  <c r="C11" i="79"/>
  <c r="C10" i="79"/>
  <c r="C9" i="79"/>
  <c r="C8" i="79"/>
  <c r="C7" i="79"/>
  <c r="A1421" i="72"/>
  <c r="A1422" i="72" s="1"/>
  <c r="A1414" i="72"/>
  <c r="A1415" i="72" s="1"/>
  <c r="A1416" i="72" s="1"/>
  <c r="A1417" i="72" s="1"/>
  <c r="A1418" i="72" s="1"/>
  <c r="A1408" i="72"/>
  <c r="A1409" i="72" s="1"/>
  <c r="A1410" i="72" s="1"/>
  <c r="A1411" i="72" s="1"/>
  <c r="A1402" i="72"/>
  <c r="A1403" i="72" s="1"/>
  <c r="A1404" i="72" s="1"/>
  <c r="A1405" i="72" s="1"/>
  <c r="A1400" i="72"/>
  <c r="A1401" i="72" s="1"/>
  <c r="A1396" i="72"/>
  <c r="A1397" i="72" s="1"/>
  <c r="A1393" i="72"/>
  <c r="A1389" i="72"/>
  <c r="A1390" i="72" s="1"/>
  <c r="A1379" i="72"/>
  <c r="A1380" i="72" s="1"/>
  <c r="A1381" i="72" s="1"/>
  <c r="A1382" i="72" s="1"/>
  <c r="A1383" i="72" s="1"/>
  <c r="A1384" i="72" s="1"/>
  <c r="A1385" i="72" s="1"/>
  <c r="A1386" i="72" s="1"/>
  <c r="A1376" i="72"/>
  <c r="A1373" i="72"/>
  <c r="A1374" i="72" s="1"/>
  <c r="A1375" i="72" s="1"/>
  <c r="A1366" i="72"/>
  <c r="A1367" i="72" s="1"/>
  <c r="A1368" i="72" s="1"/>
  <c r="A1369" i="72" s="1"/>
  <c r="A1370" i="72" s="1"/>
  <c r="A1365" i="72"/>
  <c r="A1361" i="72"/>
  <c r="A1362" i="72" s="1"/>
  <c r="A1358" i="72"/>
  <c r="A1352" i="72"/>
  <c r="A1353" i="72" s="1"/>
  <c r="A1354" i="72" s="1"/>
  <c r="A1355" i="72" s="1"/>
  <c r="A1351" i="72"/>
  <c r="A1346" i="72"/>
  <c r="A1347" i="72" s="1"/>
  <c r="A1348" i="72" s="1"/>
  <c r="A1336" i="72"/>
  <c r="A1337" i="72" s="1"/>
  <c r="A1338" i="72" s="1"/>
  <c r="A1339" i="72" s="1"/>
  <c r="A1340" i="72" s="1"/>
  <c r="A1341" i="72" s="1"/>
  <c r="A1342" i="72" s="1"/>
  <c r="A1343" i="72" s="1"/>
  <c r="A1333" i="72"/>
  <c r="A1334" i="72" s="1"/>
  <c r="A1335" i="72" s="1"/>
  <c r="A1326" i="72"/>
  <c r="A1327" i="72" s="1"/>
  <c r="A1328" i="72" s="1"/>
  <c r="A1329" i="72" s="1"/>
  <c r="A1330" i="72" s="1"/>
  <c r="A1321" i="72"/>
  <c r="A1322" i="72" s="1"/>
  <c r="A1323" i="72" s="1"/>
  <c r="A1318" i="72"/>
  <c r="A1315" i="72"/>
  <c r="A1306" i="72"/>
  <c r="A1307" i="72" s="1"/>
  <c r="A1308" i="72" s="1"/>
  <c r="A1309" i="72" s="1"/>
  <c r="A1310" i="72" s="1"/>
  <c r="A1311" i="72" s="1"/>
  <c r="A1312" i="72" s="1"/>
  <c r="A1305" i="72"/>
  <c r="A1297" i="72"/>
  <c r="A1298" i="72" s="1"/>
  <c r="A1299" i="72" s="1"/>
  <c r="A1300" i="72" s="1"/>
  <c r="A1301" i="72" s="1"/>
  <c r="A1302" i="72" s="1"/>
  <c r="A1294" i="72"/>
  <c r="A1280" i="72"/>
  <c r="A1281" i="72" s="1"/>
  <c r="A1282" i="72" s="1"/>
  <c r="A1283" i="72" s="1"/>
  <c r="A1284" i="72" s="1"/>
  <c r="A1285" i="72" s="1"/>
  <c r="A1286" i="72" s="1"/>
  <c r="A1287" i="72" s="1"/>
  <c r="A1288" i="72" s="1"/>
  <c r="A1289" i="72" s="1"/>
  <c r="A1290" i="72" s="1"/>
  <c r="A1291" i="72" s="1"/>
  <c r="A1292" i="72" s="1"/>
  <c r="A1293" i="72" s="1"/>
  <c r="A1276" i="72"/>
  <c r="A1277" i="72" s="1"/>
  <c r="A1272" i="72"/>
  <c r="A1273" i="72" s="1"/>
  <c r="A1274" i="72" s="1"/>
  <c r="A1275" i="72" s="1"/>
  <c r="A1271" i="72"/>
  <c r="A1266" i="72"/>
  <c r="A1267" i="72" s="1"/>
  <c r="A1268" i="72" s="1"/>
  <c r="A1262" i="72"/>
  <c r="A1263" i="72" s="1"/>
  <c r="A1264" i="72" s="1"/>
  <c r="A1265" i="72" s="1"/>
  <c r="A1259" i="72"/>
  <c r="A1260" i="72" s="1"/>
  <c r="A1261" i="72" s="1"/>
  <c r="A1236" i="72"/>
  <c r="A1237" i="72" s="1"/>
  <c r="A1238" i="72" s="1"/>
  <c r="A1239" i="72" s="1"/>
  <c r="A1240" i="72" s="1"/>
  <c r="A1241" i="72" s="1"/>
  <c r="A1242" i="72" s="1"/>
  <c r="A1243" i="72" s="1"/>
  <c r="A1244" i="72" s="1"/>
  <c r="A1245" i="72" s="1"/>
  <c r="A1246" i="72" s="1"/>
  <c r="A1247" i="72" s="1"/>
  <c r="A1248" i="72" s="1"/>
  <c r="A1249" i="72" s="1"/>
  <c r="A1250" i="72" s="1"/>
  <c r="A1251" i="72" s="1"/>
  <c r="A1252" i="72" s="1"/>
  <c r="A1253" i="72" s="1"/>
  <c r="A1254" i="72" s="1"/>
  <c r="A1255" i="72" s="1"/>
  <c r="A1256" i="72" s="1"/>
  <c r="A1232" i="72"/>
  <c r="A1233" i="72" s="1"/>
  <c r="A1234" i="72" s="1"/>
  <c r="A1235" i="72" s="1"/>
  <c r="A1229" i="72"/>
  <c r="A1230" i="72" s="1"/>
  <c r="A1231" i="72" s="1"/>
  <c r="A1218" i="72"/>
  <c r="A1219" i="72" s="1"/>
  <c r="A1220" i="72" s="1"/>
  <c r="A1221" i="72" s="1"/>
  <c r="A1222" i="72" s="1"/>
  <c r="A1223" i="72" s="1"/>
  <c r="A1224" i="72" s="1"/>
  <c r="A1225" i="72" s="1"/>
  <c r="A1226" i="72" s="1"/>
  <c r="A1214" i="72"/>
  <c r="A1215" i="72" s="1"/>
  <c r="A1216" i="72" s="1"/>
  <c r="A1217" i="72" s="1"/>
  <c r="A1213" i="72"/>
  <c r="A1204" i="72"/>
  <c r="A1205" i="72" s="1"/>
  <c r="A1206" i="72" s="1"/>
  <c r="A1207" i="72" s="1"/>
  <c r="A1208" i="72" s="1"/>
  <c r="A1209" i="72" s="1"/>
  <c r="A1210" i="72" s="1"/>
  <c r="A1200" i="72"/>
  <c r="A1201" i="72" s="1"/>
  <c r="A1202" i="72" s="1"/>
  <c r="A1203" i="72" s="1"/>
  <c r="A1190" i="72"/>
  <c r="A1191" i="72" s="1"/>
  <c r="A1192" i="72" s="1"/>
  <c r="A1193" i="72" s="1"/>
  <c r="A1194" i="72" s="1"/>
  <c r="A1195" i="72" s="1"/>
  <c r="A1196" i="72" s="1"/>
  <c r="A1197" i="72" s="1"/>
  <c r="A1187" i="72"/>
  <c r="A1188" i="72" s="1"/>
  <c r="A1189" i="72" s="1"/>
  <c r="A1176" i="72"/>
  <c r="A1177" i="72" s="1"/>
  <c r="A1178" i="72" s="1"/>
  <c r="A1179" i="72" s="1"/>
  <c r="A1180" i="72" s="1"/>
  <c r="A1181" i="72" s="1"/>
  <c r="A1182" i="72" s="1"/>
  <c r="A1183" i="72" s="1"/>
  <c r="A1184" i="72" s="1"/>
  <c r="A1172" i="72"/>
  <c r="A1173" i="72" s="1"/>
  <c r="A1174" i="72" s="1"/>
  <c r="A1175" i="72" s="1"/>
  <c r="A1170" i="72"/>
  <c r="A1171" i="72" s="1"/>
  <c r="A1158" i="72"/>
  <c r="A1159" i="72" s="1"/>
  <c r="A1160" i="72" s="1"/>
  <c r="A1161" i="72" s="1"/>
  <c r="A1162" i="72" s="1"/>
  <c r="A1163" i="72" s="1"/>
  <c r="A1164" i="72" s="1"/>
  <c r="A1165" i="72" s="1"/>
  <c r="A1166" i="72" s="1"/>
  <c r="A1167" i="72" s="1"/>
  <c r="A1154" i="72"/>
  <c r="A1155" i="72" s="1"/>
  <c r="A1156" i="72" s="1"/>
  <c r="A1157" i="72" s="1"/>
  <c r="A1144" i="72"/>
  <c r="A1145" i="72" s="1"/>
  <c r="A1146" i="72" s="1"/>
  <c r="A1147" i="72" s="1"/>
  <c r="A1148" i="72" s="1"/>
  <c r="A1149" i="72" s="1"/>
  <c r="A1150" i="72" s="1"/>
  <c r="A1151" i="72" s="1"/>
  <c r="A1140" i="72"/>
  <c r="A1141" i="72" s="1"/>
  <c r="A1142" i="72" s="1"/>
  <c r="A1143" i="72" s="1"/>
  <c r="A1126" i="72"/>
  <c r="A1127" i="72" s="1"/>
  <c r="A1128" i="72" s="1"/>
  <c r="A1129" i="72" s="1"/>
  <c r="A1130" i="72" s="1"/>
  <c r="A1131" i="72" s="1"/>
  <c r="A1132" i="72" s="1"/>
  <c r="A1133" i="72" s="1"/>
  <c r="A1134" i="72" s="1"/>
  <c r="A1135" i="72" s="1"/>
  <c r="A1136" i="72" s="1"/>
  <c r="A1137" i="72" s="1"/>
  <c r="A1125" i="72"/>
  <c r="A1120" i="72"/>
  <c r="A1121" i="72" s="1"/>
  <c r="A1122" i="72" s="1"/>
  <c r="A1110" i="72"/>
  <c r="A1111" i="72" s="1"/>
  <c r="A1112" i="72" s="1"/>
  <c r="A1113" i="72" s="1"/>
  <c r="A1114" i="72" s="1"/>
  <c r="A1115" i="72" s="1"/>
  <c r="A1116" i="72" s="1"/>
  <c r="A1117" i="72" s="1"/>
  <c r="A1089" i="72"/>
  <c r="A1090" i="72" s="1"/>
  <c r="A1091" i="72" s="1"/>
  <c r="A1092" i="72" s="1"/>
  <c r="A1093" i="72" s="1"/>
  <c r="A1094" i="72" s="1"/>
  <c r="A1095" i="72" s="1"/>
  <c r="A1096" i="72" s="1"/>
  <c r="A1097" i="72" s="1"/>
  <c r="A1098" i="72" s="1"/>
  <c r="A1099" i="72" s="1"/>
  <c r="A1100" i="72" s="1"/>
  <c r="A1101" i="72" s="1"/>
  <c r="A1102" i="72" s="1"/>
  <c r="A1103" i="72" s="1"/>
  <c r="A1104" i="72" s="1"/>
  <c r="A1105" i="72" s="1"/>
  <c r="A1106" i="72" s="1"/>
  <c r="A1107" i="72" s="1"/>
  <c r="A1079" i="72"/>
  <c r="A1080" i="72" s="1"/>
  <c r="A1081" i="72" s="1"/>
  <c r="A1082" i="72" s="1"/>
  <c r="A1083" i="72" s="1"/>
  <c r="A1084" i="72" s="1"/>
  <c r="A1085" i="72" s="1"/>
  <c r="A1086" i="72" s="1"/>
  <c r="A1076" i="72"/>
  <c r="A1066" i="72"/>
  <c r="A1067" i="72" s="1"/>
  <c r="A1068" i="72" s="1"/>
  <c r="A1069" i="72" s="1"/>
  <c r="A1070" i="72" s="1"/>
  <c r="A1071" i="72" s="1"/>
  <c r="A1072" i="72" s="1"/>
  <c r="A1073" i="72" s="1"/>
  <c r="A1074" i="72" s="1"/>
  <c r="A1075" i="72" s="1"/>
  <c r="A1062" i="72"/>
  <c r="A1063" i="72" s="1"/>
  <c r="A1058" i="72"/>
  <c r="A1059" i="72" s="1"/>
  <c r="A1060" i="72" s="1"/>
  <c r="A1061" i="72" s="1"/>
  <c r="A1052" i="72"/>
  <c r="A1053" i="72" s="1"/>
  <c r="A1054" i="72" s="1"/>
  <c r="A1055" i="72" s="1"/>
  <c r="A1046" i="72"/>
  <c r="A1047" i="72" s="1"/>
  <c r="A1048" i="72" s="1"/>
  <c r="A1049" i="72" s="1"/>
  <c r="A1041" i="72"/>
  <c r="A1042" i="72" s="1"/>
  <c r="A1043" i="72" s="1"/>
  <c r="A1028" i="72"/>
  <c r="A1029" i="72" s="1"/>
  <c r="A1030" i="72" s="1"/>
  <c r="A1031" i="72" s="1"/>
  <c r="A1032" i="72" s="1"/>
  <c r="A1033" i="72" s="1"/>
  <c r="A1034" i="72" s="1"/>
  <c r="A1035" i="72" s="1"/>
  <c r="A1036" i="72" s="1"/>
  <c r="A1037" i="72" s="1"/>
  <c r="A1038" i="72" s="1"/>
  <c r="A1020" i="72"/>
  <c r="A1021" i="72" s="1"/>
  <c r="A1022" i="72" s="1"/>
  <c r="A1023" i="72" s="1"/>
  <c r="A1024" i="72" s="1"/>
  <c r="A1025" i="72" s="1"/>
  <c r="A1019" i="72"/>
  <c r="A1014" i="72"/>
  <c r="A1015" i="72" s="1"/>
  <c r="A1016" i="72" s="1"/>
  <c r="A1013" i="72"/>
  <c r="A1012" i="72"/>
  <c r="A1008" i="72"/>
  <c r="A1009" i="72" s="1"/>
  <c r="A1005" i="72"/>
  <c r="A1006" i="72" s="1"/>
  <c r="A1007" i="72" s="1"/>
  <c r="A998" i="72"/>
  <c r="A999" i="72" s="1"/>
  <c r="A1000" i="72" s="1"/>
  <c r="A1001" i="72" s="1"/>
  <c r="A1002" i="72" s="1"/>
  <c r="A997" i="72"/>
  <c r="A996" i="72"/>
  <c r="A989" i="72"/>
  <c r="A990" i="72" s="1"/>
  <c r="A991" i="72" s="1"/>
  <c r="A992" i="72" s="1"/>
  <c r="A993" i="72" s="1"/>
  <c r="A994" i="72" s="1"/>
  <c r="A983" i="72"/>
  <c r="A984" i="72" s="1"/>
  <c r="A985" i="72" s="1"/>
  <c r="A986" i="72" s="1"/>
  <c r="A977" i="72"/>
  <c r="A978" i="72" s="1"/>
  <c r="A979" i="72" s="1"/>
  <c r="A980" i="72" s="1"/>
  <c r="A975" i="72"/>
  <c r="A976" i="72" s="1"/>
  <c r="A965" i="72"/>
  <c r="A966" i="72" s="1"/>
  <c r="A967" i="72" s="1"/>
  <c r="A968" i="72" s="1"/>
  <c r="A969" i="72" s="1"/>
  <c r="A970" i="72" s="1"/>
  <c r="A971" i="72" s="1"/>
  <c r="A972" i="72" s="1"/>
  <c r="A958" i="72"/>
  <c r="A959" i="72" s="1"/>
  <c r="A960" i="72" s="1"/>
  <c r="A961" i="72" s="1"/>
  <c r="A962" i="72" s="1"/>
  <c r="A955" i="72"/>
  <c r="A951" i="72"/>
  <c r="A952" i="72" s="1"/>
  <c r="A953" i="72" s="1"/>
  <c r="A954" i="72" s="1"/>
  <c r="A949" i="72"/>
  <c r="A950" i="72" s="1"/>
  <c r="A941" i="72"/>
  <c r="A942" i="72" s="1"/>
  <c r="A943" i="72" s="1"/>
  <c r="A944" i="72" s="1"/>
  <c r="A945" i="72" s="1"/>
  <c r="A946" i="72" s="1"/>
  <c r="A937" i="72"/>
  <c r="A938" i="72" s="1"/>
  <c r="A935" i="72"/>
  <c r="A936" i="72" s="1"/>
  <c r="A927" i="72"/>
  <c r="A928" i="72" s="1"/>
  <c r="A929" i="72" s="1"/>
  <c r="A930" i="72" s="1"/>
  <c r="A931" i="72" s="1"/>
  <c r="A932" i="72" s="1"/>
  <c r="A933" i="72" s="1"/>
  <c r="A919" i="72"/>
  <c r="A920" i="72" s="1"/>
  <c r="A921" i="72" s="1"/>
  <c r="A922" i="72" s="1"/>
  <c r="A923" i="72" s="1"/>
  <c r="A924" i="72" s="1"/>
  <c r="A916" i="72"/>
  <c r="A917" i="72" s="1"/>
  <c r="A918" i="72" s="1"/>
  <c r="A913" i="72"/>
  <c r="A912" i="72"/>
  <c r="A909" i="72"/>
  <c r="A897" i="72"/>
  <c r="A898" i="72" s="1"/>
  <c r="A899" i="72" s="1"/>
  <c r="A900" i="72" s="1"/>
  <c r="A901" i="72" s="1"/>
  <c r="A902" i="72" s="1"/>
  <c r="A903" i="72" s="1"/>
  <c r="A904" i="72" s="1"/>
  <c r="A905" i="72" s="1"/>
  <c r="A906" i="72" s="1"/>
  <c r="A895" i="72"/>
  <c r="A896" i="72" s="1"/>
  <c r="A892" i="72"/>
  <c r="A891" i="72"/>
  <c r="A890" i="72"/>
  <c r="A885" i="72"/>
  <c r="A886" i="72" s="1"/>
  <c r="A887" i="72" s="1"/>
  <c r="A884" i="72"/>
  <c r="A877" i="72"/>
  <c r="A878" i="72" s="1"/>
  <c r="A879" i="72" s="1"/>
  <c r="A880" i="72" s="1"/>
  <c r="A881" i="72" s="1"/>
  <c r="A869" i="72"/>
  <c r="A870" i="72" s="1"/>
  <c r="A871" i="72" s="1"/>
  <c r="A872" i="72" s="1"/>
  <c r="A873" i="72" s="1"/>
  <c r="A874" i="72" s="1"/>
  <c r="A867" i="72"/>
  <c r="A868" i="72" s="1"/>
  <c r="A860" i="72"/>
  <c r="A861" i="72" s="1"/>
  <c r="A862" i="72" s="1"/>
  <c r="A863" i="72" s="1"/>
  <c r="A864" i="72" s="1"/>
  <c r="A859" i="72"/>
  <c r="A858" i="72"/>
  <c r="A853" i="72"/>
  <c r="A854" i="72" s="1"/>
  <c r="A855" i="72" s="1"/>
  <c r="A843" i="72"/>
  <c r="A844" i="72" s="1"/>
  <c r="A845" i="72" s="1"/>
  <c r="A846" i="72" s="1"/>
  <c r="A847" i="72" s="1"/>
  <c r="A848" i="72" s="1"/>
  <c r="A849" i="72" s="1"/>
  <c r="A850" i="72" s="1"/>
  <c r="A841" i="72"/>
  <c r="A842" i="72" s="1"/>
  <c r="A834" i="72"/>
  <c r="A835" i="72" s="1"/>
  <c r="A836" i="72" s="1"/>
  <c r="A837" i="72" s="1"/>
  <c r="A838" i="72" s="1"/>
  <c r="A833" i="72"/>
  <c r="A824" i="72"/>
  <c r="A825" i="72" s="1"/>
  <c r="A826" i="72" s="1"/>
  <c r="A827" i="72" s="1"/>
  <c r="A828" i="72" s="1"/>
  <c r="A829" i="72" s="1"/>
  <c r="A830" i="72" s="1"/>
  <c r="A823" i="72"/>
  <c r="A822" i="72"/>
  <c r="A813" i="72"/>
  <c r="A814" i="72" s="1"/>
  <c r="A815" i="72" s="1"/>
  <c r="A816" i="72" s="1"/>
  <c r="A817" i="72" s="1"/>
  <c r="A818" i="72" s="1"/>
  <c r="A819" i="72" s="1"/>
  <c r="A811" i="72"/>
  <c r="A812" i="72" s="1"/>
  <c r="A793" i="72"/>
  <c r="A794" i="72" s="1"/>
  <c r="A795" i="72" s="1"/>
  <c r="A796" i="72" s="1"/>
  <c r="A797" i="72" s="1"/>
  <c r="A798" i="72" s="1"/>
  <c r="A799" i="72" s="1"/>
  <c r="A800" i="72" s="1"/>
  <c r="A801" i="72" s="1"/>
  <c r="A802" i="72" s="1"/>
  <c r="A803" i="72" s="1"/>
  <c r="A804" i="72" s="1"/>
  <c r="A805" i="72" s="1"/>
  <c r="A806" i="72" s="1"/>
  <c r="A807" i="72" s="1"/>
  <c r="A808" i="72" s="1"/>
  <c r="A777" i="72"/>
  <c r="A778" i="72" s="1"/>
  <c r="A779" i="72" s="1"/>
  <c r="A780" i="72" s="1"/>
  <c r="A781" i="72" s="1"/>
  <c r="A782" i="72" s="1"/>
  <c r="A783" i="72" s="1"/>
  <c r="A784" i="72" s="1"/>
  <c r="A785" i="72" s="1"/>
  <c r="A786" i="72" s="1"/>
  <c r="A787" i="72" s="1"/>
  <c r="A788" i="72" s="1"/>
  <c r="A789" i="72" s="1"/>
  <c r="A790" i="72" s="1"/>
  <c r="A774" i="72"/>
  <c r="A770" i="72"/>
  <c r="A771" i="72" s="1"/>
  <c r="A760" i="72"/>
  <c r="A761" i="72" s="1"/>
  <c r="A762" i="72" s="1"/>
  <c r="A763" i="72" s="1"/>
  <c r="A764" i="72" s="1"/>
  <c r="A765" i="72" s="1"/>
  <c r="A766" i="72" s="1"/>
  <c r="A767" i="72" s="1"/>
  <c r="A750" i="72"/>
  <c r="A751" i="72" s="1"/>
  <c r="A752" i="72" s="1"/>
  <c r="A753" i="72" s="1"/>
  <c r="A754" i="72" s="1"/>
  <c r="A755" i="72" s="1"/>
  <c r="A756" i="72" s="1"/>
  <c r="A757" i="72" s="1"/>
  <c r="A749" i="72"/>
  <c r="A744" i="72"/>
  <c r="A745" i="72" s="1"/>
  <c r="A746" i="72" s="1"/>
  <c r="A743" i="72"/>
  <c r="A734" i="72"/>
  <c r="A735" i="72" s="1"/>
  <c r="A736" i="72" s="1"/>
  <c r="A737" i="72" s="1"/>
  <c r="A738" i="72" s="1"/>
  <c r="A739" i="72" s="1"/>
  <c r="A740" i="72" s="1"/>
  <c r="A733" i="72"/>
  <c r="A725" i="72"/>
  <c r="A726" i="72" s="1"/>
  <c r="A727" i="72" s="1"/>
  <c r="A728" i="72" s="1"/>
  <c r="A729" i="72" s="1"/>
  <c r="A730" i="72" s="1"/>
  <c r="A721" i="72"/>
  <c r="A722" i="72" s="1"/>
  <c r="A719" i="72"/>
  <c r="A720" i="72" s="1"/>
  <c r="A712" i="72"/>
  <c r="A713" i="72" s="1"/>
  <c r="A714" i="72" s="1"/>
  <c r="A715" i="72" s="1"/>
  <c r="A716" i="72" s="1"/>
  <c r="A711" i="72"/>
  <c r="A710" i="72"/>
  <c r="A701" i="72"/>
  <c r="A702" i="72" s="1"/>
  <c r="A703" i="72" s="1"/>
  <c r="A704" i="72" s="1"/>
  <c r="A705" i="72" s="1"/>
  <c r="A706" i="72" s="1"/>
  <c r="A707" i="72" s="1"/>
  <c r="A699" i="72"/>
  <c r="A700" i="72" s="1"/>
  <c r="A685" i="72"/>
  <c r="A686" i="72" s="1"/>
  <c r="A687" i="72" s="1"/>
  <c r="A688" i="72" s="1"/>
  <c r="A689" i="72" s="1"/>
  <c r="A690" i="72" s="1"/>
  <c r="A691" i="72" s="1"/>
  <c r="A692" i="72" s="1"/>
  <c r="A693" i="72" s="1"/>
  <c r="A694" i="72" s="1"/>
  <c r="A695" i="72" s="1"/>
  <c r="A696" i="72" s="1"/>
  <c r="A681" i="72"/>
  <c r="A682" i="72" s="1"/>
  <c r="A678" i="72"/>
  <c r="A679" i="72" s="1"/>
  <c r="A680" i="72" s="1"/>
  <c r="A663" i="72"/>
  <c r="A664" i="72" s="1"/>
  <c r="A665" i="72" s="1"/>
  <c r="A666" i="72" s="1"/>
  <c r="A667" i="72" s="1"/>
  <c r="A668" i="72" s="1"/>
  <c r="A669" i="72" s="1"/>
  <c r="A670" i="72" s="1"/>
  <c r="A671" i="72" s="1"/>
  <c r="A672" i="72" s="1"/>
  <c r="A673" i="72" s="1"/>
  <c r="A674" i="72" s="1"/>
  <c r="A675" i="72" s="1"/>
  <c r="A653" i="72"/>
  <c r="A654" i="72" s="1"/>
  <c r="A655" i="72" s="1"/>
  <c r="A656" i="72" s="1"/>
  <c r="A657" i="72" s="1"/>
  <c r="A658" i="72" s="1"/>
  <c r="A659" i="72" s="1"/>
  <c r="A660" i="72" s="1"/>
  <c r="A651" i="72"/>
  <c r="A652" i="72" s="1"/>
  <c r="A644" i="72"/>
  <c r="A645" i="72" s="1"/>
  <c r="A646" i="72" s="1"/>
  <c r="A647" i="72" s="1"/>
  <c r="A648" i="72" s="1"/>
  <c r="A643" i="72"/>
  <c r="A638" i="72"/>
  <c r="A639" i="72" s="1"/>
  <c r="A640" i="72" s="1"/>
  <c r="A637" i="72"/>
  <c r="A632" i="72"/>
  <c r="A633" i="72" s="1"/>
  <c r="A634" i="72" s="1"/>
  <c r="A626" i="72"/>
  <c r="A627" i="72" s="1"/>
  <c r="A628" i="72" s="1"/>
  <c r="A629" i="72" s="1"/>
  <c r="A621" i="72"/>
  <c r="A622" i="72" s="1"/>
  <c r="A623" i="72" s="1"/>
  <c r="A617" i="72"/>
  <c r="A618" i="72" s="1"/>
  <c r="A616" i="72"/>
  <c r="A612" i="72"/>
  <c r="A613" i="72" s="1"/>
  <c r="A611" i="72"/>
  <c r="A610" i="72"/>
  <c r="A605" i="72"/>
  <c r="A606" i="72" s="1"/>
  <c r="A607" i="72" s="1"/>
  <c r="A602" i="72"/>
  <c r="A603" i="72" s="1"/>
  <c r="A604" i="72" s="1"/>
  <c r="A599" i="72"/>
  <c r="A598" i="72"/>
  <c r="A594" i="72"/>
  <c r="A595" i="72" s="1"/>
  <c r="A584" i="72"/>
  <c r="A585" i="72" s="1"/>
  <c r="A586" i="72" s="1"/>
  <c r="A587" i="72" s="1"/>
  <c r="A588" i="72" s="1"/>
  <c r="A589" i="72" s="1"/>
  <c r="A590" i="72" s="1"/>
  <c r="A591" i="72" s="1"/>
  <c r="A583" i="72"/>
  <c r="A582" i="72"/>
  <c r="A577" i="72"/>
  <c r="A578" i="72" s="1"/>
  <c r="A579" i="72" s="1"/>
  <c r="A571" i="72"/>
  <c r="A572" i="72" s="1"/>
  <c r="A573" i="72" s="1"/>
  <c r="A568" i="72"/>
  <c r="A565" i="72"/>
  <c r="A566" i="72" s="1"/>
  <c r="A567" i="72" s="1"/>
  <c r="A562" i="72"/>
  <c r="A560" i="72"/>
  <c r="A561" i="72" s="1"/>
  <c r="A553" i="72"/>
  <c r="A554" i="72" s="1"/>
  <c r="A555" i="72" s="1"/>
  <c r="A556" i="72" s="1"/>
  <c r="A557" i="72" s="1"/>
  <c r="A552" i="72"/>
  <c r="A551" i="72"/>
  <c r="A546" i="72"/>
  <c r="A547" i="72" s="1"/>
  <c r="A548" i="72" s="1"/>
  <c r="A540" i="72"/>
  <c r="A541" i="72" s="1"/>
  <c r="A542" i="72" s="1"/>
  <c r="A543" i="72" s="1"/>
  <c r="A538" i="72"/>
  <c r="A539" i="72" s="1"/>
  <c r="A532" i="72"/>
  <c r="A533" i="72" s="1"/>
  <c r="A534" i="72" s="1"/>
  <c r="A535" i="72" s="1"/>
  <c r="A524" i="72"/>
  <c r="A525" i="72" s="1"/>
  <c r="A526" i="72" s="1"/>
  <c r="A527" i="72" s="1"/>
  <c r="A528" i="72" s="1"/>
  <c r="A529" i="72" s="1"/>
  <c r="A522" i="72"/>
  <c r="A523" i="72" s="1"/>
  <c r="A511" i="72"/>
  <c r="A512" i="72" s="1"/>
  <c r="A513" i="72" s="1"/>
  <c r="A514" i="72" s="1"/>
  <c r="A515" i="72" s="1"/>
  <c r="A516" i="72" s="1"/>
  <c r="A517" i="72" s="1"/>
  <c r="A518" i="72" s="1"/>
  <c r="A519" i="72" s="1"/>
  <c r="A501" i="72"/>
  <c r="A502" i="72" s="1"/>
  <c r="A503" i="72" s="1"/>
  <c r="A504" i="72" s="1"/>
  <c r="A505" i="72" s="1"/>
  <c r="A506" i="72" s="1"/>
  <c r="A507" i="72" s="1"/>
  <c r="A508" i="72" s="1"/>
  <c r="A500" i="72"/>
  <c r="A497" i="72"/>
  <c r="A493" i="72"/>
  <c r="A494" i="72" s="1"/>
  <c r="A485" i="72"/>
  <c r="A486" i="72" s="1"/>
  <c r="A487" i="72" s="1"/>
  <c r="A488" i="72" s="1"/>
  <c r="A489" i="72" s="1"/>
  <c r="A490" i="72" s="1"/>
  <c r="A484" i="72"/>
  <c r="A477" i="72"/>
  <c r="A478" i="72" s="1"/>
  <c r="A479" i="72" s="1"/>
  <c r="A480" i="72" s="1"/>
  <c r="A481" i="72" s="1"/>
  <c r="A467" i="72"/>
  <c r="A468" i="72" s="1"/>
  <c r="A469" i="72" s="1"/>
  <c r="A470" i="72" s="1"/>
  <c r="A471" i="72" s="1"/>
  <c r="A472" i="72" s="1"/>
  <c r="A473" i="72" s="1"/>
  <c r="A474" i="72" s="1"/>
  <c r="A466" i="72"/>
  <c r="A457" i="72"/>
  <c r="A458" i="72" s="1"/>
  <c r="A459" i="72" s="1"/>
  <c r="A460" i="72" s="1"/>
  <c r="A461" i="72" s="1"/>
  <c r="A462" i="72" s="1"/>
  <c r="A463" i="72" s="1"/>
  <c r="A445" i="72"/>
  <c r="A446" i="72" s="1"/>
  <c r="A447" i="72" s="1"/>
  <c r="A448" i="72" s="1"/>
  <c r="A449" i="72" s="1"/>
  <c r="A450" i="72" s="1"/>
  <c r="A451" i="72" s="1"/>
  <c r="A452" i="72" s="1"/>
  <c r="A453" i="72" s="1"/>
  <c r="A454" i="72" s="1"/>
  <c r="A423" i="72"/>
  <c r="A424" i="72" s="1"/>
  <c r="A425" i="72" s="1"/>
  <c r="A426" i="72" s="1"/>
  <c r="A427" i="72" s="1"/>
  <c r="A428" i="72" s="1"/>
  <c r="A429" i="72" s="1"/>
  <c r="A430" i="72" s="1"/>
  <c r="A431" i="72" s="1"/>
  <c r="A432" i="72" s="1"/>
  <c r="A433" i="72" s="1"/>
  <c r="A434" i="72" s="1"/>
  <c r="A435" i="72" s="1"/>
  <c r="A436" i="72" s="1"/>
  <c r="A437" i="72" s="1"/>
  <c r="A438" i="72" s="1"/>
  <c r="A439" i="72" s="1"/>
  <c r="A440" i="72" s="1"/>
  <c r="A441" i="72" s="1"/>
  <c r="A442" i="72" s="1"/>
  <c r="A413" i="72"/>
  <c r="A414" i="72" s="1"/>
  <c r="A415" i="72" s="1"/>
  <c r="A416" i="72" s="1"/>
  <c r="A417" i="72" s="1"/>
  <c r="A418" i="72" s="1"/>
  <c r="A419" i="72" s="1"/>
  <c r="A420" i="72" s="1"/>
  <c r="A412" i="72"/>
  <c r="A399" i="72"/>
  <c r="A400" i="72" s="1"/>
  <c r="A401" i="72" s="1"/>
  <c r="A402" i="72" s="1"/>
  <c r="A403" i="72" s="1"/>
  <c r="A404" i="72" s="1"/>
  <c r="A405" i="72" s="1"/>
  <c r="A406" i="72" s="1"/>
  <c r="A407" i="72" s="1"/>
  <c r="A408" i="72" s="1"/>
  <c r="A409" i="72" s="1"/>
  <c r="A398" i="72"/>
  <c r="A375" i="72"/>
  <c r="A376" i="72" s="1"/>
  <c r="A377" i="72" s="1"/>
  <c r="A378" i="72" s="1"/>
  <c r="A379" i="72" s="1"/>
  <c r="A380" i="72" s="1"/>
  <c r="A381" i="72" s="1"/>
  <c r="A382" i="72" s="1"/>
  <c r="A383" i="72" s="1"/>
  <c r="A384" i="72" s="1"/>
  <c r="A385" i="72" s="1"/>
  <c r="A386" i="72" s="1"/>
  <c r="A387" i="72" s="1"/>
  <c r="A388" i="72" s="1"/>
  <c r="A389" i="72" s="1"/>
  <c r="A390" i="72" s="1"/>
  <c r="A391" i="72" s="1"/>
  <c r="A392" i="72" s="1"/>
  <c r="A393" i="72" s="1"/>
  <c r="A394" i="72" s="1"/>
  <c r="A395" i="72" s="1"/>
  <c r="A374" i="72"/>
  <c r="A359" i="72"/>
  <c r="A360" i="72" s="1"/>
  <c r="A361" i="72" s="1"/>
  <c r="A362" i="72" s="1"/>
  <c r="A363" i="72" s="1"/>
  <c r="A364" i="72" s="1"/>
  <c r="A365" i="72" s="1"/>
  <c r="A366" i="72" s="1"/>
  <c r="A367" i="72" s="1"/>
  <c r="A368" i="72" s="1"/>
  <c r="A369" i="72" s="1"/>
  <c r="A370" i="72" s="1"/>
  <c r="A371" i="72" s="1"/>
  <c r="A358" i="72"/>
  <c r="A347" i="72"/>
  <c r="A348" i="72" s="1"/>
  <c r="A349" i="72" s="1"/>
  <c r="A350" i="72" s="1"/>
  <c r="A351" i="72" s="1"/>
  <c r="A352" i="72" s="1"/>
  <c r="A353" i="72" s="1"/>
  <c r="A354" i="72" s="1"/>
  <c r="A355" i="72" s="1"/>
  <c r="A344" i="72"/>
  <c r="A337" i="72"/>
  <c r="A338" i="72" s="1"/>
  <c r="A339" i="72" s="1"/>
  <c r="A340" i="72" s="1"/>
  <c r="A341" i="72" s="1"/>
  <c r="A332" i="72"/>
  <c r="A333" i="72" s="1"/>
  <c r="A334" i="72" s="1"/>
  <c r="A329" i="72"/>
  <c r="A328" i="72"/>
  <c r="A321" i="72"/>
  <c r="A322" i="72" s="1"/>
  <c r="A323" i="72" s="1"/>
  <c r="A324" i="72" s="1"/>
  <c r="A325" i="72" s="1"/>
  <c r="A317" i="72"/>
  <c r="A318" i="72" s="1"/>
  <c r="A316" i="72"/>
  <c r="A307" i="72"/>
  <c r="A308" i="72" s="1"/>
  <c r="A309" i="72" s="1"/>
  <c r="A310" i="72" s="1"/>
  <c r="A311" i="72" s="1"/>
  <c r="A312" i="72" s="1"/>
  <c r="A313" i="72" s="1"/>
  <c r="A306" i="72"/>
  <c r="A302" i="72"/>
  <c r="A303" i="72" s="1"/>
  <c r="A299" i="72"/>
  <c r="A298" i="72"/>
  <c r="A295" i="72"/>
  <c r="A292" i="72"/>
  <c r="A289" i="72"/>
  <c r="A285" i="72"/>
  <c r="A286" i="72" s="1"/>
  <c r="A279" i="72"/>
  <c r="A280" i="72" s="1"/>
  <c r="A281" i="72" s="1"/>
  <c r="A282" i="72" s="1"/>
  <c r="A271" i="72"/>
  <c r="A272" i="72" s="1"/>
  <c r="A273" i="72" s="1"/>
  <c r="A274" i="72" s="1"/>
  <c r="A275" i="72" s="1"/>
  <c r="A276" i="72" s="1"/>
  <c r="A270" i="72"/>
  <c r="A258" i="72"/>
  <c r="A259" i="72" s="1"/>
  <c r="A260" i="72" s="1"/>
  <c r="A261" i="72" s="1"/>
  <c r="A262" i="72" s="1"/>
  <c r="A263" i="72" s="1"/>
  <c r="A264" i="72" s="1"/>
  <c r="A265" i="72" s="1"/>
  <c r="A266" i="72" s="1"/>
  <c r="A267" i="72" s="1"/>
  <c r="A252" i="72"/>
  <c r="A253" i="72" s="1"/>
  <c r="A254" i="72" s="1"/>
  <c r="A255" i="72" s="1"/>
  <c r="A241" i="72"/>
  <c r="A242" i="72" s="1"/>
  <c r="A243" i="72" s="1"/>
  <c r="A244" i="72" s="1"/>
  <c r="A245" i="72" s="1"/>
  <c r="A246" i="72" s="1"/>
  <c r="A247" i="72" s="1"/>
  <c r="A248" i="72" s="1"/>
  <c r="A249" i="72" s="1"/>
  <c r="C40" i="82" l="1"/>
  <c r="C9" i="127"/>
  <c r="C62" i="127"/>
  <c r="C305" i="127"/>
  <c r="C301" i="127"/>
  <c r="C291" i="127"/>
  <c r="C289" i="127" l="1"/>
  <c r="C6" i="79" l="1"/>
  <c r="C32" i="79" s="1"/>
  <c r="C188" i="127" l="1"/>
  <c r="C56" i="127"/>
  <c r="C52" i="127"/>
  <c r="C48" i="127"/>
  <c r="C27" i="127"/>
  <c r="C10" i="127"/>
  <c r="C61" i="109"/>
  <c r="C7" i="109"/>
  <c r="C9" i="112"/>
  <c r="C7" i="103"/>
  <c r="C139" i="127" l="1"/>
  <c r="C136" i="127"/>
  <c r="C133" i="127"/>
  <c r="C130" i="127"/>
  <c r="C120" i="127"/>
  <c r="C111" i="127"/>
  <c r="C106" i="127"/>
  <c r="C101" i="127"/>
  <c r="C99" i="127" l="1"/>
  <c r="C27" i="82"/>
  <c r="C7" i="104"/>
  <c r="C95" i="127" l="1"/>
  <c r="C87" i="127"/>
  <c r="C83" i="127"/>
  <c r="C79" i="127"/>
  <c r="C73" i="127"/>
  <c r="C70" i="127"/>
  <c r="C67" i="127"/>
  <c r="C309" i="127"/>
  <c r="C308" i="127" s="1"/>
  <c r="C286" i="127"/>
  <c r="C281" i="127"/>
  <c r="C278" i="127"/>
  <c r="C267" i="127"/>
  <c r="C264" i="127"/>
  <c r="C256" i="127"/>
  <c r="C236" i="127"/>
  <c r="C211" i="127"/>
  <c r="C205" i="127"/>
  <c r="C185" i="127"/>
  <c r="C179" i="127"/>
  <c r="C175" i="127"/>
  <c r="C168" i="127"/>
  <c r="C162" i="127"/>
  <c r="C157" i="127"/>
  <c r="C151" i="127"/>
  <c r="C144" i="127"/>
  <c r="C59" i="127"/>
  <c r="C45" i="127"/>
  <c r="B7" i="127"/>
  <c r="C65" i="127" l="1"/>
  <c r="C204" i="127"/>
  <c r="C254" i="127"/>
  <c r="C142" i="127"/>
  <c r="C7" i="127"/>
  <c r="C43" i="82"/>
  <c r="A140" i="126"/>
  <c r="C138" i="126"/>
  <c r="C135" i="126"/>
  <c r="C132" i="126"/>
  <c r="A130" i="126"/>
  <c r="A129" i="126"/>
  <c r="C127" i="126"/>
  <c r="A122" i="126"/>
  <c r="A123" i="126" s="1"/>
  <c r="A124" i="126" s="1"/>
  <c r="A125" i="126" s="1"/>
  <c r="C120" i="126"/>
  <c r="A118" i="126"/>
  <c r="C116" i="126"/>
  <c r="C113" i="126"/>
  <c r="A111" i="126"/>
  <c r="C109" i="126"/>
  <c r="C106" i="126"/>
  <c r="C103" i="126"/>
  <c r="C100" i="126"/>
  <c r="A83" i="126"/>
  <c r="A84" i="126" s="1"/>
  <c r="A85" i="126" s="1"/>
  <c r="A86" i="126" s="1"/>
  <c r="A87" i="126" s="1"/>
  <c r="A88" i="126" s="1"/>
  <c r="A89" i="126" s="1"/>
  <c r="A90" i="126" s="1"/>
  <c r="A91" i="126" s="1"/>
  <c r="A92" i="126" s="1"/>
  <c r="A93" i="126" s="1"/>
  <c r="A94" i="126" s="1"/>
  <c r="A95" i="126" s="1"/>
  <c r="A96" i="126" s="1"/>
  <c r="A97" i="126" s="1"/>
  <c r="A98" i="126" s="1"/>
  <c r="C81" i="126"/>
  <c r="C78" i="126"/>
  <c r="C75" i="126"/>
  <c r="A72" i="126"/>
  <c r="A73" i="126" s="1"/>
  <c r="A71" i="126"/>
  <c r="C69" i="126"/>
  <c r="C66" i="126"/>
  <c r="C63" i="126"/>
  <c r="C60" i="126"/>
  <c r="C57" i="126"/>
  <c r="A54" i="126"/>
  <c r="A55" i="126" s="1"/>
  <c r="A53" i="126"/>
  <c r="C51" i="126"/>
  <c r="C48" i="126"/>
  <c r="A44" i="126"/>
  <c r="A45" i="126" s="1"/>
  <c r="A46" i="126" s="1"/>
  <c r="C42" i="126"/>
  <c r="C39" i="126"/>
  <c r="C7" i="126" s="1"/>
  <c r="A26" i="126"/>
  <c r="A27" i="126" s="1"/>
  <c r="A28" i="126" s="1"/>
  <c r="A29" i="126" s="1"/>
  <c r="A30" i="126" s="1"/>
  <c r="A31" i="126" s="1"/>
  <c r="A32" i="126" s="1"/>
  <c r="A33" i="126" s="1"/>
  <c r="A34" i="126" s="1"/>
  <c r="A35" i="126" s="1"/>
  <c r="A36" i="126" s="1"/>
  <c r="A37" i="126" s="1"/>
  <c r="A25" i="126"/>
  <c r="C22" i="126"/>
  <c r="A11" i="126"/>
  <c r="A12" i="126" s="1"/>
  <c r="A13" i="126" s="1"/>
  <c r="A14" i="126" s="1"/>
  <c r="A15" i="126" s="1"/>
  <c r="A16" i="126" s="1"/>
  <c r="A17" i="126" s="1"/>
  <c r="A18" i="126" s="1"/>
  <c r="A19" i="126" s="1"/>
  <c r="A20" i="126" s="1"/>
  <c r="C9" i="126"/>
  <c r="C23" i="82"/>
  <c r="H39" i="125"/>
  <c r="H36" i="125"/>
  <c r="H33" i="125"/>
  <c r="H30" i="125"/>
  <c r="H22" i="125"/>
  <c r="H10" i="125"/>
  <c r="C7" i="125"/>
  <c r="C33" i="82" l="1"/>
  <c r="C37" i="82"/>
  <c r="C34" i="124"/>
  <c r="C11" i="124"/>
  <c r="C10" i="124"/>
  <c r="C58" i="123" l="1"/>
  <c r="C55" i="123"/>
  <c r="C51" i="123"/>
  <c r="C46" i="123"/>
  <c r="C41" i="123"/>
  <c r="C38" i="123"/>
  <c r="C35" i="123"/>
  <c r="C29" i="123"/>
  <c r="C21" i="123"/>
  <c r="C9" i="123"/>
  <c r="C7" i="123" l="1"/>
  <c r="C50" i="82" s="1"/>
  <c r="C45" i="82"/>
  <c r="C48" i="122"/>
  <c r="C45" i="122"/>
  <c r="C41" i="122"/>
  <c r="C36" i="122"/>
  <c r="C33" i="122"/>
  <c r="C30" i="122"/>
  <c r="C27" i="122"/>
  <c r="C20" i="122"/>
  <c r="C9" i="122"/>
  <c r="C7" i="122"/>
  <c r="C72" i="121" l="1"/>
  <c r="C67" i="121"/>
  <c r="C63" i="121"/>
  <c r="C56" i="121"/>
  <c r="C50" i="121"/>
  <c r="C42" i="121"/>
  <c r="C39" i="121"/>
  <c r="C34" i="121"/>
  <c r="C30" i="121"/>
  <c r="C22" i="121"/>
  <c r="C7" i="121" s="1"/>
  <c r="C41" i="82" s="1"/>
  <c r="C9" i="121"/>
  <c r="C39" i="82"/>
  <c r="A56" i="119"/>
  <c r="A57" i="119" s="1"/>
  <c r="A51" i="119"/>
  <c r="A52" i="119" s="1"/>
  <c r="A41" i="119"/>
  <c r="A42" i="119" s="1"/>
  <c r="A43" i="119" s="1"/>
  <c r="A44" i="119" s="1"/>
  <c r="A34" i="119"/>
  <c r="A23" i="119"/>
  <c r="A24" i="119" s="1"/>
  <c r="A25" i="119" s="1"/>
  <c r="A26" i="119" s="1"/>
  <c r="A27" i="119" s="1"/>
  <c r="A22" i="119"/>
  <c r="C7" i="119"/>
  <c r="C162" i="118" l="1"/>
  <c r="C133" i="118"/>
  <c r="C120" i="118"/>
  <c r="C112" i="118"/>
  <c r="C107" i="118"/>
  <c r="C103" i="118"/>
  <c r="C44" i="118"/>
  <c r="C35" i="118"/>
  <c r="C30" i="118"/>
  <c r="C26" i="118"/>
  <c r="C19" i="118"/>
  <c r="C7" i="118" s="1"/>
  <c r="C8" i="82" s="1"/>
  <c r="C9" i="118"/>
  <c r="C10" i="82" l="1"/>
  <c r="C361" i="117" l="1"/>
  <c r="C358" i="117"/>
  <c r="C353" i="117"/>
  <c r="C320" i="117"/>
  <c r="C316" i="117"/>
  <c r="C307" i="117"/>
  <c r="C293" i="117"/>
  <c r="C284" i="117"/>
  <c r="C277" i="117"/>
  <c r="C271" i="117"/>
  <c r="C262" i="117"/>
  <c r="C241" i="117"/>
  <c r="C232" i="117"/>
  <c r="C228" i="117" s="1"/>
  <c r="C225" i="117"/>
  <c r="C222" i="117"/>
  <c r="C199" i="117"/>
  <c r="C177" i="117"/>
  <c r="C176" i="117" s="1"/>
  <c r="C171" i="117"/>
  <c r="C168" i="117"/>
  <c r="C167" i="117" s="1"/>
  <c r="C164" i="117"/>
  <c r="C154" i="117"/>
  <c r="C153" i="117" s="1"/>
  <c r="C150" i="117"/>
  <c r="C124" i="117"/>
  <c r="C123" i="117" s="1"/>
  <c r="C107" i="117"/>
  <c r="C98" i="117"/>
  <c r="C94" i="117"/>
  <c r="C88" i="117"/>
  <c r="C83" i="117"/>
  <c r="C72" i="117"/>
  <c r="C47" i="117"/>
  <c r="C39" i="117"/>
  <c r="C36" i="117"/>
  <c r="C23" i="117"/>
  <c r="A12" i="117"/>
  <c r="A13" i="117" s="1"/>
  <c r="A14" i="117" s="1"/>
  <c r="A15" i="117" s="1"/>
  <c r="A16" i="117" s="1"/>
  <c r="A17" i="117" s="1"/>
  <c r="A18" i="117" s="1"/>
  <c r="A19" i="117" s="1"/>
  <c r="A20" i="117" s="1"/>
  <c r="A25" i="117" s="1"/>
  <c r="A26" i="117" s="1"/>
  <c r="A27" i="117" s="1"/>
  <c r="A28" i="117" s="1"/>
  <c r="A29" i="117" s="1"/>
  <c r="A30" i="117" s="1"/>
  <c r="A31" i="117" s="1"/>
  <c r="A32" i="117" s="1"/>
  <c r="A33" i="117" s="1"/>
  <c r="A34" i="117" s="1"/>
  <c r="A41" i="117" s="1"/>
  <c r="A42" i="117" s="1"/>
  <c r="A43" i="117" s="1"/>
  <c r="A44" i="117" s="1"/>
  <c r="A49" i="117" s="1"/>
  <c r="A50" i="117" s="1"/>
  <c r="A51" i="117" s="1"/>
  <c r="A52" i="117" s="1"/>
  <c r="A53" i="117" s="1"/>
  <c r="A54" i="117" s="1"/>
  <c r="A55" i="117" s="1"/>
  <c r="A56" i="117" s="1"/>
  <c r="A57" i="117" s="1"/>
  <c r="A58" i="117" s="1"/>
  <c r="A59" i="117" s="1"/>
  <c r="A60" i="117" s="1"/>
  <c r="A61" i="117" s="1"/>
  <c r="A62" i="117" s="1"/>
  <c r="A63" i="117" s="1"/>
  <c r="A64" i="117" s="1"/>
  <c r="A65" i="117" s="1"/>
  <c r="A66" i="117" s="1"/>
  <c r="A67" i="117" s="1"/>
  <c r="A68" i="117" s="1"/>
  <c r="A69" i="117" s="1"/>
  <c r="A70" i="117" s="1"/>
  <c r="C10" i="117"/>
  <c r="C261" i="117" l="1"/>
  <c r="A74" i="117"/>
  <c r="A75" i="117" s="1"/>
  <c r="A76" i="117" s="1"/>
  <c r="A77" i="117" s="1"/>
  <c r="A78" i="117" s="1"/>
  <c r="A79" i="117" s="1"/>
  <c r="A80" i="117" s="1"/>
  <c r="A81" i="117" s="1"/>
  <c r="A84" i="117" s="1"/>
  <c r="A85" i="117" s="1"/>
  <c r="A86" i="117" s="1"/>
  <c r="A90" i="117" s="1"/>
  <c r="A91" i="117" s="1"/>
  <c r="A92" i="117" s="1"/>
  <c r="A100" i="117" s="1"/>
  <c r="A102" i="117" s="1"/>
  <c r="A103" i="117" s="1"/>
  <c r="A104" i="117" s="1"/>
  <c r="A105" i="117" s="1"/>
  <c r="A108" i="117" s="1"/>
  <c r="A109" i="117" s="1"/>
  <c r="A110" i="117" s="1"/>
  <c r="A111" i="117" s="1"/>
  <c r="A112" i="117" s="1"/>
  <c r="A113" i="117" s="1"/>
  <c r="A114" i="117" s="1"/>
  <c r="A115" i="117" s="1"/>
  <c r="A116" i="117" s="1"/>
  <c r="A117" i="117" s="1"/>
  <c r="A118" i="117" s="1"/>
  <c r="A119" i="117" s="1"/>
  <c r="A121" i="117" s="1"/>
  <c r="A126" i="117" s="1"/>
  <c r="A127" i="117" s="1"/>
  <c r="A128" i="117" s="1"/>
  <c r="A129" i="117" s="1"/>
  <c r="A130" i="117" s="1"/>
  <c r="A131" i="117" s="1"/>
  <c r="A132" i="117" s="1"/>
  <c r="A133" i="117" s="1"/>
  <c r="A134" i="117" s="1"/>
  <c r="A135" i="117" s="1"/>
  <c r="A136" i="117" s="1"/>
  <c r="A137" i="117" s="1"/>
  <c r="A138" i="117" s="1"/>
  <c r="A139" i="117" s="1"/>
  <c r="A140" i="117" s="1"/>
  <c r="A141" i="117" s="1"/>
  <c r="A142" i="117" s="1"/>
  <c r="A143" i="117" s="1"/>
  <c r="A144" i="117" s="1"/>
  <c r="A145" i="117" s="1"/>
  <c r="A146" i="117" s="1"/>
  <c r="A147" i="117" s="1"/>
  <c r="A148" i="117" s="1"/>
  <c r="A156" i="117" s="1"/>
  <c r="A157" i="117" s="1"/>
  <c r="A158" i="117" s="1"/>
  <c r="A159" i="117" s="1"/>
  <c r="A160" i="117" s="1"/>
  <c r="A161" i="117" s="1"/>
  <c r="A162" i="117" s="1"/>
  <c r="A173" i="117" s="1"/>
  <c r="A174" i="117" s="1"/>
  <c r="A179" i="117" s="1"/>
  <c r="A180" i="117" s="1"/>
  <c r="A181" i="117" s="1"/>
  <c r="A182" i="117" s="1"/>
  <c r="A183" i="117" s="1"/>
  <c r="A184" i="117" s="1"/>
  <c r="A185" i="117" s="1"/>
  <c r="A186" i="117" s="1"/>
  <c r="A187" i="117" s="1"/>
  <c r="A188" i="117" s="1"/>
  <c r="A189" i="117" s="1"/>
  <c r="A190" i="117" s="1"/>
  <c r="A191" i="117" s="1"/>
  <c r="A192" i="117" s="1"/>
  <c r="A193" i="117" s="1"/>
  <c r="A194" i="117" s="1"/>
  <c r="A195" i="117" s="1"/>
  <c r="A197" i="117" s="1"/>
  <c r="A200" i="117" s="1"/>
  <c r="A201" i="117" s="1"/>
  <c r="A202" i="117" s="1"/>
  <c r="A203" i="117" s="1"/>
  <c r="A204" i="117" s="1"/>
  <c r="A205" i="117" s="1"/>
  <c r="A206" i="117" s="1"/>
  <c r="A207" i="117" s="1"/>
  <c r="A208" i="117" s="1"/>
  <c r="A209" i="117" s="1"/>
  <c r="A210" i="117" s="1"/>
  <c r="A211" i="117" s="1"/>
  <c r="A212" i="117" s="1"/>
  <c r="A213" i="117" s="1"/>
  <c r="A214" i="117" s="1"/>
  <c r="A215" i="117" s="1"/>
  <c r="A216" i="117" s="1"/>
  <c r="A217" i="117" s="1"/>
  <c r="A218" i="117" s="1"/>
  <c r="A219" i="117" s="1"/>
  <c r="A220" i="117" s="1"/>
  <c r="A230" i="117" s="1"/>
  <c r="A233" i="117" s="1"/>
  <c r="A234" i="117" s="1"/>
  <c r="A235" i="117" s="1"/>
  <c r="A236" i="117" s="1"/>
  <c r="A238" i="117" s="1"/>
  <c r="A239" i="117" s="1"/>
  <c r="A243" i="117" s="1"/>
  <c r="A244" i="117" s="1"/>
  <c r="A245" i="117" s="1"/>
  <c r="A246" i="117" s="1"/>
  <c r="A247" i="117" s="1"/>
  <c r="A248" i="117" s="1"/>
  <c r="A249" i="117" s="1"/>
  <c r="A250" i="117" s="1"/>
  <c r="A251" i="117" s="1"/>
  <c r="A252" i="117" s="1"/>
  <c r="A253" i="117" s="1"/>
  <c r="A254" i="117" s="1"/>
  <c r="A255" i="117" s="1"/>
  <c r="A256" i="117" s="1"/>
  <c r="A257" i="117" s="1"/>
  <c r="A258" i="117" s="1"/>
  <c r="A259" i="117" s="1"/>
  <c r="A264" i="117" s="1"/>
  <c r="A265" i="117" s="1"/>
  <c r="A266" i="117" s="1"/>
  <c r="A267" i="117" s="1"/>
  <c r="A268" i="117" s="1"/>
  <c r="A269" i="117" s="1"/>
  <c r="A272" i="117" s="1"/>
  <c r="A273" i="117" s="1"/>
  <c r="A274" i="117" s="1"/>
  <c r="A275" i="117" s="1"/>
  <c r="A278" i="117" s="1"/>
  <c r="A279" i="117" s="1"/>
  <c r="A280" i="117" s="1"/>
  <c r="A281" i="117" s="1"/>
  <c r="A282" i="117" s="1"/>
  <c r="A285" i="117" s="1"/>
  <c r="A286" i="117" s="1"/>
  <c r="A287" i="117" s="1"/>
  <c r="A288" i="117" s="1"/>
  <c r="A289" i="117" s="1"/>
  <c r="A290" i="117" s="1"/>
  <c r="A291" i="117" s="1"/>
  <c r="A294" i="117" s="1"/>
  <c r="A295" i="117" s="1"/>
  <c r="A296" i="117" s="1"/>
  <c r="A297" i="117" s="1"/>
  <c r="A298" i="117" s="1"/>
  <c r="A299" i="117" s="1"/>
  <c r="A300" i="117" s="1"/>
  <c r="A301" i="117" s="1"/>
  <c r="A302" i="117" s="1"/>
  <c r="A303" i="117" s="1"/>
  <c r="A304" i="117" s="1"/>
  <c r="A305" i="117" s="1"/>
  <c r="A308" i="117" s="1"/>
  <c r="A309" i="117" s="1"/>
  <c r="A310" i="117" s="1"/>
  <c r="A311" i="117" s="1"/>
  <c r="A312" i="117" s="1"/>
  <c r="A313" i="117" s="1"/>
  <c r="A314" i="117" s="1"/>
  <c r="A317" i="117" s="1"/>
  <c r="A318" i="117" s="1"/>
  <c r="A321" i="117" s="1"/>
  <c r="A322" i="117" s="1"/>
  <c r="A323" i="117" s="1"/>
  <c r="A324" i="117" s="1"/>
  <c r="A325" i="117" s="1"/>
  <c r="A326" i="117" s="1"/>
  <c r="A327" i="117" s="1"/>
  <c r="A328" i="117" s="1"/>
  <c r="A329" i="117" s="1"/>
  <c r="A330" i="117" s="1"/>
  <c r="A331" i="117" s="1"/>
  <c r="A332" i="117" s="1"/>
  <c r="A333" i="117" s="1"/>
  <c r="A334" i="117" s="1"/>
  <c r="A335" i="117" s="1"/>
  <c r="A336" i="117" s="1"/>
  <c r="A337" i="117" s="1"/>
  <c r="A338" i="117" s="1"/>
  <c r="A339" i="117" s="1"/>
  <c r="A340" i="117" s="1"/>
  <c r="A341" i="117" s="1"/>
  <c r="A342" i="117" s="1"/>
  <c r="A343" i="117" s="1"/>
  <c r="A344" i="117" s="1"/>
  <c r="A345" i="117" s="1"/>
  <c r="A346" i="117" s="1"/>
  <c r="A347" i="117" s="1"/>
  <c r="A348" i="117" s="1"/>
  <c r="A349" i="117" s="1"/>
  <c r="A351" i="117" s="1"/>
  <c r="A354" i="117" s="1"/>
  <c r="A355" i="117" s="1"/>
  <c r="A356" i="117" s="1"/>
  <c r="A359" i="117" s="1"/>
  <c r="A363" i="117" s="1"/>
  <c r="A364" i="117" s="1"/>
  <c r="A365" i="117" s="1"/>
  <c r="A366" i="117" s="1"/>
  <c r="A73" i="117"/>
  <c r="C46" i="117"/>
  <c r="C97" i="117"/>
  <c r="C7" i="117" s="1"/>
  <c r="C63" i="116"/>
  <c r="C62" i="116" s="1"/>
  <c r="C59" i="116"/>
  <c r="C58" i="116" s="1"/>
  <c r="C54" i="116"/>
  <c r="C53" i="116" s="1"/>
  <c r="C50" i="116"/>
  <c r="C40" i="116"/>
  <c r="C34" i="116"/>
  <c r="C31" i="116"/>
  <c r="C28" i="116"/>
  <c r="C9" i="116" s="1"/>
  <c r="C24" i="116"/>
  <c r="C13" i="116"/>
  <c r="C12" i="116" l="1"/>
  <c r="C8" i="116" s="1"/>
  <c r="C11" i="82" s="1"/>
  <c r="C10" i="116" l="1"/>
  <c r="C67" i="115" l="1"/>
  <c r="C66" i="115" s="1"/>
  <c r="C63" i="115"/>
  <c r="C62" i="115" s="1"/>
  <c r="C53" i="115"/>
  <c r="C49" i="115"/>
  <c r="C47" i="115"/>
  <c r="C45" i="115"/>
  <c r="C43" i="115"/>
  <c r="C36" i="115"/>
  <c r="C30" i="115"/>
  <c r="C27" i="115"/>
  <c r="C25" i="115"/>
  <c r="C21" i="115"/>
  <c r="C10" i="115"/>
  <c r="C8" i="115" l="1"/>
  <c r="C14" i="82"/>
  <c r="C61" i="115"/>
  <c r="C7" i="115" l="1"/>
  <c r="C103" i="114"/>
  <c r="C100" i="114"/>
  <c r="C97" i="114"/>
  <c r="C87" i="114"/>
  <c r="C38" i="114"/>
  <c r="C31" i="114"/>
  <c r="C27" i="114"/>
  <c r="C18" i="114"/>
  <c r="C10" i="114"/>
  <c r="C9" i="114" s="1"/>
  <c r="C7" i="114" s="1"/>
  <c r="C54" i="82" s="1"/>
  <c r="B7" i="114"/>
  <c r="B9" i="114" s="1"/>
  <c r="C96" i="113" l="1"/>
  <c r="C92" i="113"/>
  <c r="C61" i="113"/>
  <c r="C58" i="113"/>
  <c r="C53" i="113"/>
  <c r="C39" i="113"/>
  <c r="C34" i="113"/>
  <c r="C30" i="113"/>
  <c r="C27" i="113"/>
  <c r="C21" i="113"/>
  <c r="C10" i="113"/>
  <c r="C9" i="113" s="1"/>
  <c r="C7" i="113" s="1"/>
  <c r="C29" i="82" s="1"/>
  <c r="B7" i="113"/>
  <c r="B9" i="113" s="1"/>
  <c r="C66" i="112" l="1"/>
  <c r="C63" i="112"/>
  <c r="C60" i="112"/>
  <c r="C54" i="112"/>
  <c r="C49" i="112"/>
  <c r="C46" i="112"/>
  <c r="C41" i="112"/>
  <c r="C38" i="112"/>
  <c r="C34" i="112"/>
  <c r="C31" i="112"/>
  <c r="C27" i="112"/>
  <c r="C22" i="112"/>
  <c r="C10" i="112"/>
  <c r="B7" i="112"/>
  <c r="B9" i="112" s="1"/>
  <c r="C81" i="111"/>
  <c r="C71" i="111"/>
  <c r="C64" i="111"/>
  <c r="C61" i="111"/>
  <c r="C54" i="111"/>
  <c r="C44" i="111"/>
  <c r="C35" i="111"/>
  <c r="C32" i="111"/>
  <c r="C23" i="111"/>
  <c r="C10" i="111"/>
  <c r="C9" i="111" s="1"/>
  <c r="B9" i="111"/>
  <c r="C61" i="110"/>
  <c r="C56" i="110"/>
  <c r="C49" i="110"/>
  <c r="C44" i="110"/>
  <c r="C35" i="110"/>
  <c r="C32" i="110"/>
  <c r="C23" i="110"/>
  <c r="C10" i="110"/>
  <c r="C7" i="112" l="1"/>
  <c r="C48" i="82" s="1"/>
  <c r="C7" i="111"/>
  <c r="C28" i="82" s="1"/>
  <c r="C9" i="110"/>
  <c r="C38" i="82"/>
  <c r="C57" i="108" l="1"/>
  <c r="C52" i="108"/>
  <c r="C49" i="108"/>
  <c r="C42" i="108"/>
  <c r="C39" i="108"/>
  <c r="C36" i="108"/>
  <c r="C33" i="108"/>
  <c r="C29" i="108"/>
  <c r="C21" i="108"/>
  <c r="C9" i="108"/>
  <c r="C7" i="108" s="1"/>
  <c r="C51" i="82" s="1"/>
  <c r="C7" i="107" l="1"/>
  <c r="C36" i="82" s="1"/>
  <c r="C61" i="106" l="1"/>
  <c r="C58" i="106"/>
  <c r="C55" i="106"/>
  <c r="C50" i="106"/>
  <c r="C45" i="106"/>
  <c r="C42" i="106"/>
  <c r="C36" i="106"/>
  <c r="C32" i="106"/>
  <c r="C29" i="106"/>
  <c r="C9" i="106" s="1"/>
  <c r="C7" i="106" s="1"/>
  <c r="C42" i="82" s="1"/>
  <c r="C21" i="106"/>
  <c r="C10" i="106"/>
  <c r="C52" i="105"/>
  <c r="C47" i="105"/>
  <c r="C40" i="105"/>
  <c r="C37" i="105"/>
  <c r="C34" i="105"/>
  <c r="C29" i="105"/>
  <c r="C26" i="105"/>
  <c r="C20" i="105"/>
  <c r="C9" i="105"/>
  <c r="C7" i="105"/>
  <c r="C35" i="82" s="1"/>
  <c r="C102" i="104"/>
  <c r="C95" i="104"/>
  <c r="C83" i="104"/>
  <c r="C79" i="104"/>
  <c r="C72" i="104"/>
  <c r="C52" i="104"/>
  <c r="C38" i="104"/>
  <c r="C33" i="104"/>
  <c r="C27" i="104"/>
  <c r="C9" i="104"/>
  <c r="C18" i="82"/>
  <c r="C62" i="103" l="1"/>
  <c r="C51" i="103"/>
  <c r="C43" i="103"/>
  <c r="C36" i="103"/>
  <c r="C32" i="103"/>
  <c r="C28" i="103"/>
  <c r="C23" i="103"/>
  <c r="C9" i="103"/>
  <c r="C22" i="82"/>
  <c r="C38" i="102"/>
  <c r="C33" i="102"/>
  <c r="C32" i="102" s="1"/>
  <c r="C28" i="102"/>
  <c r="C23" i="102"/>
  <c r="C10" i="102"/>
  <c r="B7" i="102"/>
  <c r="B9" i="102" s="1"/>
  <c r="C9" i="102" l="1"/>
  <c r="C7" i="102" s="1"/>
  <c r="C19" i="82" s="1"/>
  <c r="C50" i="101" l="1"/>
  <c r="C46" i="101"/>
  <c r="C39" i="101"/>
  <c r="C36" i="101"/>
  <c r="C31" i="101"/>
  <c r="C27" i="101"/>
  <c r="C21" i="101"/>
  <c r="C10" i="101"/>
  <c r="B7" i="101"/>
  <c r="B9" i="101" s="1"/>
  <c r="C9" i="101" l="1"/>
  <c r="C7" i="101" s="1"/>
  <c r="C24" i="82" s="1"/>
  <c r="C7" i="82"/>
  <c r="C7" i="100"/>
  <c r="C18" i="99" l="1"/>
  <c r="C15" i="99"/>
  <c r="C12" i="99"/>
  <c r="C9" i="99"/>
  <c r="C52" i="82"/>
  <c r="J87" i="97"/>
  <c r="G86" i="97"/>
  <c r="C84" i="97"/>
  <c r="C78" i="97" s="1"/>
  <c r="C76" i="97" s="1"/>
  <c r="G80" i="97"/>
  <c r="H78" i="97"/>
  <c r="H76" i="97" s="1"/>
  <c r="H73" i="97"/>
  <c r="H72" i="97" s="1"/>
  <c r="C73" i="97"/>
  <c r="C72" i="97" s="1"/>
  <c r="H65" i="97"/>
  <c r="C65" i="97"/>
  <c r="I65" i="97" s="1"/>
  <c r="H61" i="97"/>
  <c r="C61" i="97"/>
  <c r="I61" i="97" s="1"/>
  <c r="H48" i="97"/>
  <c r="C48" i="97"/>
  <c r="I48" i="97" s="1"/>
  <c r="H43" i="97"/>
  <c r="C43" i="97"/>
  <c r="I43" i="97" s="1"/>
  <c r="H35" i="97"/>
  <c r="C35" i="97"/>
  <c r="I35" i="97" s="1"/>
  <c r="H31" i="97"/>
  <c r="C31" i="97"/>
  <c r="H23" i="97"/>
  <c r="C23" i="97"/>
  <c r="H12" i="97"/>
  <c r="C12" i="97"/>
  <c r="H9" i="97"/>
  <c r="H8" i="97"/>
  <c r="I7" i="97"/>
  <c r="H10" i="97" l="1"/>
  <c r="C7" i="99"/>
  <c r="C6" i="99" s="1"/>
  <c r="C71" i="97"/>
  <c r="C9" i="97"/>
  <c r="H71" i="97"/>
  <c r="H7" i="97"/>
  <c r="C10" i="97"/>
  <c r="C9" i="82"/>
  <c r="C8" i="97" l="1"/>
  <c r="C100" i="96"/>
  <c r="C93" i="96"/>
  <c r="C87" i="96"/>
  <c r="C77" i="96"/>
  <c r="C70" i="96"/>
  <c r="C67" i="96"/>
  <c r="C63" i="96"/>
  <c r="C57" i="96"/>
  <c r="C51" i="96"/>
  <c r="C47" i="96"/>
  <c r="C43" i="96"/>
  <c r="C39" i="96"/>
  <c r="C34" i="96"/>
  <c r="C30" i="96"/>
  <c r="C24" i="96"/>
  <c r="C10" i="96"/>
  <c r="C7" i="95"/>
  <c r="C30" i="82" s="1"/>
  <c r="C7" i="96" l="1"/>
  <c r="C21" i="82" s="1"/>
  <c r="C20" i="82"/>
  <c r="C63" i="94"/>
  <c r="C56" i="94"/>
  <c r="C52" i="94"/>
  <c r="C45" i="94"/>
  <c r="C41" i="94"/>
  <c r="C36" i="94"/>
  <c r="C31" i="94"/>
  <c r="C7" i="94" s="1"/>
  <c r="C46" i="82" s="1"/>
  <c r="C22" i="94"/>
  <c r="C9" i="94"/>
  <c r="C13" i="82"/>
  <c r="C7" i="93"/>
  <c r="C37" i="93"/>
  <c r="C31" i="93"/>
  <c r="C26" i="93"/>
  <c r="C19" i="93"/>
  <c r="C9" i="93"/>
  <c r="C55" i="82"/>
  <c r="C85" i="91"/>
  <c r="C84" i="91" s="1"/>
  <c r="C76" i="91"/>
  <c r="C67" i="91"/>
  <c r="C61" i="91"/>
  <c r="C49" i="91"/>
  <c r="C45" i="91"/>
  <c r="C41" i="91"/>
  <c r="C38" i="91"/>
  <c r="C35" i="91"/>
  <c r="C32" i="91"/>
  <c r="C21" i="91"/>
  <c r="C9" i="91"/>
  <c r="C7" i="91" s="1"/>
  <c r="C53" i="82" s="1"/>
  <c r="C7" i="90" l="1"/>
  <c r="C44" i="82" s="1"/>
  <c r="C59" i="89" l="1"/>
  <c r="C39" i="89"/>
  <c r="C36" i="89"/>
  <c r="C33" i="89"/>
  <c r="C23" i="89"/>
  <c r="C9" i="89"/>
  <c r="C7" i="89" s="1"/>
  <c r="C34" i="82" s="1"/>
  <c r="C57" i="88"/>
  <c r="C56" i="88" s="1"/>
  <c r="C53" i="88"/>
  <c r="C48" i="88"/>
  <c r="C43" i="88"/>
  <c r="C38" i="88"/>
  <c r="C34" i="88"/>
  <c r="C33" i="88" s="1"/>
  <c r="C30" i="88"/>
  <c r="C25" i="88"/>
  <c r="C24" i="88" s="1"/>
  <c r="C14" i="88"/>
  <c r="C13" i="88" l="1"/>
  <c r="C9" i="88"/>
  <c r="C42" i="88"/>
  <c r="C8" i="88" s="1"/>
  <c r="C49" i="82" l="1"/>
  <c r="C7" i="88"/>
  <c r="C10" i="88"/>
  <c r="C67" i="87" l="1"/>
  <c r="C66" i="87" s="1"/>
  <c r="C63" i="87"/>
  <c r="C62" i="87" s="1"/>
  <c r="C56" i="87"/>
  <c r="C52" i="87"/>
  <c r="C48" i="87"/>
  <c r="C47" i="87" s="1"/>
  <c r="C39" i="87"/>
  <c r="C35" i="87"/>
  <c r="C30" i="87"/>
  <c r="C27" i="87"/>
  <c r="C14" i="87"/>
  <c r="C9" i="87" s="1"/>
  <c r="C51" i="87" l="1"/>
  <c r="C13" i="87"/>
  <c r="C34" i="87"/>
  <c r="C10" i="87"/>
  <c r="C8" i="87" s="1"/>
  <c r="C7" i="87" l="1"/>
  <c r="C47" i="82"/>
  <c r="C68" i="86"/>
  <c r="C58" i="86"/>
  <c r="C57" i="86" s="1"/>
  <c r="C54" i="86"/>
  <c r="C36" i="86"/>
  <c r="C32" i="86"/>
  <c r="C29" i="86"/>
  <c r="C23" i="86"/>
  <c r="C11" i="86"/>
  <c r="C9" i="86" s="1"/>
  <c r="C8" i="86" s="1"/>
  <c r="C17" i="82" l="1"/>
  <c r="C56" i="82" l="1"/>
</calcChain>
</file>

<file path=xl/comments1.xml><?xml version="1.0" encoding="utf-8"?>
<comments xmlns="http://schemas.openxmlformats.org/spreadsheetml/2006/main">
  <authors>
    <author>user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pindah BL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termasuk insentif RT RW</t>
        </r>
      </text>
    </comment>
  </commentList>
</comments>
</file>

<file path=xl/sharedStrings.xml><?xml version="1.0" encoding="utf-8"?>
<sst xmlns="http://schemas.openxmlformats.org/spreadsheetml/2006/main" count="18021" uniqueCount="9484">
  <si>
    <t>BELANJA TIDAK LANGSUNG</t>
  </si>
  <si>
    <t>1</t>
  </si>
  <si>
    <t>URAIAN</t>
  </si>
  <si>
    <t>2</t>
  </si>
  <si>
    <t>3</t>
  </si>
  <si>
    <t>BELANJA</t>
  </si>
  <si>
    <t>Belanja Hibah</t>
  </si>
  <si>
    <t>SATPOL PP</t>
  </si>
  <si>
    <t>Belanja Bantuan Sosial</t>
  </si>
  <si>
    <t>Belanja Bagi Hasil kepada Provinsi/Kabupaten/Kota dan Pemerintah Desa</t>
  </si>
  <si>
    <t>Belanja Bantuan Keuangan kepada Provinsi/Kabupaten/Kota dan Pemerintahan Desa</t>
  </si>
  <si>
    <t>Mojogedang</t>
  </si>
  <si>
    <t>Kecamatan Karanganyar</t>
  </si>
  <si>
    <t>Belanja Tidak Terduga</t>
  </si>
  <si>
    <t>JUMLAH</t>
  </si>
  <si>
    <t>PENDAPATAN</t>
  </si>
  <si>
    <t>1 . 1</t>
  </si>
  <si>
    <t>PENDAPATAN ASLI DAERAH</t>
  </si>
  <si>
    <t>1 . 1 . 1</t>
  </si>
  <si>
    <t>Pendapatan Pajak Daerah</t>
  </si>
  <si>
    <t>1 . 1 . 2</t>
  </si>
  <si>
    <t>Hasil Retribusi Daerah</t>
  </si>
  <si>
    <t>1 . 1 . 3</t>
  </si>
  <si>
    <t>Hasil Pengelolaan Kekayaan Daerah yang Dipisahkan</t>
  </si>
  <si>
    <t>1 . 1 . 4</t>
  </si>
  <si>
    <t>Lain-lain Pendapatan Asli Daerah yang Sah</t>
  </si>
  <si>
    <t>1 . 2</t>
  </si>
  <si>
    <t>DANA PERIMBANGAN</t>
  </si>
  <si>
    <t>1 . 2 . 1</t>
  </si>
  <si>
    <t>Bagi Hasil Pajak/Bagi Hasil Bukan Pajak</t>
  </si>
  <si>
    <t>1 . 2 . 2</t>
  </si>
  <si>
    <t>Dana Alokasi Umum</t>
  </si>
  <si>
    <t>1 . 2 . 3</t>
  </si>
  <si>
    <t>Dana Alokasi Khusus</t>
  </si>
  <si>
    <t>1 . 3</t>
  </si>
  <si>
    <t>LAIN-LAIN PENDAPATAN DAERAH YANG SAH</t>
  </si>
  <si>
    <t>1 . 3 . 3</t>
  </si>
  <si>
    <t>Dana Bagi Hasil Pajak Dari Provinsi dan Pemerintah Daerah Lainnya</t>
  </si>
  <si>
    <t>1 . 3 . 4</t>
  </si>
  <si>
    <t>Dana Penyesuaian dan Otonomi Khusus</t>
  </si>
  <si>
    <t>2 . 1</t>
  </si>
  <si>
    <t>2 . 1 . 1</t>
  </si>
  <si>
    <t>Belanja Pegawai</t>
  </si>
  <si>
    <t>2 . 1 . 4</t>
  </si>
  <si>
    <t>2 . 1 . 5</t>
  </si>
  <si>
    <t>2 . 1 . 6</t>
  </si>
  <si>
    <t>2 . 1 . 7</t>
  </si>
  <si>
    <t>2 . 1 . 8</t>
  </si>
  <si>
    <t>2 . 2</t>
  </si>
  <si>
    <t>BELANJA LANGSUNG</t>
  </si>
  <si>
    <t>2 . 2 . 1</t>
  </si>
  <si>
    <t>2 . 2 . 2</t>
  </si>
  <si>
    <t>Belanja Barang dan Jasa</t>
  </si>
  <si>
    <t>2 . 2 . 3</t>
  </si>
  <si>
    <t>Belanja Modal</t>
  </si>
  <si>
    <t>SURPLUS / (DEFISIT)</t>
  </si>
  <si>
    <t>PEMBIAYAAN DAERAH</t>
  </si>
  <si>
    <t>3 . 1</t>
  </si>
  <si>
    <t>PENERIMAAN PEMBIAYAAN DAERAH</t>
  </si>
  <si>
    <t>3 . 1 . 1</t>
  </si>
  <si>
    <t>Sisa Lebih Perhitungan Anggaran Tahun Anggaran Sebelumnya</t>
  </si>
  <si>
    <t>3 . 2</t>
  </si>
  <si>
    <t>PENGELUARAN PEMBIAYAAN DAERAH</t>
  </si>
  <si>
    <t>3 . 2 . 2</t>
  </si>
  <si>
    <t>Penyertaan Modal (Investasi) Pemerintah Daerah</t>
  </si>
  <si>
    <t>PEMBIAYAAN NETTO</t>
  </si>
  <si>
    <t>Dinas Pendidikan dan Kebudayaan</t>
  </si>
  <si>
    <t>Dinas Kesehatan</t>
  </si>
  <si>
    <t>Rumah Sakit Umum Daerah</t>
  </si>
  <si>
    <t>Dinas Pekerjaan Umum dan Penataan Ruang</t>
  </si>
  <si>
    <t>Satuan Polisi Pamong Praja</t>
  </si>
  <si>
    <t>Badan Kesatuan Bangsa Politik</t>
  </si>
  <si>
    <t>Badan Penanggulangan Bencana Daerah</t>
  </si>
  <si>
    <t>Dinas Sosial</t>
  </si>
  <si>
    <t>Dinas Pemberdayaan Perempuan, Perlindungan Anak, Pengendalian Penduduk dan Keluarga Berencana</t>
  </si>
  <si>
    <t>Dinas Lingkungan Hidup</t>
  </si>
  <si>
    <t>Dinas Kependudukan dan Pencatatan Sipil</t>
  </si>
  <si>
    <t>Dinas Pemberdayaan Masyarakat dan Desa</t>
  </si>
  <si>
    <t>Dinas Perhubungan, Perumahan dan Kawasan Permukiman</t>
  </si>
  <si>
    <t>Dinas Komunikasi dan Informatika</t>
  </si>
  <si>
    <t>Dinas Penanaman Modal dan Pelayanan Terpadu Satu Pintu</t>
  </si>
  <si>
    <t>Dinas Kearsipan dan Perpustakaan</t>
  </si>
  <si>
    <t>Dinas Perikanan dan Peternakan</t>
  </si>
  <si>
    <t>Dinas Pariwisata, Pemuda dan Olahraga</t>
  </si>
  <si>
    <t>Dinas Pertanian dan Pangan</t>
  </si>
  <si>
    <t>Dinas Perdagangan, Tenaga Kerja, Koperasi dan UMKM</t>
  </si>
  <si>
    <t>Sekretariat Daerah</t>
  </si>
  <si>
    <t>Sekretariat DPRD</t>
  </si>
  <si>
    <t>Kecamatan Jatipuro</t>
  </si>
  <si>
    <t>Kecamatan Jatiyoso</t>
  </si>
  <si>
    <t>Kecamatan Jumantono</t>
  </si>
  <si>
    <t>Kecamatan Jumapolo</t>
  </si>
  <si>
    <t>Kecamatan Matesih</t>
  </si>
  <si>
    <t>Kecamatan Tawangmangu</t>
  </si>
  <si>
    <t>Kecamatan Ngargoyoso</t>
  </si>
  <si>
    <t>Kecamatan Karangpandan</t>
  </si>
  <si>
    <t>Kecamatan Tasikmadu</t>
  </si>
  <si>
    <t>Kecamatan Jaten</t>
  </si>
  <si>
    <t>Kecamatan Colomadu</t>
  </si>
  <si>
    <t>Kecamatan Gondangrejo</t>
  </si>
  <si>
    <t>Kecamatan Mojogedang</t>
  </si>
  <si>
    <t>Kecamatan Kebakkramat</t>
  </si>
  <si>
    <t>Kecamatan Kerjo</t>
  </si>
  <si>
    <t>Kecamatan Jenawi</t>
  </si>
  <si>
    <t>Inspektorat</t>
  </si>
  <si>
    <t>Badan Perencanaan, Penelitian dan Pengembangan</t>
  </si>
  <si>
    <t>Badan Keuangan Daerah</t>
  </si>
  <si>
    <t>Badan Kepegawaian dan Pengembangan Sumber Daya Manusia</t>
  </si>
  <si>
    <t>Urusan Wajib Pelayanan Dasar</t>
  </si>
  <si>
    <t>Urusan Wajib Bukan Pelayanan Dasar</t>
  </si>
  <si>
    <t>Urusan Pilihan</t>
  </si>
  <si>
    <t>Urusan Pemerintahan Fungsi Penunjang</t>
  </si>
  <si>
    <t>NO</t>
  </si>
  <si>
    <t>SISA LEBIH PEMBIAYAAN ANGGARAN TAHUN BERKENAAN</t>
  </si>
  <si>
    <t>DKK</t>
  </si>
  <si>
    <t>DINSOS</t>
  </si>
  <si>
    <t>Jatiyoso</t>
  </si>
  <si>
    <t>Jumapolo</t>
  </si>
  <si>
    <t>Matesih</t>
  </si>
  <si>
    <t>HAL</t>
  </si>
  <si>
    <t>ORGANISASI PERANGKAT DAERAH</t>
  </si>
  <si>
    <t>DPUPR</t>
  </si>
  <si>
    <t>DAFTAR ISI</t>
  </si>
  <si>
    <t>I</t>
  </si>
  <si>
    <t>II</t>
  </si>
  <si>
    <t>III</t>
  </si>
  <si>
    <t>i</t>
  </si>
  <si>
    <t>iv</t>
  </si>
  <si>
    <t>IV</t>
  </si>
  <si>
    <t>Daftar Isi</t>
  </si>
  <si>
    <t>DAFTAR ORGANISASI PERANGKAT DAERAH</t>
  </si>
  <si>
    <t>PERDA NO. 16 Tahun 2016</t>
  </si>
  <si>
    <t>Tentang Pembentukan dan Susunan Perangkat Daerah Kabupaten Karanganyar</t>
  </si>
  <si>
    <t>Kata Pengantar</t>
  </si>
  <si>
    <t>Daftar Organisasi Perangkat Daerah ( OPD )</t>
  </si>
  <si>
    <t>Ringkasan APBD</t>
  </si>
  <si>
    <t>ii</t>
  </si>
  <si>
    <t>vi</t>
  </si>
  <si>
    <t>vii</t>
  </si>
  <si>
    <t>ix</t>
  </si>
  <si>
    <t>ALAMAT</t>
  </si>
  <si>
    <t>No. Telephon</t>
  </si>
  <si>
    <t>AKRONIM</t>
  </si>
  <si>
    <t>RSUD</t>
  </si>
  <si>
    <t>BAKESBANGPOL</t>
  </si>
  <si>
    <t>BPBD</t>
  </si>
  <si>
    <t>DISDIKBUD</t>
  </si>
  <si>
    <t>DP3AP2KB</t>
  </si>
  <si>
    <t>DLH</t>
  </si>
  <si>
    <t>DISDUKCAPIL</t>
  </si>
  <si>
    <t>DIPERMASDES</t>
  </si>
  <si>
    <t>DISHUB PKP</t>
  </si>
  <si>
    <t>DISKOMINFO</t>
  </si>
  <si>
    <t>DPMPTSP</t>
  </si>
  <si>
    <t>DISARPUS</t>
  </si>
  <si>
    <t>DISKANNAK</t>
  </si>
  <si>
    <t>DISPARPORA</t>
  </si>
  <si>
    <t>DISPERTAN</t>
  </si>
  <si>
    <t>DISDAG NAKER KOP UMKM</t>
  </si>
  <si>
    <t>SETDA</t>
  </si>
  <si>
    <t>SETWAN</t>
  </si>
  <si>
    <t>INSPEKTORAT</t>
  </si>
  <si>
    <t>BAPERLITBANG</t>
  </si>
  <si>
    <t>BKD</t>
  </si>
  <si>
    <t>BKPSDM</t>
  </si>
  <si>
    <t>Komplek Perkantoran cangakan , Jl Lawu Karanganyar</t>
  </si>
  <si>
    <t>0271-495039</t>
  </si>
  <si>
    <t>Jl. Lawu Karanganyar</t>
  </si>
  <si>
    <t>0271-495722</t>
  </si>
  <si>
    <t>Jl. KH. Wachid Hasyim No. 2 Karanganyar</t>
  </si>
  <si>
    <t>0271-495066</t>
  </si>
  <si>
    <t>0271-495014</t>
  </si>
  <si>
    <t>Jl. KH Samanhudi No. 2 Komplek Perkantoran Cangakan, Karanganyar</t>
  </si>
  <si>
    <t>0271-494801</t>
  </si>
  <si>
    <t>0271-495059</t>
  </si>
  <si>
    <t>Jl. Lawu No. 371, Komplek Perkantoran Cangakan, karanganyar</t>
  </si>
  <si>
    <t>0271-495007</t>
  </si>
  <si>
    <t>0271-495024</t>
  </si>
  <si>
    <t>Jl. Kapten Mulyadi</t>
  </si>
  <si>
    <t>0271-495035</t>
  </si>
  <si>
    <t>Jl. Lawu, Tegalasri, Bejen, Karanganyar</t>
  </si>
  <si>
    <t>Jl. Nyi Ageng Karang No. 1 Karanganyar</t>
  </si>
  <si>
    <t>0271-495141</t>
  </si>
  <si>
    <t>0271-495003</t>
  </si>
  <si>
    <t>Jl. Samanhudi Komplek Perkantoran Cangakan, Karanganyar</t>
  </si>
  <si>
    <t>0271-495176</t>
  </si>
  <si>
    <t>Jl. KH. Wachid Hasyim Karanganyar</t>
  </si>
  <si>
    <t>0271-495179</t>
  </si>
  <si>
    <t>0271-495194</t>
  </si>
  <si>
    <t>Jl. Lawu No. 85 Karanganyar</t>
  </si>
  <si>
    <t>0271-495038</t>
  </si>
  <si>
    <t>0271-495269</t>
  </si>
  <si>
    <t>0271-495591</t>
  </si>
  <si>
    <t>0271-495149</t>
  </si>
  <si>
    <t>0271-495063</t>
  </si>
  <si>
    <t>Jl. RM. Said No. 09 Geneng, Tegalgede, Karanganyar</t>
  </si>
  <si>
    <t>0271-495997</t>
  </si>
  <si>
    <t>Jl. Laksda Yos Sudarso, Jengglong, Bejen, Karanganyar</t>
  </si>
  <si>
    <t>0271-495025</t>
  </si>
  <si>
    <t>0271-494231</t>
  </si>
  <si>
    <t>Jl. Lawu, Komplek Perkantoran Cangakan, Karanganyar</t>
  </si>
  <si>
    <t>0271-495632</t>
  </si>
  <si>
    <t>0271-495039 Ext 320</t>
  </si>
  <si>
    <t>Jl. Raya Jatipuro - Jatiyoso, Karanganyar</t>
  </si>
  <si>
    <t>0271-495039 Ext 319</t>
  </si>
  <si>
    <t>0271-495039 Ext 318</t>
  </si>
  <si>
    <t>Jl. Kakum - Genengan</t>
  </si>
  <si>
    <t>0271-495039 Ext 317</t>
  </si>
  <si>
    <t>0271-662737</t>
  </si>
  <si>
    <t>Jl. Lawu No. 17 Tawangmangu</t>
  </si>
  <si>
    <t>0271-697001</t>
  </si>
  <si>
    <t>Jl. Gadungan No. 17, Ngargoyoso</t>
  </si>
  <si>
    <t>0271-495039 Ext 322</t>
  </si>
  <si>
    <t>Jl. Raya Solo - Tawangmangu</t>
  </si>
  <si>
    <t>0271-663011</t>
  </si>
  <si>
    <t>0271-495030</t>
  </si>
  <si>
    <t>Ngijo, Tasikmadu</t>
  </si>
  <si>
    <t>0271-495027</t>
  </si>
  <si>
    <t>Jl. Raya Jaten No. 85, Jaten Karanganyar</t>
  </si>
  <si>
    <t>0271-821319</t>
  </si>
  <si>
    <t>Jl. LU Adi Sucipto No 180, Colomadu</t>
  </si>
  <si>
    <t>0271-780621</t>
  </si>
  <si>
    <t>Tuban Kidul RT 03/ V, Tuban, Gondangrejo</t>
  </si>
  <si>
    <t>0271-853220</t>
  </si>
  <si>
    <t>Jl. Raya Solo - Sragen</t>
  </si>
  <si>
    <t>0271-495039 Ext 312</t>
  </si>
  <si>
    <t>0271-646925</t>
  </si>
  <si>
    <t>Jl. Kerjo - Karanganyar KM 20 Karanganyar</t>
  </si>
  <si>
    <t>0271-495039 Ext 324</t>
  </si>
  <si>
    <t>Jl. Balong, Jenawi</t>
  </si>
  <si>
    <t>0271-495039 Ext 323</t>
  </si>
  <si>
    <t>RINGKASAN APBD TAHUN ANGGARAN 2018</t>
  </si>
  <si>
    <t>NOMOR URUT</t>
  </si>
  <si>
    <t>1 . 3 . 1</t>
  </si>
  <si>
    <t>Pendapatan Hibah</t>
  </si>
  <si>
    <t>1 . 3 . 5</t>
  </si>
  <si>
    <t>Bantuan Keuangan dari Provinsi atau Pemerintah Daerah Lainnya</t>
  </si>
  <si>
    <t>A</t>
  </si>
  <si>
    <t>Program Pelayanan Administrasi Perkantoran</t>
  </si>
  <si>
    <t>Penyediaan alat tulis kantor</t>
  </si>
  <si>
    <t>Tersedianya alat tulis kantor</t>
  </si>
  <si>
    <t>Tersedianya barang cetakan dan penggandaan</t>
  </si>
  <si>
    <t>Penyediaan komponen instalasi listrik/penerangan bangunan kantor</t>
  </si>
  <si>
    <t>B</t>
  </si>
  <si>
    <t>Program Peningkatan Sarana dan Prasarana Aparatur</t>
  </si>
  <si>
    <t>Pemeliharaan rutin/berkala gedung kantor</t>
  </si>
  <si>
    <t>Pemeliharaan rutin/berkala peralatan gedung kantor</t>
  </si>
  <si>
    <t>C</t>
  </si>
  <si>
    <t>D</t>
  </si>
  <si>
    <t>E</t>
  </si>
  <si>
    <t>F</t>
  </si>
  <si>
    <t>1 unit</t>
  </si>
  <si>
    <t>3 kegiatan</t>
  </si>
  <si>
    <t>G</t>
  </si>
  <si>
    <t>2 kegiatan</t>
  </si>
  <si>
    <t>1 kegiatan</t>
  </si>
  <si>
    <t>H</t>
  </si>
  <si>
    <t>J</t>
  </si>
  <si>
    <t>K</t>
  </si>
  <si>
    <t>1 Kegiatan</t>
  </si>
  <si>
    <t>L</t>
  </si>
  <si>
    <t>M</t>
  </si>
  <si>
    <t>1 tahun</t>
  </si>
  <si>
    <t>Organisasi Pemerintah Daerah : Dinas Pemberdayaan Perempuan, Perlindungan Anak, Pengendalian Penduduk &amp; KB</t>
  </si>
  <si>
    <t>VOLUME</t>
  </si>
  <si>
    <t>LOKASI</t>
  </si>
  <si>
    <t>Dinas Pemberdayaan Perempuan, Perlindungan Anak,Pengendalian Penduduk dan Keluarga Berencana</t>
  </si>
  <si>
    <t>Penyedian Jasa Surat Menyurat</t>
  </si>
  <si>
    <t>Terkelolanya surat masuk dan keluar</t>
  </si>
  <si>
    <t>Karanganyar</t>
  </si>
  <si>
    <t>Penyediaan Jasa Komunikasi, Sumber daya air dan listrik</t>
  </si>
  <si>
    <t>Terbayarnya tagihan jasa kantor</t>
  </si>
  <si>
    <t>4 rekening</t>
  </si>
  <si>
    <t>Penyediaan Jasa Kebersiha Kantor</t>
  </si>
  <si>
    <t>Tersedianya alat kebersihan Kantor</t>
  </si>
  <si>
    <t>Penyediaan brang cetkan dan penggandaan</t>
  </si>
  <si>
    <t>tersedianya komponen instalasi listrik</t>
  </si>
  <si>
    <t>3 jenis</t>
  </si>
  <si>
    <t>karangayar</t>
  </si>
  <si>
    <t>Penyediaan bahan logistik kantor</t>
  </si>
  <si>
    <t>terlaksananya penyediaan minuman kantor</t>
  </si>
  <si>
    <t>karanganyar</t>
  </si>
  <si>
    <t>Penyedian makanan dan minuman</t>
  </si>
  <si>
    <t>Tersedianya makan dan minuman rapat</t>
  </si>
  <si>
    <t>1tahun</t>
  </si>
  <si>
    <t>Rapat-rapat koordinasi dan konultasi ke dalam/luar daerah</t>
  </si>
  <si>
    <t>Terlaksananya rapat-rapat koordinasi dan konsultasi ke dalam dan luar daerah</t>
  </si>
  <si>
    <t>Penyediaan jasa keamanan kantor</t>
  </si>
  <si>
    <t>Tersedianya jasa keamanan kantor</t>
  </si>
  <si>
    <t>Pengadaan Peralatan gedung kantor</t>
  </si>
  <si>
    <t>Terpeliharanya gedung kantor</t>
  </si>
  <si>
    <t>Pemeliharaa rutin/berkala kendaraan dians/operasional</t>
  </si>
  <si>
    <t>Terpeliharanya kendaraan dinas</t>
  </si>
  <si>
    <t xml:space="preserve">1 tahun </t>
  </si>
  <si>
    <t>Terwujudnya pemeliharaan gedung kantor</t>
  </si>
  <si>
    <t>Program Peningkatan Pengembangan sistem Pelaporan capaian kinerja dan keuangan</t>
  </si>
  <si>
    <t>Penyusunan Laporan Capaian Kinerja dan ikhtisar realisasi kinerja SKPD</t>
  </si>
  <si>
    <t>Tersusunnya dan terbayarnya honor penyususun laporan capaian kinerja</t>
  </si>
  <si>
    <t>Program Keserasian Kebijakan Peningkatan Kualitas Anak dan Perempuan</t>
  </si>
  <si>
    <t>Workshop hak dan anak</t>
  </si>
  <si>
    <t>Terlaksananya workshop hak dan anak</t>
  </si>
  <si>
    <t>180 orang</t>
  </si>
  <si>
    <t>Operasional forum anak Kabupaten</t>
  </si>
  <si>
    <t>Terlaksananya kegiatan forum anak</t>
  </si>
  <si>
    <t>100 anak</t>
  </si>
  <si>
    <t>Operasional POKJA PUG Kabupaten Karanganyar</t>
  </si>
  <si>
    <t>Terlaksananya POKJA PUG</t>
  </si>
  <si>
    <t>Operasional gugus tugas Kabupaten layak anak</t>
  </si>
  <si>
    <t>Terlaksananya gugus tugas Kabupaten layak anak</t>
  </si>
  <si>
    <t>34 orang</t>
  </si>
  <si>
    <t xml:space="preserve">Sosialisasi Pemberdayaan dan Perlindungan Perempuan </t>
  </si>
  <si>
    <t>Terlaksananya Sosialisasi Pemberdayaan 1 tahun</t>
  </si>
  <si>
    <t>90 orang</t>
  </si>
  <si>
    <t>Sosialisasi Kebijakan Perlindungan Anak</t>
  </si>
  <si>
    <t>Terlaksananya sosialisasi Kebijakan Perlindungan Anak</t>
  </si>
  <si>
    <t>110 orang</t>
  </si>
  <si>
    <t>Program Keluarga Berencana</t>
  </si>
  <si>
    <t>Penyediaan Pelayanan KB dan Alat Kontrasepsi bagi  Keluarga Miskin</t>
  </si>
  <si>
    <t>Terlaksananya Pelayanan KB dan Alat Kontrasepsi bagi Keluarga Miskin</t>
  </si>
  <si>
    <t>22150 aseptor</t>
  </si>
  <si>
    <t>Pembinaan Keluarga Berencana</t>
  </si>
  <si>
    <t>Terlaksanya Pembinaan Keluarga Berencana</t>
  </si>
  <si>
    <t>4 kegitan</t>
  </si>
  <si>
    <t>Operasional tim pengembangan program Kependududkan dan KB (KKB)</t>
  </si>
  <si>
    <t>Tersedianya operasional Tim TPKKB</t>
  </si>
  <si>
    <t>5 kegiatan</t>
  </si>
  <si>
    <t>Peningkatan Partisipasi Pria dalam Program KB</t>
  </si>
  <si>
    <t>Tercapainya KB MOP</t>
  </si>
  <si>
    <t>18 kegiatan</t>
  </si>
  <si>
    <t>Pengadaan Sarana, Prasarana phisik pelayanan KB</t>
  </si>
  <si>
    <t>Tersedianya sarana Pelayanan KB</t>
  </si>
  <si>
    <t>Biaya Operasionakl Keluarga Berencana</t>
  </si>
  <si>
    <t>Tersedianya Operasionak KB</t>
  </si>
  <si>
    <t>Pengadaan sarana kerja petugas lapangan</t>
  </si>
  <si>
    <t>Tersedianya sarana PLKB</t>
  </si>
  <si>
    <t>31 buah</t>
  </si>
  <si>
    <t>Pembangunan Tempat parkir Balai Penyuluhan KB</t>
  </si>
  <si>
    <t>Terbangunnya tempat parkir Balai Penyuluhan KB</t>
  </si>
  <si>
    <t>5 lokasi</t>
  </si>
  <si>
    <t>Pelayanan KIE</t>
  </si>
  <si>
    <t>Terlaksananya Pelayanan KIE</t>
  </si>
  <si>
    <t>22150 PB</t>
  </si>
  <si>
    <t>Karaaganyar</t>
  </si>
  <si>
    <t>Fasilitasi Pembuatan Raperda Pengendalian Penduduk dan Pembangunan Keluarga</t>
  </si>
  <si>
    <t>Tersusunnya Draf Raperda dan Naskah Akademik</t>
  </si>
  <si>
    <t>1 raperda</t>
  </si>
  <si>
    <t>Program Penguatan Kelembagaan Pengarusutamaan Gender dan Anak</t>
  </si>
  <si>
    <t>Fasilitasi Pengembangan Pusat PelayananTerpadu Pemberdayaan Perempuan (P2TP2)</t>
  </si>
  <si>
    <t>Terfasiltasinya P2TP2</t>
  </si>
  <si>
    <t>75 orang</t>
  </si>
  <si>
    <t>Peningkatan Kapasitas dan Jaringan Kelembagaan Pemberdayaan Perempuan dan Anak</t>
  </si>
  <si>
    <t>Terlaksananya Kapasitas dan Jaringan Kelembagaan Pemberdayaan  Perempuan dan Anak</t>
  </si>
  <si>
    <t>85 organisasi</t>
  </si>
  <si>
    <t>Evaluasi Pelaksanaan PUG</t>
  </si>
  <si>
    <t>Terlaksananya Evaluasi Pelaksanaan PUG</t>
  </si>
  <si>
    <t>4 kegiatan</t>
  </si>
  <si>
    <t>Implementasi Sistem Informasi Gender dan Anak</t>
  </si>
  <si>
    <t>Terlaksananya Sistem Informasi Gender dan Anak</t>
  </si>
  <si>
    <t>Monitoring , Evaluasi dan Pelporan</t>
  </si>
  <si>
    <t>Tersususnya Evaluasi dan Pelaporan</t>
  </si>
  <si>
    <t>12 laporan</t>
  </si>
  <si>
    <t>Koordinasi dan Sinkronisasi Fical Point PUG Tingkat Kabupaten</t>
  </si>
  <si>
    <t>Terlaksananya Koordinasi dan Sinkronisasi Fical Point PUG TK. Kabupaten</t>
  </si>
  <si>
    <t>Program Peningkatan Kualitas Hidup dan Perlindungan Perempuan</t>
  </si>
  <si>
    <t>Fasilitasi Upaya Perlindungan perempuan terhadap tindak kekerasan</t>
  </si>
  <si>
    <t>Terfasilitasinya Upaya Perlindungan Perempuan terhadap tindak Kekerasan</t>
  </si>
  <si>
    <t>55 kasus</t>
  </si>
  <si>
    <t>KIE Pasca Kelahiran Tentang Kesehatan Ibu dan Anak</t>
  </si>
  <si>
    <t>Terlaksananya KIE Pasca Kelahiran</t>
  </si>
  <si>
    <t>130 orang</t>
  </si>
  <si>
    <t>Pengembangan dan Pembinaan Forum Kesejahteraan dan Perlindungan Anak (FKPA)</t>
  </si>
  <si>
    <t>Terlaksananya Pengembangan FKPA</t>
  </si>
  <si>
    <t>110 anak</t>
  </si>
  <si>
    <t>Penguatan Program Perencanaan Persalinan dan Pencegahan Komplikasi (P4K)</t>
  </si>
  <si>
    <t>Terlaksanya Program (P4K)</t>
  </si>
  <si>
    <t>75 peserta</t>
  </si>
  <si>
    <t>Program Pelayanan Kontrasepsi</t>
  </si>
  <si>
    <t>Pelayanan Pemasangan Kontrasepsi</t>
  </si>
  <si>
    <t>Terlayaninya Pemasangan Kontrasepsi</t>
  </si>
  <si>
    <t>22 kegiatan</t>
  </si>
  <si>
    <t>Penyaluran dan Pengiriman Alat Kontrasepsi</t>
  </si>
  <si>
    <t>Terdistribusikannya alat kontrasepsi</t>
  </si>
  <si>
    <t>35 klinik KB</t>
  </si>
  <si>
    <t>Program Peningkatan Peran Serta dan Kesetaraan Gender dam Pembangunan</t>
  </si>
  <si>
    <t>Kegiatan Pembinaan Organisasi Perempuan</t>
  </si>
  <si>
    <t>Terlaksananya pembinaan Organisasi Perempuan</t>
  </si>
  <si>
    <t>50 peserta</t>
  </si>
  <si>
    <t xml:space="preserve">Program Pembinaan Peran Serta masyarakat dalam </t>
  </si>
  <si>
    <t>pelayanan KB/KR yang mandiri</t>
  </si>
  <si>
    <t>Operasional Kelompok Masyarakat Peduli KB</t>
  </si>
  <si>
    <t>Tersedianya operasional Kelompok masyarakat peduli KB</t>
  </si>
  <si>
    <t>1763 orang</t>
  </si>
  <si>
    <t>Pengelolaan Data dan Informasi KB</t>
  </si>
  <si>
    <t>Te danrlaksanya Pengelolaan Data Informasi KB</t>
  </si>
  <si>
    <t>Fasilitasi pelaksanaan lomba-lomba, urusan-urusan pengendalian penduduk dan KB</t>
  </si>
  <si>
    <t>Terfasiltasinya pelaksanaan lomba lomba</t>
  </si>
  <si>
    <t>5 Kegiatan</t>
  </si>
  <si>
    <t>Program Pengembangan pusat pelayanan informasi dan Konseling KRR</t>
  </si>
  <si>
    <t>Orientasi dan Bintek , pengelola PIK-KRR</t>
  </si>
  <si>
    <t>Terlaksananya Bintek PIK-KRR</t>
  </si>
  <si>
    <t>60 peserta</t>
  </si>
  <si>
    <t>Orientasi Penyiapan Kehidupan Berkeluarga Remaja bagi Saka Kencana</t>
  </si>
  <si>
    <t>Terlaksananya Orintasi Penyiapan Kehidupan Remaja bagi Saka Kencana</t>
  </si>
  <si>
    <t>Pelatihan Pendidik/ Konselor Sebaya</t>
  </si>
  <si>
    <t>Terlaksanya Pelatiahn Konselor sebaya</t>
  </si>
  <si>
    <t>Advokasi dan KIE tentang KRR</t>
  </si>
  <si>
    <t>Terlaksananya Advokasi dan KIE tentang KRR</t>
  </si>
  <si>
    <t>Program Pengembangan bahan informasi tentang pengasuhan dan Pembinaan tumbuh kembang anak</t>
  </si>
  <si>
    <t>Sosialisasi dan Pembinaan Tumbuh Kembang Anak</t>
  </si>
  <si>
    <t>Terlaksanaya sosialisasi tumbuh kembang anak</t>
  </si>
  <si>
    <t>36 peserta</t>
  </si>
  <si>
    <t>Program penyiapan tenaga pendamping kelompok bina keluarga</t>
  </si>
  <si>
    <t>Temu kader bina Keluarga</t>
  </si>
  <si>
    <t>Terlaksananya pelatihan tenaga  pendamping kelompok bina kelg.</t>
  </si>
  <si>
    <t>Operasional Pengembangan BKB Posyandu PAUD</t>
  </si>
  <si>
    <t>Tersedianya operasional Pengembangan BKB Posyandu PAUD</t>
  </si>
  <si>
    <t>URAIAN URUSAN, ORGANISASI,
PROGRAM DAN KEGIATAN</t>
  </si>
  <si>
    <t>ANGGARAN
2018</t>
  </si>
  <si>
    <t>INDIKATOR KELUARAN
(KELUARAN)</t>
  </si>
  <si>
    <t>Urusan Pilihan Kelautan dan Perikanan</t>
  </si>
  <si>
    <t>Penyediaan jasa surat menyurat</t>
  </si>
  <si>
    <t>Terlaksananya kegiatan jasa surat menyurat</t>
  </si>
  <si>
    <t>3 item</t>
  </si>
  <si>
    <t>Kab. Karanganyar</t>
  </si>
  <si>
    <t>Penyediaan jasa komunikasi, sumber daya air dan listrik</t>
  </si>
  <si>
    <t>Terbayarnya kegiatan penyediaan jasa telekomunikasi, listrik dan air</t>
  </si>
  <si>
    <t>Penyediaan jasa kebersihan kantor</t>
  </si>
  <si>
    <t>Tersedianya alat kebersihan kantor</t>
  </si>
  <si>
    <t>30 item</t>
  </si>
  <si>
    <t>Jasa tenaga kebersihan</t>
  </si>
  <si>
    <t>2 orang</t>
  </si>
  <si>
    <t>4</t>
  </si>
  <si>
    <t>Penyediaan jasa perbaikan peralatan kerja</t>
  </si>
  <si>
    <t>Terlaksananya pemeliharaan peralatan kerja</t>
  </si>
  <si>
    <t>18 item</t>
  </si>
  <si>
    <t>5</t>
  </si>
  <si>
    <t>Terlaksananya penyediaan alat tulis kantor</t>
  </si>
  <si>
    <t>67 item</t>
  </si>
  <si>
    <t>6</t>
  </si>
  <si>
    <t>Penyediaan barang cetakan dan penggandaan</t>
  </si>
  <si>
    <t>Tersedianya  barang cetakan dan penggandaan</t>
  </si>
  <si>
    <t>7</t>
  </si>
  <si>
    <t>Penyediaan Komponen Instalasi Listrik/Penerangan Bangunan Kantor</t>
  </si>
  <si>
    <t>Tersedianya komponen listrik dan penerangan kantor</t>
  </si>
  <si>
    <t>12 item</t>
  </si>
  <si>
    <t>8</t>
  </si>
  <si>
    <t>Penyediaan makanan dan minuman</t>
  </si>
  <si>
    <t>Tersedianya penyediaan makanan dan minuman rapat</t>
  </si>
  <si>
    <t>7 bulan</t>
  </si>
  <si>
    <t>9</t>
  </si>
  <si>
    <t>Rapat-rapat koordinasi dan konsultasi ke dalam/ luar daerah</t>
  </si>
  <si>
    <t>Tersedianya biaya perjalanan dalam daerah dan luar daerah</t>
  </si>
  <si>
    <t>12bulan</t>
  </si>
  <si>
    <t>Pemeliharaan Rutin/Berkala Gedung Kantor</t>
  </si>
  <si>
    <t>Terlaksananya pemeliharaan gedung kantor</t>
  </si>
  <si>
    <t>1 keg.</t>
  </si>
  <si>
    <t>Pemeliharaan rutin/berkala kendaraan dinas/operasional</t>
  </si>
  <si>
    <t>Tersedianya biaya pemeliharaan kendaraan dinas roda 4 (empat)</t>
  </si>
  <si>
    <t>6 mobil</t>
  </si>
  <si>
    <t>Tersedianya biaya pemeliharaan kendaraan roda 3 (tiga)</t>
  </si>
  <si>
    <t>2 roda tiga</t>
  </si>
  <si>
    <t>Jasa THL</t>
  </si>
  <si>
    <t>1 orang</t>
  </si>
  <si>
    <t>Program peningkatan kapasitas sumber daya aparatur</t>
  </si>
  <si>
    <t>Pendidikan dan pelatihan formal</t>
  </si>
  <si>
    <t>Terselenggaranya bimbingan teknis/kursusu ketrampilan</t>
  </si>
  <si>
    <t>Program peningkatan pengembangan sistem pelaporan capaian kinerja dan keuangan</t>
  </si>
  <si>
    <t>Penyusunan laporan capaian kinerja dan ikhtisar realisasi kinerja SKPD</t>
  </si>
  <si>
    <t xml:space="preserve">Tersusunya laporan capaian kinerja dan ihtisar realisasi kinerja </t>
  </si>
  <si>
    <t xml:space="preserve">Jasa THL </t>
  </si>
  <si>
    <t>Program pengembangan budidaya perikanan</t>
  </si>
  <si>
    <t>Pembinaan dan pengembangan agribisnis perikanan</t>
  </si>
  <si>
    <t>Terselenggaranya sekolah lapang agribisnis perikanan</t>
  </si>
  <si>
    <t>10 orang</t>
  </si>
  <si>
    <t>Kab. Sidoarjo JawaTimur</t>
  </si>
  <si>
    <t>Revitalisasi perikanan</t>
  </si>
  <si>
    <t>Calon induk ikan nila</t>
  </si>
  <si>
    <t>20 paket</t>
  </si>
  <si>
    <t>BBI Karangpandan dan Colomadu</t>
  </si>
  <si>
    <t>Calon induk ikan mas</t>
  </si>
  <si>
    <t xml:space="preserve"> 200kg</t>
  </si>
  <si>
    <t>Pakan calon induk ikan</t>
  </si>
  <si>
    <t>35.587,50 kg</t>
  </si>
  <si>
    <t>Peralatan dan perlengkapan kerja</t>
  </si>
  <si>
    <t>8 item</t>
  </si>
  <si>
    <t>Alat persiapan dan pemeliharaan  kolam</t>
  </si>
  <si>
    <t>Rehabilitasi BBI Colomadu</t>
  </si>
  <si>
    <t>1 paket</t>
  </si>
  <si>
    <t>Rehab. kolam BBI Karangpandan</t>
  </si>
  <si>
    <t>Penyediaan sarana produksi perikanan</t>
  </si>
  <si>
    <t>Pakan benih ikan</t>
  </si>
  <si>
    <t>2.250 kg</t>
  </si>
  <si>
    <t>Jasa THL BBI</t>
  </si>
  <si>
    <t>4 orang</t>
  </si>
  <si>
    <t>Pengisian tabung oksigen</t>
  </si>
  <si>
    <t>14 kali</t>
  </si>
  <si>
    <t>Peningkatan budidaya perkolaman</t>
  </si>
  <si>
    <t>Terlaksananya pembinaan kelompok</t>
  </si>
  <si>
    <t>1 kali</t>
  </si>
  <si>
    <t>Kec. Tasikmadu (Ds. Suruh, Papahan, Ngijo, Buran, Karangmojo, Pandeyan, Kaling, Wonolopo, Kalijirak dan Gaum)</t>
  </si>
  <si>
    <t>Bibit ikan lele</t>
  </si>
  <si>
    <t>50.000 ekor</t>
  </si>
  <si>
    <t>Kolam ikan boster</t>
  </si>
  <si>
    <t>10 paket</t>
  </si>
  <si>
    <t>Program pengembangan perikanan tangkap</t>
  </si>
  <si>
    <t>Pengembangan Budidaya dan Pelestarian Sumber Hayati Perikanan</t>
  </si>
  <si>
    <t>Benih ikan lele dan nila</t>
  </si>
  <si>
    <t>16.000 ekor</t>
  </si>
  <si>
    <t>Urusan Pilihan Pertanian</t>
  </si>
  <si>
    <t>Program pencegahan dan penanggulangan penyakit ternak</t>
  </si>
  <si>
    <t>Peningkatandan pengendalian hama penyakit</t>
  </si>
  <si>
    <t>Sosialisasi pencegahan penyakit</t>
  </si>
  <si>
    <t>Obat-obatan ternak</t>
  </si>
  <si>
    <t xml:space="preserve"> 6 item</t>
  </si>
  <si>
    <t>Survailance/penyidikan penyakit hewan menular</t>
  </si>
  <si>
    <t>2 item</t>
  </si>
  <si>
    <t>Jasa uji laboratorium</t>
  </si>
  <si>
    <t>Pengembangan Pelayanan Kesehatan Hewan</t>
  </si>
  <si>
    <t>7 item</t>
  </si>
  <si>
    <t>Program peningkatan produksi hasil peternakan</t>
  </si>
  <si>
    <t>Pemberdayaan dan pengembangan usaha peternakan</t>
  </si>
  <si>
    <t>Gemar konsumsi protein hewani</t>
  </si>
  <si>
    <t xml:space="preserve">Lomba kelompok ternak </t>
  </si>
  <si>
    <t>Subsidi produk peternakan</t>
  </si>
  <si>
    <t>Pembinaan usaha peternakan</t>
  </si>
  <si>
    <t>Pelaksanaan dan pengembangan inseminasi buatan</t>
  </si>
  <si>
    <t>Peralatan dan perlengkapan kerja IB</t>
  </si>
  <si>
    <t>Jasa THL 21 orang</t>
  </si>
  <si>
    <t>12 bulan</t>
  </si>
  <si>
    <t>1 item</t>
  </si>
  <si>
    <t>Peningkatan dan pembinaan produk ternak yang aman, sehat, utuh, halal (ASUH)</t>
  </si>
  <si>
    <t>Ph. Daging</t>
  </si>
  <si>
    <t>Monitoring dan Evaluasi Pengelolaan Belanja Hibah Bidang Peternakan</t>
  </si>
  <si>
    <t>Tersedianya operasional belanja hibah</t>
  </si>
  <si>
    <t>1 Keg.</t>
  </si>
  <si>
    <t>A. Belanja Langsung</t>
  </si>
  <si>
    <t>A.1. Belanja Operasional Kantor</t>
  </si>
  <si>
    <t>A.2. Belanja Tugas Fungsi</t>
  </si>
  <si>
    <t>B. Belanja Tdak langsung</t>
  </si>
  <si>
    <t>Administrasi Pemerintahan</t>
  </si>
  <si>
    <t>Tersedianya jasa surat menyurat</t>
  </si>
  <si>
    <t>1350 surat</t>
  </si>
  <si>
    <t>Jasa listrik dan telepon</t>
  </si>
  <si>
    <t>Jasa kebersihan dan penjaga kantor</t>
  </si>
  <si>
    <t>Alat tulis kantor</t>
  </si>
  <si>
    <t>21 item</t>
  </si>
  <si>
    <t>Tersedianya barang cetak dan penggandaan</t>
  </si>
  <si>
    <t>PenerangTersedianya komponen instalasi listrik</t>
  </si>
  <si>
    <t>Penyediaan peralatan dan perlengkapan kantor</t>
  </si>
  <si>
    <t>Tersedianya peralatan dan perlengkapan kantor</t>
  </si>
  <si>
    <t>Penyediaan bahan bacaan dan peraturan perundang-undangan</t>
  </si>
  <si>
    <t>Tersedianya surat kabar</t>
  </si>
  <si>
    <t>Tersedianya makanan dan minuman</t>
  </si>
  <si>
    <t>10</t>
  </si>
  <si>
    <t>Rapat-rapat koordinasi dan konsultasi ke dalam/luar daerah</t>
  </si>
  <si>
    <t>Terlaksananya perjalanan dinas untuk Rakor</t>
  </si>
  <si>
    <t>259 kegiatan</t>
  </si>
  <si>
    <t>11</t>
  </si>
  <si>
    <t>Penyediaan bahan logistik rumah dinas</t>
  </si>
  <si>
    <t>Tercukupinya kebutuhan logistik Rumah Dinas Kec. Gondangrejo</t>
  </si>
  <si>
    <t>Terlaksananya pemeliharaan kendaran dinas</t>
  </si>
  <si>
    <t>1 mbil,2 spd mtr</t>
  </si>
  <si>
    <t>Penyusunan laporan kinerja instansi pemerintahan (LAKIP)</t>
  </si>
  <si>
    <t>Tersusunnya Laporan Kinerja Instansi Pememrintah Tahun 2018</t>
  </si>
  <si>
    <t>5 buku</t>
  </si>
  <si>
    <t>Penyusunan Pelaporan Pengeloaan Keuangan SKPD</t>
  </si>
  <si>
    <t>Tersusunnya laporan pengelolaan keuangan</t>
  </si>
  <si>
    <t>Ketentraman dan Ketertiban Umum serta Perlindungan Masyarakat</t>
  </si>
  <si>
    <t xml:space="preserve">  </t>
  </si>
  <si>
    <t>Program peningkatan keamanan dan kenyamanan lingkungan</t>
  </si>
  <si>
    <t>Pembinaan Linmas/Kamtibmas</t>
  </si>
  <si>
    <t>Terlaksananya pembinaaan Linmas/Kamtibmas</t>
  </si>
  <si>
    <t>80 org di 13 desa</t>
  </si>
  <si>
    <t>Pembinaan Wilayah/Daerah</t>
  </si>
  <si>
    <t>Terlaksananya pembinaan wilayah</t>
  </si>
  <si>
    <t>13 desa</t>
  </si>
  <si>
    <t>Program pengembangan wawasan kebangsaan</t>
  </si>
  <si>
    <t>Peningkatan toleransi dan kerukunan dalam kehidupan beragama</t>
  </si>
  <si>
    <t xml:space="preserve">Terlaksananya toleransi dan kerukunan umat Beragama di Kecamatan Gondangrejo  </t>
  </si>
  <si>
    <t>Fasilitasi Kegiatan FKUB Tingkat Kecamatan</t>
  </si>
  <si>
    <t>FKUB tingkat Kecamatan</t>
  </si>
  <si>
    <t>1 thn</t>
  </si>
  <si>
    <t>Fasilitasi Paskibraka Kecamatan</t>
  </si>
  <si>
    <t xml:space="preserve">Terlaksananya HUT RI </t>
  </si>
  <si>
    <t>Fasilitasi kegiatan keagamaan dan sosial budaya</t>
  </si>
  <si>
    <t>Terlaksananya kegiatan peringatan hari jadi Karanganyar</t>
  </si>
  <si>
    <t>Festival Seni Budaya</t>
  </si>
  <si>
    <t>Kelompok Seni Budaya Kecamatan Gondangrejo</t>
  </si>
  <si>
    <t>Fasilitasi Pelaksanaan Kegiatan daerah</t>
  </si>
  <si>
    <t>Kegiatan FORGAB Kecamatan Gondangrejo</t>
  </si>
  <si>
    <t>120 orang</t>
  </si>
  <si>
    <t>Pemberdayaan Perempuan dan Perlindungan Anak</t>
  </si>
  <si>
    <t>Pembinaan PKK Kecamatan</t>
  </si>
  <si>
    <t>Operasional PKK Kecamatan</t>
  </si>
  <si>
    <t>Pemberdayaan Masyarakat Desa</t>
  </si>
  <si>
    <t>Program peningkatan partisipasi masyarakat dalam membangun desa</t>
  </si>
  <si>
    <t>Pelaksanaan musyawarah pembangunan desa</t>
  </si>
  <si>
    <t>Terlaksananya pelaksanaan Musrenbangdes dan Musrenbangcam</t>
  </si>
  <si>
    <t>Evaluasi Pemberdayaan Masyarakat, Perlombaan desa/kelurahan</t>
  </si>
  <si>
    <t>Terlaksananya Lomba Desa</t>
  </si>
  <si>
    <t>Program peningkatan kapasitas aparatur pemerintah desa</t>
  </si>
  <si>
    <t>Pembinaan Perangkat Desa</t>
  </si>
  <si>
    <t>Terlaksananya pembinaan perangkat desa</t>
  </si>
  <si>
    <t>Pembinaan Kegiatan Administrasi Pemerintahan Desa</t>
  </si>
  <si>
    <t>Terlaksananya pembinaan administrasi perangkat desa</t>
  </si>
  <si>
    <t>Fasilitasi Pengisian Kekosongan Formasi Jabatan Perangkat Desa se-Kabupaten Karanganyar</t>
  </si>
  <si>
    <t>Opersional Tim pengarah dan pengendali formasi kekosongan perangkat desa</t>
  </si>
  <si>
    <t>4 desa</t>
  </si>
  <si>
    <t>Monev Alokasi Dana Desa</t>
  </si>
  <si>
    <t>Terlaksananya monitoring evaluasi dana desa</t>
  </si>
  <si>
    <t>Penanaman Modal</t>
  </si>
  <si>
    <t>Program Peningkatan Iklim Investasi dan Realisasi Investasi</t>
  </si>
  <si>
    <t>Fasilitasi Kegiatan PATEN Tingkat Kecamatan</t>
  </si>
  <si>
    <t>Terlaksananya Paten tingkat Kecamatan</t>
  </si>
  <si>
    <t>1 unit pc , 2 meja, 2 printer</t>
  </si>
  <si>
    <t>Kepemudaan dan Olah Raga</t>
  </si>
  <si>
    <t>Program Peningkatan Peran Serta Kepemudaan</t>
  </si>
  <si>
    <t>Peningkatan Peran Serta Kepemudaan</t>
  </si>
  <si>
    <t>Terlaksananya Pembinaan Generasi Muda</t>
  </si>
  <si>
    <t xml:space="preserve"> </t>
  </si>
  <si>
    <t>A.</t>
  </si>
  <si>
    <t>Belanja Langsung</t>
  </si>
  <si>
    <t>Belanja Tidak Langsung</t>
  </si>
  <si>
    <t>Tersedianya Komunikasi, Penyediaan Listrik dan Internet</t>
  </si>
  <si>
    <t>3 Item</t>
  </si>
  <si>
    <t>Tersedianya Jasa Kebersihan Kantor dan Perawatan Kantor</t>
  </si>
  <si>
    <t>3 Orang/12 Bulan</t>
  </si>
  <si>
    <t>Tersedianya Alat Tulis Kantor</t>
  </si>
  <si>
    <t>43 Item</t>
  </si>
  <si>
    <t>Tersedianya Barang Cetakan dan Penggandaan</t>
  </si>
  <si>
    <t>2 Item</t>
  </si>
  <si>
    <t>Tersedianya Bahan Bacaan</t>
  </si>
  <si>
    <t>1 Item</t>
  </si>
  <si>
    <t>Tersedianya Kelancaran Rapat</t>
  </si>
  <si>
    <t>22 Kegiatan</t>
  </si>
  <si>
    <t>Rapat-rapat koordinasi dan konsultasi ke luar daerah</t>
  </si>
  <si>
    <t>Tersedianya Kelancaran Kegiatan Rapat dan Konsultasi Kedalam dann Keluar Daerah</t>
  </si>
  <si>
    <t>625 Perjalanan</t>
  </si>
  <si>
    <t>Tercukupinya Kebutuhan Logistik Kantor</t>
  </si>
  <si>
    <t>7 Item</t>
  </si>
  <si>
    <t>Pengadaan Peralatan Gedung Kantor</t>
  </si>
  <si>
    <t>Tersedianya Peralatan Gedung Kantor</t>
  </si>
  <si>
    <t>Tersedianya Onderdil, Suku Cadang dan BBM serta Terpeliharanya Kendaraan Dinas Roda 4 dan Roda 2</t>
  </si>
  <si>
    <t>4 Unit</t>
  </si>
  <si>
    <t>Tersedianya Pemeliharaan Laptop dan Printer Kantor</t>
  </si>
  <si>
    <t>1 Tahun</t>
  </si>
  <si>
    <t>Tersedinya Laporan Capaian Kinerja Keuangan</t>
  </si>
  <si>
    <t>Terlaksananya Pembinaan Rutin Terhadap Satlinmas Desa</t>
  </si>
  <si>
    <t>10 Kegiatan</t>
  </si>
  <si>
    <t>Tersedianya Pembinaan Wilayah Kecamatan Kebakkramat</t>
  </si>
  <si>
    <t>12 Kegiatan</t>
  </si>
  <si>
    <t>Tersedianya Sarana Untuk Kebutuhan Fasilitasi Kegiatan Keagamaan, Pemuda dan Sosial Budaya</t>
  </si>
  <si>
    <t>Tersedianya Perlengkapan Paskibra</t>
  </si>
  <si>
    <t>Pelaksanaan musyawarah pembangunan kecamatan</t>
  </si>
  <si>
    <t>Terlaksananya Pemantauan Kegiatan Musyawarah Pembangunan Desa</t>
  </si>
  <si>
    <t>Fasilitasi Pelaksanaan dana Desa</t>
  </si>
  <si>
    <t>Terlaksananya Fasilitasi Kegiatan Dana Desa</t>
  </si>
  <si>
    <t>10 desa</t>
  </si>
  <si>
    <t>Terlaksananya Pembinaan dan Persiapan Desa Untuk Mengikuti Lomba</t>
  </si>
  <si>
    <t>Tersedianya Operasional Pembinaan Perangkat Desa</t>
  </si>
  <si>
    <t>2 Kegiatan</t>
  </si>
  <si>
    <t>Terlaksananya pembinaan administrasi pemerintahan desa</t>
  </si>
  <si>
    <t>Monitoring dan Evaluasi Pelaporan Pemerintahan Desa</t>
  </si>
  <si>
    <t>Terlaksananya monitoring dan evaluasi pelaporan pemerintahan desa</t>
  </si>
  <si>
    <t>10 Perjalanan</t>
  </si>
  <si>
    <t>Program peningkatan peran perempuan di perdesaan</t>
  </si>
  <si>
    <t>Pembinaan PKK Desa</t>
  </si>
  <si>
    <t>Terlaksananya pembinaan PKK di desa</t>
  </si>
  <si>
    <t>Terselenggarakannya Pelayanan Perijinan Terpadu di Tingkat Kecamatan</t>
  </si>
  <si>
    <t>4 Item</t>
  </si>
  <si>
    <t>SEKRETARIAT DPRD</t>
  </si>
  <si>
    <t>Penyediaan Jasa Surat Menyurat</t>
  </si>
  <si>
    <t>Terselenggaranya  kegiatan surat menyurat</t>
  </si>
  <si>
    <t>1 tahun/3300 surat</t>
  </si>
  <si>
    <t>Setwan</t>
  </si>
  <si>
    <t>Penyediaan Jasa Komunikasi, Sumber Daya Air dan Listrik</t>
  </si>
  <si>
    <t>Tersedianya kebutuhan air, listrik telepon, surat kabar dan majalah</t>
  </si>
  <si>
    <t>1 tahun/5 item</t>
  </si>
  <si>
    <t>Penyediaan jasa jaminan barang milik daerah</t>
  </si>
  <si>
    <t>Terbayarnya dana asuransi kendaraan dinas dan gedung DPRD</t>
  </si>
  <si>
    <t>1 tahun/10 kendaraan</t>
  </si>
  <si>
    <t>Penyediaan Jasa Kebersihan Kantor</t>
  </si>
  <si>
    <t>Tersedianya tenaga kebersihan dan peralatan kebersihan</t>
  </si>
  <si>
    <t>Penyediaan Alat Tulis Kantor</t>
  </si>
  <si>
    <t>Penyediaan Barang Cetakan dan Penggandaan</t>
  </si>
  <si>
    <t xml:space="preserve">Tersedianya barang cetakan dan penggandaan </t>
  </si>
  <si>
    <t>Penyediaan Komponen Instalasi Listrik / Penerangan Bangunan Kantor</t>
  </si>
  <si>
    <t>Tersedianya alat -alat listrik Kantor</t>
  </si>
  <si>
    <t>Tersedianya  bahan bacaan dan peraturan perundang-undangan</t>
  </si>
  <si>
    <t xml:space="preserve">Penyediaan Makanan dan Minuman </t>
  </si>
  <si>
    <t>Tersedianya kebutuhan makanan dan minuman</t>
  </si>
  <si>
    <t>Rapat-Rapat Koord &amp; Konsultasi ke dlm/luar Daerah</t>
  </si>
  <si>
    <t>Terselenggaranya rapat - rapat koordinasi dan konsultasi</t>
  </si>
  <si>
    <t>Pengadaan Bouqet Sekretariat DPRD</t>
  </si>
  <si>
    <t>Tersedianya kebutuhan bouqet</t>
  </si>
  <si>
    <t>Penyediaan Jasa Jaminan Pemeliharaan Kesehatan DPRD</t>
  </si>
  <si>
    <t>Terbayarnya dan jasa medical cek up bagi anggota DPRD dan keluarganya</t>
  </si>
  <si>
    <t>Pengadaan Kendaraan Dinas/Operasional</t>
  </si>
  <si>
    <t xml:space="preserve">Tersedianya Kendaraan Oerasional </t>
  </si>
  <si>
    <t>Pengadaan Perlengkapan Gedung Kantor</t>
  </si>
  <si>
    <t>Tersedianya Perlengkapan Gedung Kantor</t>
  </si>
  <si>
    <t>Pemeliharaan Rutin / Berkala Gedung Kantor</t>
  </si>
  <si>
    <t>Terwujudnya gedung kantor yang memadai</t>
  </si>
  <si>
    <t>Pemeliharaan Rutin / Berkala Mobil jabatan</t>
  </si>
  <si>
    <t>Terpeliharanya sarana mobilitas dan BBM</t>
  </si>
  <si>
    <t>Pemeliharaan Rutin / Berkala kendaraan operasional</t>
  </si>
  <si>
    <t>Terpeliharanya sarana mobilitas yang memadai dan BBM</t>
  </si>
  <si>
    <t>Pemeliharaan Rutin / Berkala Perlengkapan Gedung Kantor</t>
  </si>
  <si>
    <t>Terlaksananya pemeliharaan perlengkapan gedung kantor</t>
  </si>
  <si>
    <t>Pemeliharaan Rutin / Berkala Peralatan Gedung Kantor</t>
  </si>
  <si>
    <t>Terlaksananya service/perbaikan peralatan gedung kantor</t>
  </si>
  <si>
    <t>Pemeliharaan komputer</t>
  </si>
  <si>
    <t>Terlaksananya pemeliharaan komputer</t>
  </si>
  <si>
    <t>Program peningkatan disiplin Aparatur</t>
  </si>
  <si>
    <t>Pengadaan pakaian dinas beserta kelengkapannya</t>
  </si>
  <si>
    <t xml:space="preserve">Terpenuhinya pakaian dinas Anggota DPRD  </t>
  </si>
  <si>
    <t>Program Peningkatan Pengembangan Sistem Pelaporan Capaian Kinerja dan Keuangan</t>
  </si>
  <si>
    <t>Penyusunan Laporan Capaian Kinerja dan Ikhtisar Realisasi Kinerja SKPD</t>
  </si>
  <si>
    <t xml:space="preserve">Terlaksananya penyusunan laporan kinerja dan keuangan </t>
  </si>
  <si>
    <t>Program Peningkatan Kapasitas Lembaga Perwakilan Rakyat Daerah</t>
  </si>
  <si>
    <t>Pembahasan Rancangan Peraturan Daerah</t>
  </si>
  <si>
    <t>Terlaksananya pembahasan raperda</t>
  </si>
  <si>
    <t>4 Raperda</t>
  </si>
  <si>
    <t>Rapat-Rapat Alat Kelengkapan Dewan</t>
  </si>
  <si>
    <t>Terselenggaranya rapat-rapat alat kelengkapan dewan</t>
  </si>
  <si>
    <t>Rapat-Rapat Paripurna</t>
  </si>
  <si>
    <t>Terselenggaranya rapat-rapat paripurna</t>
  </si>
  <si>
    <t>Kegiatan Reses</t>
  </si>
  <si>
    <t>Terselenggaranya reses bagi anggota DPRD</t>
  </si>
  <si>
    <t>Kunjungan Kerja Pimpinan dan Anggota DPRD dalam Daerah</t>
  </si>
  <si>
    <t>Terlaksananya kunjungan kerja pimpinan dan komisi-komisi DPRD dalam daerah</t>
  </si>
  <si>
    <t>80 kali</t>
  </si>
  <si>
    <t>Inventarisasi Produk-produk  Hukum</t>
  </si>
  <si>
    <t>penggandaan dan penjilidan peraturan perundang-undangan</t>
  </si>
  <si>
    <t>400 buku</t>
  </si>
  <si>
    <t>Penanganan Aduan Masyarakat dan Masalah Aktual</t>
  </si>
  <si>
    <t>penanganan aduan masyarakat aktual</t>
  </si>
  <si>
    <t>Dokumentasi Kegiatan DPRD</t>
  </si>
  <si>
    <t>tersedianya dokumentasi  kegiatan DPRD</t>
  </si>
  <si>
    <t>Penyusunan Materi &amp; Sambutan Ketua DPRD</t>
  </si>
  <si>
    <t>terwujudnya naskah materi dan sambutan ketua DPRD</t>
  </si>
  <si>
    <t>Peningkatan Kapasitas Pimpinan, anggota DPRD serta Setwan</t>
  </si>
  <si>
    <t>Terlaksananya  kursus, diklat, pelatihan bagi anggota DPRD dan Setwan</t>
  </si>
  <si>
    <t>Rapat-Rapat Koordinasi Pimpinan, Anggota DPRD dan Sekwan</t>
  </si>
  <si>
    <t>Terlaksananya  rapat-rapat koordinasi anggota DPRD dan Setwan</t>
  </si>
  <si>
    <t xml:space="preserve">Peningkatan Wewenang dan Fungsi Pimpinan dan Anggota DPRD </t>
  </si>
  <si>
    <t>Terbayarnya dana pendampingan tenaga ahli</t>
  </si>
  <si>
    <t>Kunjungan Kerja Pimpinan, Anggota DPRD dan Setwan Luar Daerah</t>
  </si>
  <si>
    <t>Terlaksananya Kunjungan Kerja Pimpinan, Anggota DPRD dan Setwan Luar Daerah</t>
  </si>
  <si>
    <t>6 kali</t>
  </si>
  <si>
    <t>Penyusunan risalah rapat-rapat DPRD</t>
  </si>
  <si>
    <t>Tersedian risalah rapat-rapat DPRD</t>
  </si>
  <si>
    <t>Pembahasan Program Pembentukan Peraturan Daerah</t>
  </si>
  <si>
    <t>Terlaksananya Evaluasi Perda dan Pembahasan Prolegda</t>
  </si>
  <si>
    <t>Penyusunan Buku Profil DPRD kabupaten Karanganyar</t>
  </si>
  <si>
    <t>Tersedianya Buku Profil DPRD</t>
  </si>
  <si>
    <t>Peningkatan layanan perpustakaan</t>
  </si>
  <si>
    <t>Meningkatnya pelayanan perpustaka an/tersedianya aplikasi automasi perpustakaan</t>
  </si>
  <si>
    <t>Penerbitan Majalah DPRD Kabupaten Karanganyar</t>
  </si>
  <si>
    <t>Tersedianya majalah  DPRD</t>
  </si>
  <si>
    <t>Program peningkatan dan pengembangan pengelolaan keuangan daerah</t>
  </si>
  <si>
    <t>Penyusunan Kajian/Appraisal Rumah Jabatan dan Rumah Dinas</t>
  </si>
  <si>
    <t>-</t>
  </si>
  <si>
    <t>Terkirimnya surat kantor Kec Tasikmadu ke instansi lain</t>
  </si>
  <si>
    <t>Kec. Tasikmadu</t>
  </si>
  <si>
    <t>Terpenuhinya rekening telepon,internet,wifi,air dan listrik</t>
  </si>
  <si>
    <t>12 bulan,4 item</t>
  </si>
  <si>
    <t>Honorarium tenaga kebersihan dan keamana kantor</t>
  </si>
  <si>
    <t>Terpenuhinya kegiatan administrasi perkantoran</t>
  </si>
  <si>
    <t>Terpenuhinya barang cetak dan penggandaan</t>
  </si>
  <si>
    <t>Komponen listrik dan alat-alat listrik</t>
  </si>
  <si>
    <t>10 item</t>
  </si>
  <si>
    <t>Terpenuhinya kebutuhan rumah dinas</t>
  </si>
  <si>
    <t>14 item</t>
  </si>
  <si>
    <t>Penyediaan bahan bacaan dan peraturan perundang‑undangan</t>
  </si>
  <si>
    <t>Langganan surat kabar dan tabloid</t>
  </si>
  <si>
    <t>2 jenis</t>
  </si>
  <si>
    <t>Bahan-bahan logistik Rumah Dinas Camat</t>
  </si>
  <si>
    <t>9 item</t>
  </si>
  <si>
    <t>Makanan dan minuman untuk rapat</t>
  </si>
  <si>
    <t>Rapat‑rapat koordinasi dan konsultasi ke dalam/luar daerah</t>
  </si>
  <si>
    <t>Terpenuhinya kegiatan perjalanan dinas</t>
  </si>
  <si>
    <t>117 perjalanan</t>
  </si>
  <si>
    <t>Pengadaan peralatan gedung kantor</t>
  </si>
  <si>
    <t>Tersedianya almari arsip,,rak baja,filing cabinet bagi pelaksnaan administrasi kantor Kec Tasikmadu</t>
  </si>
  <si>
    <t>3 buah</t>
  </si>
  <si>
    <t>Pengadaan mebeleur</t>
  </si>
  <si>
    <t>Tersedianya mebeleur gedung kantor dan rumah dinas</t>
  </si>
  <si>
    <t>Pemeliharaan rutin/berkala rumah dinas</t>
  </si>
  <si>
    <t>Terpeliharanya rumah dinas</t>
  </si>
  <si>
    <t>Terpeliharanya gedung kantor yang memadai</t>
  </si>
  <si>
    <t>Terpeliharanya kendaraan dinas secara berkala</t>
  </si>
  <si>
    <t>Terpeliharanya peralatan gedung kantor secara berkala</t>
  </si>
  <si>
    <t>10 jenis</t>
  </si>
  <si>
    <t>Pemeliharaan rutin/berkala mebeleur</t>
  </si>
  <si>
    <t>Terpeliharanya mebeleur kantor</t>
  </si>
  <si>
    <t>22 meja</t>
  </si>
  <si>
    <t>Terwujudnya peralatan kantor yang baik</t>
  </si>
  <si>
    <t>4 jenis</t>
  </si>
  <si>
    <t>Pembangunan Tempat Parkir Kantor</t>
  </si>
  <si>
    <t>Terlaksananya pembangunan tempat parkir di Kec Tasikmadu</t>
  </si>
  <si>
    <t xml:space="preserve"> 1 paket</t>
  </si>
  <si>
    <t>Terbayarnya honorarium Tim penyusunan Laporan Capaian Kinerja dan Ikhtisar Realisasi Kinerja OPD</t>
  </si>
  <si>
    <t>Jumlah anggota Linmas yang dibina</t>
  </si>
  <si>
    <t>56 orang</t>
  </si>
  <si>
    <t>Jumlah Wilayah Desa yang dibina</t>
  </si>
  <si>
    <t>10 Desa</t>
  </si>
  <si>
    <t>Program Peningkatan Keberdayaan Masyarakat Perdesaan</t>
  </si>
  <si>
    <t>Sosialisasi Undang‑Undang Penerima Bantuan Dana Hibah</t>
  </si>
  <si>
    <t>Terwujudnya pengetahuan perundang-undangan bagi penerima hibah</t>
  </si>
  <si>
    <t>Program Pelayanan dan Rehabilitasi Kesejahteraan Sosial</t>
  </si>
  <si>
    <t>Pembinaan Lansia</t>
  </si>
  <si>
    <t>Terlaksananya pembinaan Lansia</t>
  </si>
  <si>
    <t>Sosialisasi Pengarusutamaan Gender</t>
  </si>
  <si>
    <t>Terlaksananya sosialisasi pengarusutamaan gender</t>
  </si>
  <si>
    <t>Terlaksananya kegiatan PATEN tingkat Kecamatan</t>
  </si>
  <si>
    <t>Program peningkatan peran serta kepemudaan</t>
  </si>
  <si>
    <t>Fasilitasi Peningkatan Peran Serta Kepemudaan</t>
  </si>
  <si>
    <t>Meningkatnya peran serta kepemudaan</t>
  </si>
  <si>
    <t>Terlaksananya kegiatan-kegiatan FKUB Kecamatan</t>
  </si>
  <si>
    <t>Terwujudnya fasilitasi Paskibraka Kecamatan</t>
  </si>
  <si>
    <t>Fasilitasi Kegiatan Keagamaan</t>
  </si>
  <si>
    <t>Terselenggaranya kegiatan Forum Kerukunan Umat Beragama</t>
  </si>
  <si>
    <t>Fasilitasi Kegiatan Sosial Budaya</t>
  </si>
  <si>
    <t>Terselenggaranya kegiatan sosial budaya</t>
  </si>
  <si>
    <t>Fasilitasi Pelaksanaan Kegiatan Daerah</t>
  </si>
  <si>
    <t>Terselenggaranya rangkaian peringatan HUT kemerdekaan RI dan Hari Jadi Kab Karanganyar</t>
  </si>
  <si>
    <t>Terlaksananya pembinaan PKK Kec Tasikmadu</t>
  </si>
  <si>
    <t>Terlaksananya Musrenbamgcam</t>
  </si>
  <si>
    <t>Fasilitasi Pelaksanaan Dana Desa</t>
  </si>
  <si>
    <t>Terlaksananya fasilitasi pelaksanaan dana desa</t>
  </si>
  <si>
    <t>12 kali</t>
  </si>
  <si>
    <t>Perlombaan desa/kelurahan</t>
  </si>
  <si>
    <t>Terlaksananya lomba desa tingkat Kecamatan</t>
  </si>
  <si>
    <t>Terbinanya petugas Administrasi Pemerintahan Desa</t>
  </si>
  <si>
    <t>Pengisian Kekosongan Formasi Jabatan Perangkat Desa se Kabupaten Karanganyar</t>
  </si>
  <si>
    <t>Tersedianya fasilitas pengisian kekosongan formasi jabatan perangkat desa</t>
  </si>
  <si>
    <t>5 Desa</t>
  </si>
  <si>
    <t>Fasilitasi Pembentukan BPD</t>
  </si>
  <si>
    <t>Terlaksananya pengisian formasi jabatan BPD yang habis masa jabatannya</t>
  </si>
  <si>
    <t>N</t>
  </si>
  <si>
    <t>Program pembinaan dan fasilitasi pengelolaan keuangan desa</t>
  </si>
  <si>
    <t>Pembinaan Lembaga Desa</t>
  </si>
  <si>
    <t>Terlaksananya pembinaan lembaga desa</t>
  </si>
  <si>
    <t>O</t>
  </si>
  <si>
    <t>Pelatihan perempuan di perdesaan dalam bidang usaha ekonomi produktif</t>
  </si>
  <si>
    <t>Terlaksananya kegiatan pelatihan bagi perempuan</t>
  </si>
  <si>
    <t>70 orang</t>
  </si>
  <si>
    <t>Badan Perencanaan Penelitian Dan Pengembangan</t>
  </si>
  <si>
    <t>Tersedianya jasa surat menyurat sebanyak 2.500 surat</t>
  </si>
  <si>
    <t xml:space="preserve">BAPERLITBANG  </t>
  </si>
  <si>
    <t>Tersedianya jasa komunikasi, sumber daya air, listrik dan internet</t>
  </si>
  <si>
    <t>Tersedianya jasa kebersihan kantor 
Tersedianya alat dan bahan kebersihan kantor</t>
  </si>
  <si>
    <t>Tersedianya komponen listrik kantor</t>
  </si>
  <si>
    <t>Penyediaan peralatan rumah tangga</t>
  </si>
  <si>
    <t>Tersedianya peralatan rumah tangga</t>
  </si>
  <si>
    <t>25 jenis</t>
  </si>
  <si>
    <t>Tersedianya bahan bacaandan peraturan perundang-undangan</t>
  </si>
  <si>
    <t>tersedianya makanan dan minuman</t>
  </si>
  <si>
    <t>Terlaksananya koordinasi dan konsultasi ke dalam / luar daerah</t>
  </si>
  <si>
    <t>Pembangunan Gedung Kantor</t>
  </si>
  <si>
    <t>Terbangunnya gedung kantor Baperlitbang</t>
  </si>
  <si>
    <t>Pengadaan perlengkapan gedung kantor</t>
  </si>
  <si>
    <t xml:space="preserve">11 item </t>
  </si>
  <si>
    <t>Terlaksananya pemeliharaan rutin gedung kantor</t>
  </si>
  <si>
    <t>terlaksananya pemeliharaan rutin kendaraan dinas / operasional kendaraan</t>
  </si>
  <si>
    <t>8 mobil dan 14 sepeda motor</t>
  </si>
  <si>
    <t>Pemeliharaan rutin/berkala perlengkapan gedung kantor</t>
  </si>
  <si>
    <t>Terlaksananya pemeliharaan rutin pelengkapan gedung kantor 
Terpeliharanya towwr komunikasi</t>
  </si>
  <si>
    <t>15 item</t>
  </si>
  <si>
    <t>Terlaksananya pemeliharaan rutin peralatan gedung kantor</t>
  </si>
  <si>
    <t>Pemeliharaan Website</t>
  </si>
  <si>
    <t>Terlaksananya pembaharuan (up dating) data web site</t>
  </si>
  <si>
    <t xml:space="preserve">1 website </t>
  </si>
  <si>
    <t>Rehabilitasi sedang/berat gedung kantor</t>
  </si>
  <si>
    <t>Terlaksananya Rehabilitasi garasi BAPERLITBANG Kabupaten Karanganyar</t>
  </si>
  <si>
    <t>.</t>
  </si>
  <si>
    <t>Program peningkatan disiplin aparatur</t>
  </si>
  <si>
    <t>Pengadaan pakaian khusus hari-hari tertentu</t>
  </si>
  <si>
    <t>Tersedianya Pakaian khusus hari hari tertentu</t>
  </si>
  <si>
    <t>53 pegawai</t>
  </si>
  <si>
    <t>Program Peningkatan Kapasitas Sumber Daya Aparatur</t>
  </si>
  <si>
    <t>Terlaksananya pengiriman peserta kursus-kursus singkat dan pelatihan</t>
  </si>
  <si>
    <t>Tersusunnya LPT, LAKIP, Laporan Semesteran, Laporan Tahunan, RENJA, RKA dan DPA</t>
  </si>
  <si>
    <t>36 buku</t>
  </si>
  <si>
    <t>Program pengembangan data/informasi</t>
  </si>
  <si>
    <t>Penyusunan Buku Informasi Pembangunan</t>
  </si>
  <si>
    <t>Tersusunnya Buku Informasi APBD Tahun Anggaran 2017</t>
  </si>
  <si>
    <t>350 buku</t>
  </si>
  <si>
    <t>Sistem Informasi Pembangunan Daerah</t>
  </si>
  <si>
    <t>Tersusunnya data Sistem Informasi Pembangunan Daerah</t>
  </si>
  <si>
    <t>30 Buku 1 Software
1 paket</t>
  </si>
  <si>
    <t>Program Kerjasama Pembangunan</t>
  </si>
  <si>
    <t>Koordinasi Kelitbangan</t>
  </si>
  <si>
    <t>Terlaksananya Koordinasi Kelitbangan Forum Subosukawonosraten dan koordinasi provinsi</t>
  </si>
  <si>
    <t>Penyelenggara Lomba Kreativitas dan Inovasi (KRENOVA)</t>
  </si>
  <si>
    <t>Terselenggaranya Lomba KRENOVA Tingkat Kab dan Subosukawonosraten dan Pameran Produk Inovasi</t>
  </si>
  <si>
    <t>2 lomba 1 pameran</t>
  </si>
  <si>
    <t>Program perencanaan pembangunan daerah</t>
  </si>
  <si>
    <t>Penyelenggaraan Musrenbang dan Penyusunan Buku RKPD</t>
  </si>
  <si>
    <t>Fasilitasi Musrenbag        Tersedianya Dokumen RKPD Tahun 2019 dan Perubahan RKPD Tahun 2018 yang telah ditetapkan dengan Perbup</t>
  </si>
  <si>
    <t>1 Kabupaten</t>
  </si>
  <si>
    <t>Kabupaten Karanganyar</t>
  </si>
  <si>
    <t>Perencanaan Umum Pembangunan Daerah</t>
  </si>
  <si>
    <t>Koordinasi Perencanaan Pembangunan</t>
  </si>
  <si>
    <t>12 Bulan</t>
  </si>
  <si>
    <t>Penyusunan KUA dan PPAS APBD Perubahan Tahun Berjalan dan Penyusunan KUA dan PPAS APBD Tahun Rencana</t>
  </si>
  <si>
    <t>Tersedianya Dokumen Perencanaan Pembangunan</t>
  </si>
  <si>
    <t>4 Dokumen</t>
  </si>
  <si>
    <t>Evaluasi Rencana Kerja Pemerintah Daerah</t>
  </si>
  <si>
    <t>Tersedianya Buku Pengendalian dan Evaluasi RKPD Tahun Berjalan</t>
  </si>
  <si>
    <t>1 Dokumen</t>
  </si>
  <si>
    <t>Fasilitasi Kegiatan Dana APBN, DAK dan Bankeu Prov di Kabupaten Karanganyar</t>
  </si>
  <si>
    <t>Terlaksananya Koordinasi Perencanaan dan pelapporan Dana APBN, DAK dan Bankeu Prov</t>
  </si>
  <si>
    <t>Pelayanan Penerbitan Ijin Riset / Survey</t>
  </si>
  <si>
    <t>Terbitnya Izin Riset</t>
  </si>
  <si>
    <t>Penyusunan RPJMD 2018-2023</t>
  </si>
  <si>
    <t>Tersedianya Naskah Rancangan RPJMD 2018-2023</t>
  </si>
  <si>
    <t>1 dokumen</t>
  </si>
  <si>
    <t>Pengintegrasian E-Planning dan E-Budgeting</t>
  </si>
  <si>
    <t>Terlaksananya integrasi e-planning dan e-budgeting untuk tahun 2019</t>
  </si>
  <si>
    <t>Pelaporan Rencana Aksi Pemberantasan Korupsi</t>
  </si>
  <si>
    <t>Terkoordinasinya dan tersusunnya laporan rencana aksi pemberantasan korupsi</t>
  </si>
  <si>
    <t>Penyusunan KLHS RPJMD</t>
  </si>
  <si>
    <t>Tersusunnya KLHS RPJMD 2018-2023</t>
  </si>
  <si>
    <t>Program perencanaan pembangunan ekonomi</t>
  </si>
  <si>
    <t>Forum Pengembangan Ekonomi Daerah dan Penciptaan Lapangan Kerja (FEDEP)</t>
  </si>
  <si>
    <t>Rakor / FGD / Pameran berjalan lancar, ekonomi lokal berkembang</t>
  </si>
  <si>
    <t>Penyusunan RPIJM (Rencana Program Investasi Jangka Menengah) Kawasan Minapolitan Kabupaten Karanganyar</t>
  </si>
  <si>
    <t>Tersusunnya RPJM Kawasan Minapolitan Tahun 2018-2023 Kabupaten Karanganyar</t>
  </si>
  <si>
    <t>Pendataan Aksesibilitas listrik PT. PLN Persero Bagi Rumah Tangga Kabupaten Karanganyar</t>
  </si>
  <si>
    <t>Tersedianya dokumen hasil pendataan jumlah rumah tangga yang telah menjadi pelanggan listrik PT PLN Persero Kabupaten Karanganyar</t>
  </si>
  <si>
    <t>Fasilitasi Perencanaan Pembangunan Bidang Ekonomi</t>
  </si>
  <si>
    <t>Tersedianya dokumen Rencana Program/Kegiatan Pembangunan Ekonomi Kabupaten Karanganyar</t>
  </si>
  <si>
    <t>Program perencanaan sosial dan budaya</t>
  </si>
  <si>
    <t>BOP Pelaksanaan KKN dan Pemberdayaan Masyarakat Bagi Perguruan Tinggi</t>
  </si>
  <si>
    <t>Tersedianya Fasilitasi Pelaksanaan KKN</t>
  </si>
  <si>
    <t>100 %</t>
  </si>
  <si>
    <t>BOP Perencanaan, Penetapan dan Sosialisasi PAMSIMAS</t>
  </si>
  <si>
    <t>Terlaksananya Sosialisasi dan Koordinasi Pamsimas III</t>
  </si>
  <si>
    <t>Gangguan Akibat Kekurangan Yodium (GAKY)</t>
  </si>
  <si>
    <t>Terlaksananya Operasional Tim GAKY</t>
  </si>
  <si>
    <t>Koordinasi Penaggulangan Kemiskinan</t>
  </si>
  <si>
    <t>Tersusunnya dokumen penanggulangan kemiskinan</t>
  </si>
  <si>
    <t>177 desa/kel di 17 Kecamatan</t>
  </si>
  <si>
    <t>Fasilitasi Pengembangan Pendidikan Untuk Semua (PUS)</t>
  </si>
  <si>
    <t>Terselenggaranya Koordinasi PUS</t>
  </si>
  <si>
    <t>Koordinasi Perencanaan Pembangunan Bidang Sosial Budaya</t>
  </si>
  <si>
    <t>Terlaksananya koordinasi bidang sosbud</t>
  </si>
  <si>
    <t>Fasilitasi Koordinasi Penyusunan Indikator SDGs</t>
  </si>
  <si>
    <t>Tersusunnya dokumen capaian SDGs</t>
  </si>
  <si>
    <t>Program perancanaan prasarana wilayah dan sumber daya alam</t>
  </si>
  <si>
    <t>Operasional Pokja AMPL Kabupaten Karanganyar</t>
  </si>
  <si>
    <t>Kegiatan Pokja AMPL berjalan dengan baik</t>
  </si>
  <si>
    <t>Operasional Kelompok Kerja Perumahan dan Kawasan Permukiman (Pokja PKP)</t>
  </si>
  <si>
    <t>Program P2KP berjalan dengan baik</t>
  </si>
  <si>
    <t>DED Gedung kantor Baperlibang Kabupaten Karanganyar</t>
  </si>
  <si>
    <t>Tersusunnya DED Gedung Kantor Baperlitbang Kabupaten Karanganyar</t>
  </si>
  <si>
    <t>Penyusunan Rencana Pengembangan Pengelolaaan Irigasi (RP2I)</t>
  </si>
  <si>
    <t>Dokumen Rencana Pengembangan dan pengelolaan irigasi</t>
  </si>
  <si>
    <t>Pengembangan  Sistem Irigasi Partisipatif</t>
  </si>
  <si>
    <t>1  paket</t>
  </si>
  <si>
    <t>Operasional Kegiatan Perencanaan  Prasarana Wilayah</t>
  </si>
  <si>
    <t>Kegiatan Prasarana Wilayah berjalan lancar</t>
  </si>
  <si>
    <t>Pekerjaan Umum dan Penataan Ruang</t>
  </si>
  <si>
    <t>Program Perencanaan Tata Ruang</t>
  </si>
  <si>
    <t>Operasional Penyusunan Kebijakan Rencana Tata Ruang Wilayah Perubahan</t>
  </si>
  <si>
    <t>Tersedianya fasilitasi kegiatan penyusunan RTRW Perubahan</t>
  </si>
  <si>
    <t>Operasional Tim Koordinasi Pembangunan Kawasan Perdesaan (TKTKP)</t>
  </si>
  <si>
    <t>Terlaksananya Pendampingan Pembangunan Kawasan Perdesaan</t>
  </si>
  <si>
    <t>Penyusunan Dokumen Masterplan Pengembangan Pusat Olahraga dan Pendidikan</t>
  </si>
  <si>
    <t>Tersedianya informasi dan dokumen  Masterplan Pengembangan Pusat Olahraga dan Pendidikan</t>
  </si>
  <si>
    <t>Penyusunan Feasibility Study Pengembangan Pusat Olahraga dan Pendidikan</t>
  </si>
  <si>
    <t>Tersedianya dokumen Feasibility Study Pengembangan Pusat Olahraga dan Pendidikan</t>
  </si>
  <si>
    <t>Opersional Pokja Perencanaan Tata Ruang</t>
  </si>
  <si>
    <t>Kegiatan Pokja Perencanaan Tata Ruang berjalan lancar</t>
  </si>
  <si>
    <t>Otonomi Daerah, Pemerintahan Umum, Adm KeuDa, Perangkat Daerah, Kepegawaian</t>
  </si>
  <si>
    <t>Pengiriman surat menyurat dibidang kepegawaian</t>
  </si>
  <si>
    <t xml:space="preserve">246 surat </t>
  </si>
  <si>
    <t>BKPSDM KARANGANYAR</t>
  </si>
  <si>
    <t>Pembayaran telepon, air, listrik, internet &amp; TV kabel</t>
  </si>
  <si>
    <t>Penyediaan Kebersihan Kantor</t>
  </si>
  <si>
    <t>Pengadaan peralatan kebersihan kantor</t>
  </si>
  <si>
    <t>25 jenis barang &amp; 3 kegiatan</t>
  </si>
  <si>
    <t>Pengadaan Alat Tulis Kantor</t>
  </si>
  <si>
    <t>54 jenis &amp; 1 jenis kegiatan</t>
  </si>
  <si>
    <t>Pengadaan barang cetakan dan penggandaan</t>
  </si>
  <si>
    <t>Penyediaan Komponen Instalasi Listrik/ Penerangan Bangunan Kantor</t>
  </si>
  <si>
    <t xml:space="preserve">Pembelian alat-alat listrik dan penerangan </t>
  </si>
  <si>
    <t>7 jenis barang</t>
  </si>
  <si>
    <t>Penyediaan Bahan Bacaan dan Peraturan Perundang-Undangan</t>
  </si>
  <si>
    <t>Pengadaan surat kabar/harian</t>
  </si>
  <si>
    <t>720 terbitan,</t>
  </si>
  <si>
    <t>Penyediaan Makanan dan Minuman</t>
  </si>
  <si>
    <t>Pengadaan makanan &amp; minuman rapat BKPSDM</t>
  </si>
  <si>
    <t>1185 dos</t>
  </si>
  <si>
    <t>Rapat-rapat Koordinasi Kedalam dan Keluar Daerah</t>
  </si>
  <si>
    <t xml:space="preserve">Terselenggaranya koordinasi ke dalam/ luar daerah </t>
  </si>
  <si>
    <t xml:space="preserve">Pengadaan 1 unit Air Conditioner, 2 unit Acces Point </t>
  </si>
  <si>
    <t xml:space="preserve">1 unit dan 2 unit </t>
  </si>
  <si>
    <t>Pengecatan gedung dan Renovasi Aula</t>
  </si>
  <si>
    <t>1 jenis</t>
  </si>
  <si>
    <t>Pemeliharaan Rutin/Berkala Kendaraan Dinas/Operasional</t>
  </si>
  <si>
    <t>Terpeliharanya &amp; terbayarnya perijinan sarana mobilitas kendaraan dinas operasional kantor</t>
  </si>
  <si>
    <t>4  Jenis</t>
  </si>
  <si>
    <t>Pemeliharaan Rutin/Berkala Peralatan Gedung Kantor</t>
  </si>
  <si>
    <t xml:space="preserve">Pemeliharaan peralatan kantor </t>
  </si>
  <si>
    <t xml:space="preserve">3 jenis </t>
  </si>
  <si>
    <t>Penyusunan Laporan Capaian Kinerja dan Ikhtisar Realisasi Kinerja OPD</t>
  </si>
  <si>
    <t>Tersusunnya Renja, RKT, Pengendalian Kegiatan, LKjIP, LPT &amp; POK, RKA/DPA</t>
  </si>
  <si>
    <t xml:space="preserve">7Jenis </t>
  </si>
  <si>
    <t>Penyusunan Pelaporan Pengelolaan Keuangan OPD</t>
  </si>
  <si>
    <t xml:space="preserve">Tersusunnya pengeloaan keuangan OPD </t>
  </si>
  <si>
    <t>Program Pendidikan Kedinasan</t>
  </si>
  <si>
    <t>Diklat Kepemimpinan Tingkat II</t>
  </si>
  <si>
    <t>Pengiriman peserta diklat kepemimipinan tingkat II</t>
  </si>
  <si>
    <t>1 Orang</t>
  </si>
  <si>
    <t>Diklat Kepemimpinan Tingkat III</t>
  </si>
  <si>
    <t>Pengiriman peserta diklat kepemimipinan tingkat III</t>
  </si>
  <si>
    <t>2 Orang</t>
  </si>
  <si>
    <t>Diklat Kepemimpinan Tingkat IV</t>
  </si>
  <si>
    <t>Pengiriman/penyelenggaraan peserta diklat kepemimipinan tingkat IV</t>
  </si>
  <si>
    <t>9 Orang</t>
  </si>
  <si>
    <t>Seleksi Peserta Diklat Instansi</t>
  </si>
  <si>
    <t>Penyeleksian calon peserta Diklat Pim</t>
  </si>
  <si>
    <t>12 Orang</t>
  </si>
  <si>
    <t>Program Peningkatan Kapasitas Sumberdaya Aparatur</t>
  </si>
  <si>
    <t>Diklat Prajabatan bagi CPNSD</t>
  </si>
  <si>
    <t>Penyelenggaraan dan pengiriman Diklat Prajabatan bagi CPNSD golongan I, II dan III</t>
  </si>
  <si>
    <t>129 orang</t>
  </si>
  <si>
    <t>Pendidikan dan Pelatihan Teknis Tugas dan Fungsi Bagi PNS Daerah</t>
  </si>
  <si>
    <t xml:space="preserve">Pengiriman peserta Diklat, kursus, pelatihan, sosialisasi, bintek, workshop dll. Penyelenggaraan Diklat PNS </t>
  </si>
  <si>
    <t>50 orang</t>
  </si>
  <si>
    <t>Pelatihan Team Building</t>
  </si>
  <si>
    <t>Pelaksanaan Team Building Aparatur bidang kepegawaian se-Kab. Karanganyar</t>
  </si>
  <si>
    <t>160 orang</t>
  </si>
  <si>
    <t>Dokumentasi Arsip Digital</t>
  </si>
  <si>
    <t>Penyelenggaraan kegiatan diklat teknis arsip-arsip digital</t>
  </si>
  <si>
    <t>2.500 file</t>
  </si>
  <si>
    <t>Penyelenggaraan Pendidikan dan Pelatihan Komputer</t>
  </si>
  <si>
    <t>Penyelenggaraan Pendidikan dan Pelatihan Pengelolaan Aset Daerah</t>
  </si>
  <si>
    <t>Penyelenggaraan Sosialisasi Analisis Kebutuhan Diklat</t>
  </si>
  <si>
    <t>Penyelenggaraan kegiatan sosialisasi  analisis kebutuhan diklat</t>
  </si>
  <si>
    <t>60 orang</t>
  </si>
  <si>
    <t>Program Pembinaan dan Pengembangan Aparatur</t>
  </si>
  <si>
    <t>Penyusunan Rencana Pembinaan Karir PNS</t>
  </si>
  <si>
    <t>Kenaikan, perpindahan dan perubahan jabatan struktural</t>
  </si>
  <si>
    <t>200 jabatan</t>
  </si>
  <si>
    <t>Penempatan PNS</t>
  </si>
  <si>
    <t>Melaksanakan kegiatan penyelesaian Pengangkatan PNS, sumpah janji PNS</t>
  </si>
  <si>
    <t>129 Orang</t>
  </si>
  <si>
    <t>Penataan Sistem Administrasi Kenaikan Pangkat Otomatis PNS</t>
  </si>
  <si>
    <t>Melaksanakan kegiatan penyelesaian kenaikan pangkat PNS dan KGB</t>
  </si>
  <si>
    <t>2.000 Orang</t>
  </si>
  <si>
    <t>Pengelolaan Sistem Informasi Kepegawaian Daerah</t>
  </si>
  <si>
    <t>Sajian informasi kepegawaian</t>
  </si>
  <si>
    <t>9.500 Orang</t>
  </si>
  <si>
    <t>Proses Penanganan Kasus-Kasus Pelanggaran Disiplin PNS</t>
  </si>
  <si>
    <t>Terselenggaranya kegiatan penyelesaian pelanggaran</t>
  </si>
  <si>
    <t>42 OPD</t>
  </si>
  <si>
    <t>Ujian Dinas Kenaikan Pangkat Golongan / Penyesuaian Ijasah</t>
  </si>
  <si>
    <t>Pengiriman peserta ujian dinas dan ujian kenaikan pangkat golongan/penyesuaian ijazah</t>
  </si>
  <si>
    <t>200  Orang</t>
  </si>
  <si>
    <t>Penyusunan LP2P PNS Kabupaten Karanganyar</t>
  </si>
  <si>
    <t>PNSD Golongan III melaporkan LP2P</t>
  </si>
  <si>
    <t>8.000 Orang</t>
  </si>
  <si>
    <t>Penyelesaian Ijin Perkawinan dan Perceraian</t>
  </si>
  <si>
    <t>Terselesaikannya ijin perkawinan dan perceraian bagi PNSD</t>
  </si>
  <si>
    <t xml:space="preserve">5 ajuan </t>
  </si>
  <si>
    <t>Penyelesaian Kartu-kartu Pegawai</t>
  </si>
  <si>
    <t>Pengadaan kartu-kartu pegawai dan kartu identitas pegawai elektronik</t>
  </si>
  <si>
    <t>500 kartu</t>
  </si>
  <si>
    <t>Sosialisasi Peraturan Perundang-undangan Bidang Kepegawaian</t>
  </si>
  <si>
    <t>Terselenggaranya sosialisasi bidang kepegawaian</t>
  </si>
  <si>
    <t>23 OPD</t>
  </si>
  <si>
    <t>Penyelesaian Ajuan Pensiun PNS</t>
  </si>
  <si>
    <t>Melaksanakan kegiatan penyelesaian ajuan pensiun PNS</t>
  </si>
  <si>
    <t>400 Orang</t>
  </si>
  <si>
    <t>Pemberian Piagam Penghargaan Jasa Pengabdian PNS " SATYALANCANA KARYA SATYA "</t>
  </si>
  <si>
    <t>Pengiriman berkas permohonan mendapatkan piagam penghargaan satya lancana karya satya</t>
  </si>
  <si>
    <t>200 Orang</t>
  </si>
  <si>
    <t>Penataan PNS</t>
  </si>
  <si>
    <t>Penataan PNS sesuai dengan analisis jabatan dan mutasi antar wilayah</t>
  </si>
  <si>
    <t xml:space="preserve">4.000 PNS </t>
  </si>
  <si>
    <t>Penyelesaian Ijin Belajar dan Ijin Penggunaan Gelar</t>
  </si>
  <si>
    <t xml:space="preserve">Terlaksananya tertib administrasi ijin belajar dan ijin penggunaan gelar bagi PNSD Kabupaten Karanganyar </t>
  </si>
  <si>
    <t xml:space="preserve">500 orang </t>
  </si>
  <si>
    <t>Penilaian Prestasi Kerja PNS</t>
  </si>
  <si>
    <t>Terselenggaranya pembuatan SKP dan penilaian kerja PNS</t>
  </si>
  <si>
    <t>Seleksi Penerimaan CPNS Daerah</t>
  </si>
  <si>
    <t>Terpenuhinya kebutuhan CPNS sesuai dengan kebutuhan riil pegawai</t>
  </si>
  <si>
    <t>Seleksi Terbuka Jabatan Tinggi Pratama</t>
  </si>
  <si>
    <t xml:space="preserve">Penempatan pejabat pimpinan tinggi pratama sesuai kompetensi </t>
  </si>
  <si>
    <t>4 Jabatan</t>
  </si>
  <si>
    <t>Penyelesaian Jaminan Kecelakaan Kerja dan Jaminan Kematian</t>
  </si>
  <si>
    <t>Penyelesaian ajuan berkas Jaminan Kecelakaan Kerja dan Jaminan Kematian</t>
  </si>
  <si>
    <t>Penyelesaian Ajuan Cuti PNS</t>
  </si>
  <si>
    <t>Terselesaikannya ajuan cuti PNS</t>
  </si>
  <si>
    <t>Penerimaan Calon Aparatur Sipil Negara</t>
  </si>
  <si>
    <t>Pengangkatan CASN</t>
  </si>
  <si>
    <t>250 formasi CPNS</t>
  </si>
  <si>
    <t>Penyusunan Rencana Pembinaan Karier Jabatan Fungsional</t>
  </si>
  <si>
    <t>Kenaikan, perpindahan dan perubahan jabatan fungsional khusus</t>
  </si>
  <si>
    <t>Pembekalan PNS Pra Purna Tugas</t>
  </si>
  <si>
    <t>Jumlah PNS yang mengikuti pembekalan untuk memasuki purna tugas</t>
  </si>
  <si>
    <t>450 Orang</t>
  </si>
  <si>
    <t>Penyusunan Indeks Kompetensi Pegawai</t>
  </si>
  <si>
    <t>Penyusunan Indeks kompetensi pegawai PNS Kabupaten Karanganyar</t>
  </si>
  <si>
    <t>3100 PNS</t>
  </si>
  <si>
    <t>Organisasi Pemerintah Daerah : Badan Penanggulangan Bencana Daerah Kabupaten Karanganyar</t>
  </si>
  <si>
    <t>Terlaksananya Kegiatan Surat Menyurat</t>
  </si>
  <si>
    <t>BPBD Kabupaten Karanganyar</t>
  </si>
  <si>
    <t>Terpenuhinya Jasa Komunikasi, Sumber Daya Air dan Listrik</t>
  </si>
  <si>
    <t>Penyediaan Jasa Pemeliharaan dan Perizinan Kendaraan Dinas/ Operasional</t>
  </si>
  <si>
    <t>Tersedianya Pajak Kendaraan Bermotor dan Pemeliharaan Kendaraan Dinas</t>
  </si>
  <si>
    <t>Tersedianya Alat Tulis Kantor yang Mencukupi</t>
  </si>
  <si>
    <t>51 Jenis</t>
  </si>
  <si>
    <t xml:space="preserve">Penyediaan Barang Cetakan dan Penggandaan </t>
  </si>
  <si>
    <t>Pengadaan Barang Cetakan dan Penggandaan</t>
  </si>
  <si>
    <t>8 Jenis</t>
  </si>
  <si>
    <t xml:space="preserve">Tersedianya Peralatan Listrik/ Penerangan Kantor </t>
  </si>
  <si>
    <t>6 Jenis</t>
  </si>
  <si>
    <t>Terlaksananya Penyediaan Makan dan Minum Rapat dan Tamu</t>
  </si>
  <si>
    <t>Rapat Koordinasi dan Konsultasi Ke Luar Daerah</t>
  </si>
  <si>
    <t>Terselenggaranya Kegiatan Rapat-Rapat Koordinasi Dalam Maupun Luar Daerah, Pemantauan di Wilayah dan Evakuasi Korban Bencana Alam</t>
  </si>
  <si>
    <t>Terselenggaranya Pengadaan Gedung Kantor</t>
  </si>
  <si>
    <t>2 Unit</t>
  </si>
  <si>
    <t>Pemeliharaan Rutin/ Berkala Gedung Kantor</t>
  </si>
  <si>
    <t>Terlaksananya Pemeliharaan Gedung Kantor</t>
  </si>
  <si>
    <t>3 Unit Gedung</t>
  </si>
  <si>
    <t>Pemeliharaan Rutin/ Berkala Perlengkapan Gedung Kantor</t>
  </si>
  <si>
    <t>Terlaksananya Pemeliharaan Perlengkapan Gedung Kantor</t>
  </si>
  <si>
    <t>Pemeliharaan Komputer</t>
  </si>
  <si>
    <t>Terlaksananya Pemeliharaan Hardware dan Software Komputer</t>
  </si>
  <si>
    <t>6 Unit</t>
  </si>
  <si>
    <t>Pemeliharaan Alat-alat Komunikasi</t>
  </si>
  <si>
    <t>Terlaksananya Pemeliharaan Alat Komunikasi dan Studio</t>
  </si>
  <si>
    <t>26 Unit</t>
  </si>
  <si>
    <t xml:space="preserve">Program Peningkatan Pengembangan Sistem Pelaporan Capaian Kinerja dan Keuangan </t>
  </si>
  <si>
    <t>Penyusunan Pelaporan Keuangan Akhir Tahun</t>
  </si>
  <si>
    <t>Terlaksananya Dokumen Keuangan</t>
  </si>
  <si>
    <t>Penyusunan Laporan Pelaksanaan Tugas SKPD</t>
  </si>
  <si>
    <t xml:space="preserve">Terlaksananya Dokumen Laporan Pelaksanaan Tugas </t>
  </si>
  <si>
    <t>Penyusunan Laporan Keuangan Bulanan dan Penatausahaan Keuangan</t>
  </si>
  <si>
    <t>Terlaksananya Kegiatan Pelaporan Dengan Tertib dan Lancar</t>
  </si>
  <si>
    <t>Program Pencegahan Dini dan Penanggulangan Korban Bencana Alam</t>
  </si>
  <si>
    <t>Pemantauan dan Penyebarluasan Informasi Potensi Bencana Alam</t>
  </si>
  <si>
    <t xml:space="preserve">Terselenggaranya Pemantauan di Daerah Rawan Bencana  </t>
  </si>
  <si>
    <t xml:space="preserve">Gladi Penanggulangan Bencana </t>
  </si>
  <si>
    <t xml:space="preserve">Terlaksananya Gladi Penanggulangan Bencana </t>
  </si>
  <si>
    <t>Peningkatan Penanganan Bencana</t>
  </si>
  <si>
    <t>Terlaksanannya Penanganan Bencana Dengan Lancar</t>
  </si>
  <si>
    <t>Pembuatan Jalur Evakuasi Bencana dan Titik Kumpul</t>
  </si>
  <si>
    <t>Terlaksananya Pembuatan Jalur Evakuasi dan Titik Kumpul di Daerah Rawan Bencana</t>
  </si>
  <si>
    <t>Program Optimalisasi Pemanfaatan Teknologi Informasi</t>
  </si>
  <si>
    <t>Pengelolaan/ Pemeliharaan Website</t>
  </si>
  <si>
    <t xml:space="preserve">Terpeliharanya Website Kantor </t>
  </si>
  <si>
    <t>Badan Penanggulangan Bencana Daerah Kabupaten Karanganyar</t>
  </si>
  <si>
    <t xml:space="preserve">Organisasi Pemerintah Daerah : </t>
  </si>
  <si>
    <t>KECAMATAN COLOMADU</t>
  </si>
  <si>
    <t>Terkirimnya surat keluar</t>
  </si>
  <si>
    <t>Tersedianya aliran telepon,air,listrik dan internet</t>
  </si>
  <si>
    <t>Penyediaan jasa peralatan dan perlengkapan kantor</t>
  </si>
  <si>
    <t>Tersedianya jasa peralatan dan perlengkapan kantor</t>
  </si>
  <si>
    <t>Tersedianya Alat tulis kantor</t>
  </si>
  <si>
    <t>Tersedianya Barang cetakan dan penggandaan</t>
  </si>
  <si>
    <t>Penyediaan komponen instalasi listrik/penerangan Bangunan Kantor</t>
  </si>
  <si>
    <t>Tersedianya Komponen instalasi listrik/penerangan bangunan kantor</t>
  </si>
  <si>
    <t>Penyediaan bahan bacaan dan peraturan Perundangan</t>
  </si>
  <si>
    <t>Tersedianya bahan bacaan dan peraturan perundangan</t>
  </si>
  <si>
    <t>Tersedianya Bahan logistik kantor</t>
  </si>
  <si>
    <t>Lancarnya rakor kedalam dan keluar</t>
  </si>
  <si>
    <t>Tersedianya sarana dan prasarana yang lengkap</t>
  </si>
  <si>
    <t>Pengadaan Komputer</t>
  </si>
  <si>
    <t>Lancarnya pelaksanaan kegaiatan administrasi</t>
  </si>
  <si>
    <t>1 buah</t>
  </si>
  <si>
    <t>terpeliharanya gedung kantor</t>
  </si>
  <si>
    <t>Pemeliharaan rutin/berkala mobil jabatan</t>
  </si>
  <si>
    <t>terpeliharanya kendaraan dinas roda 2 dan roda 4</t>
  </si>
  <si>
    <t>5 buah</t>
  </si>
  <si>
    <t>Terpeliharanya Mebeluer</t>
  </si>
  <si>
    <t>60 buah</t>
  </si>
  <si>
    <t>Terwujudnya Pemeliharaan Komputer</t>
  </si>
  <si>
    <t>Penataan Interior Gedung Kantor</t>
  </si>
  <si>
    <t>Terwujudnya Penataan Interior Ruang pelayanan</t>
  </si>
  <si>
    <t>1 Keg</t>
  </si>
  <si>
    <t>Program peningkatan pengembangan sistem pelaporan</t>
  </si>
  <si>
    <t xml:space="preserve">Penyusunan laporan capaian kinerja dan ikhtisar realisasi kinerja SKPD </t>
  </si>
  <si>
    <t>Tersusunnya laporan keuangan</t>
  </si>
  <si>
    <t>Terlaksananya Pembinaan Linmas/Kamtibmas</t>
  </si>
  <si>
    <t>11 Desa</t>
  </si>
  <si>
    <t>Terwujudnya Wilayah yang kondusif</t>
  </si>
  <si>
    <t>Kelancaran Pelaksanaan perijinan</t>
  </si>
  <si>
    <t>Fasilitasi Hubungan Kerja Dewan Penasehat FKUB</t>
  </si>
  <si>
    <t>Lancarnya pelaksanaan FKUB</t>
  </si>
  <si>
    <t>Sosialisai Peningkatan Apresiasi Nilai-Nilai Kebangsaan</t>
  </si>
  <si>
    <t>Terwujudnya generasi muda yang baik</t>
  </si>
  <si>
    <t>1 keg</t>
  </si>
  <si>
    <t>Penanaman Nilai-Nilai Kepahlawanan</t>
  </si>
  <si>
    <t>Adanya kesadaran tentang nilai kepahlawanan</t>
  </si>
  <si>
    <t>Terlaksananya upacara yang khidmat</t>
  </si>
  <si>
    <t>Terlaksananya kegiatan TP.PKK Kecamatan Colomadu</t>
  </si>
  <si>
    <t>Terlaksananya Musrenbangdes</t>
  </si>
  <si>
    <t>Terlaksananya Fasilitasi Pelaksanaan Dana Desa</t>
  </si>
  <si>
    <t>Terlaksananya Evaluasi pemberdayaan masyarakat, Perlombaan Desa/kelurahan</t>
  </si>
  <si>
    <t>Terlaksananya pembinaan perangkat Desa</t>
  </si>
  <si>
    <t xml:space="preserve">Terlaksananya kegiatan Administrasi pemerintahan Desa </t>
  </si>
  <si>
    <t>Pembinaan pengurus RT dan RW</t>
  </si>
  <si>
    <t>Terlaksnanya Pembinaan pengurus RT dan RW</t>
  </si>
  <si>
    <t>Terlaksananya Pfasilitasi Pembentukan BPD</t>
  </si>
  <si>
    <t>Organisasi Pemerintah Daerah</t>
  </si>
  <si>
    <t>: Dinas Perdagangan, Tenaga Kerja, Koperasi dan UMKM Kab. Karanganyar</t>
  </si>
  <si>
    <t>Urusan Pemerintah Fungsi Penunjang</t>
  </si>
  <si>
    <t>KAB. KARANGANYAR</t>
  </si>
  <si>
    <t>Tersedianya Listrik, Telepon dan Kebutuhan Air</t>
  </si>
  <si>
    <t>3 Kantor, 1 mess,  18 pasar dan Kantor BLK</t>
  </si>
  <si>
    <t>Penyediaan jasa pemeliharaan dan perizinan kendaraan dinas/operasional</t>
  </si>
  <si>
    <t>Terpeliharanya kendaraan dinas / operasional</t>
  </si>
  <si>
    <t>6 unit mobil dan  6 Sepeda Motor</t>
  </si>
  <si>
    <t>Terjaganya  kebersihan dan kerapihan kantor</t>
  </si>
  <si>
    <t>27 THL dan Bahan pembersih 34 item</t>
  </si>
  <si>
    <t>Satu Sekretariat dan Empat Bidang</t>
  </si>
  <si>
    <t>Terpeliharanya peralatan kerja</t>
  </si>
  <si>
    <t>4 item</t>
  </si>
  <si>
    <t>Terpenuhinya sarana administrasi perkantoran</t>
  </si>
  <si>
    <t>68 item</t>
  </si>
  <si>
    <t>Tersedianya barang cetakan untuk pendukung retribusi</t>
  </si>
  <si>
    <t>38 item barang cetakan</t>
  </si>
  <si>
    <t xml:space="preserve">Tercukupinya kebutuhan alat listrik kantor </t>
  </si>
  <si>
    <t>1 Pkt</t>
  </si>
  <si>
    <t>Terpenuhinya makanan dan minuman untuk rapat</t>
  </si>
  <si>
    <t>1250 dos</t>
  </si>
  <si>
    <t>Tercukupinya sarana transportasi dan akomodasi untuk koordinasi</t>
  </si>
  <si>
    <t>Penyediaan Cetak Karcis</t>
  </si>
  <si>
    <t>Terpenuhinya karcis untuk retribusi pedagang pasar</t>
  </si>
  <si>
    <t>Terlaksananya pengadaan kipas angin dan pengadaan AC di ruang BLK</t>
  </si>
  <si>
    <t>Disdagnakerkop &amp; UKM Kab. Karanganyar</t>
  </si>
  <si>
    <t>Tersedianya Notebook / Laptop</t>
  </si>
  <si>
    <t>Terpeliharanya dan terawatnya peralatan komputer/printer</t>
  </si>
  <si>
    <t>1 pkt</t>
  </si>
  <si>
    <t>Penyusunan laporan barang inventarisasi</t>
  </si>
  <si>
    <t>Tersusunnya Laporan Barang Aset Kantor</t>
  </si>
  <si>
    <t>4 bidang dan satu sekretariat</t>
  </si>
  <si>
    <t>Penyusunan Pelaporan Pengelolaan Keuangan SKPD</t>
  </si>
  <si>
    <t>5 item</t>
  </si>
  <si>
    <t>Fasilitasi Penyusunan LPT SKPD</t>
  </si>
  <si>
    <t>Tersusunnya LPT OPD</t>
  </si>
  <si>
    <t>Dinas Perindagkop dan UMKM Kab. Karanganyar</t>
  </si>
  <si>
    <t>Penyusunan LKJIP</t>
  </si>
  <si>
    <t>Tersusunnya LKJIP dan Perjanjian Kerja</t>
  </si>
  <si>
    <t>12 buku</t>
  </si>
  <si>
    <t>Penyusunan Dokumen Penilaian Resiko</t>
  </si>
  <si>
    <t>Tersusunnya Dokumen Penilaian Resiko</t>
  </si>
  <si>
    <t>Disdagnakerkop dan Ukm Kab. Karanganyar</t>
  </si>
  <si>
    <t>Program penciptaan iklim usaha Usaha Kecil Menengah yang konduksif</t>
  </si>
  <si>
    <t>Bimbingan Peningkatan Usaha Boga bagi UMKM</t>
  </si>
  <si>
    <t>Terlaksananya Peningkatan Usaha Boga bagi UMKM</t>
  </si>
  <si>
    <t>40 UMKM</t>
  </si>
  <si>
    <t>Expo Produk UKM dan Koperasi</t>
  </si>
  <si>
    <t>Terselenggaranya expo produk UKM dan Koperasi</t>
  </si>
  <si>
    <t>2 Kali</t>
  </si>
  <si>
    <t>DISDAGNAKERKOP UKM  KAB. Karanganyar</t>
  </si>
  <si>
    <t>Bimbingan Kewirausahaan Menuju Usaha Mandiri</t>
  </si>
  <si>
    <t>Meningkatnya wirausahawan Usaha Mandiri</t>
  </si>
  <si>
    <t>60 org</t>
  </si>
  <si>
    <t>Bimbingan Teknis Diversifikasi Usaha Mikro Kecil Menengah</t>
  </si>
  <si>
    <t>Terlaksananya pengenalan diversifikasi produk UMKM</t>
  </si>
  <si>
    <t>30 org</t>
  </si>
  <si>
    <t>V</t>
  </si>
  <si>
    <t>Program Pengembangan Kinerja Pengelolaan Persampahan</t>
  </si>
  <si>
    <t>Peningkatan operasional dan pemeliharaan kebersihan</t>
  </si>
  <si>
    <t xml:space="preserve">Terpenuhinya kebersihan dan pemeliharan pasar, </t>
  </si>
  <si>
    <t>64 THl dan bekas EX tenaga honorer 30 org</t>
  </si>
  <si>
    <t>Pengadaan Bak Kontainer</t>
  </si>
  <si>
    <t>Tercukupinya kebutuhan bak sampah "Kontainer)</t>
  </si>
  <si>
    <t>1 Pkt bak kotainer dan  4 gerobak dorong  pengangkut sampah</t>
  </si>
  <si>
    <t>Program Peningkatan Kualitas dan Produktivitas Tenaga Kerja</t>
  </si>
  <si>
    <t>Pembangunan Gedung Workshop</t>
  </si>
  <si>
    <t>Terbangunnya Gedung Workshop di BLK</t>
  </si>
  <si>
    <t>BLK</t>
  </si>
  <si>
    <t>Rehabilitasi dan Pemeliharaan Gedung Lama BLK</t>
  </si>
  <si>
    <t>Terlaksananya rehab dan pemeliharan Gedung Lama BLK</t>
  </si>
  <si>
    <t>Pemeliharaan Halaman dan Papan Nama BLK</t>
  </si>
  <si>
    <t>Terpeliharanya Halaman dan tergantinya Papan Nama BLK</t>
  </si>
  <si>
    <t>1 Halaman dan Papan nama</t>
  </si>
  <si>
    <t>Pelatihan Tenaga Kerja dan UKM</t>
  </si>
  <si>
    <t>Terlatihnya Tenaga Kerja dan pelaku UKM</t>
  </si>
  <si>
    <t>1 pkt/10org</t>
  </si>
  <si>
    <t>BLK karanganyar</t>
  </si>
  <si>
    <t>Peningkatan Ketrampilan Tenaga Kerja</t>
  </si>
  <si>
    <t>Meningkatnya tenaga terampil bagi tenaga kerja</t>
  </si>
  <si>
    <t>1 pkt/16org</t>
  </si>
  <si>
    <t>Pelatihan Peningkatan Tenaga Kerja dan Usaha Mandiri</t>
  </si>
  <si>
    <t>Meningkatnya Tenaga Kerja dan Usaha Mandiri yang terlatih</t>
  </si>
  <si>
    <t>12 pkt/196 org</t>
  </si>
  <si>
    <t>BLK Kab. Karanganyar</t>
  </si>
  <si>
    <t>Pelatihan Keterampilan dan Kewirausahaan</t>
  </si>
  <si>
    <t>Terlaksananya pelatihan Keterampilan dan Kewirausahaan</t>
  </si>
  <si>
    <t>BLK Kab. Karangayar</t>
  </si>
  <si>
    <t>Program perlindungan konsumen dan pengamanan perdagangan</t>
  </si>
  <si>
    <t>Pelatihan Kemetrologian dan Perlindungan Konsumen</t>
  </si>
  <si>
    <t>Terlaksananya peningkatan Pelatihan Kemetrologian dan Perlindungan Konsumen</t>
  </si>
  <si>
    <t>50 org</t>
  </si>
  <si>
    <t>Disdagnakerkop dan UKM Kab. Karanganyar</t>
  </si>
  <si>
    <t>Pembinaan dan Pengawasan Barang Beredar di Pasaran</t>
  </si>
  <si>
    <t>Terlaksananya Pembinaan dan Pengawasan Barang Beredar di Pasaran</t>
  </si>
  <si>
    <t>35 org</t>
  </si>
  <si>
    <t>Pembinaan dan Pengawasan Bidang Perizinan (SIUP, TDP, dan TDG)</t>
  </si>
  <si>
    <t>Terlaksananya Pembinaan dan Pengawasan  Perijinan SIUP, TDP, dan TDG</t>
  </si>
  <si>
    <t>45 org</t>
  </si>
  <si>
    <t>Program Peningkatan Kesempatan Kerja</t>
  </si>
  <si>
    <t>Penyebarluasan informasi tenaga kerja</t>
  </si>
  <si>
    <t xml:space="preserve">Terlaksananya penyampaian  informasi tenaga kerja </t>
  </si>
  <si>
    <t>400 org</t>
  </si>
  <si>
    <t>Penempatan tenaga kerja luar negeri</t>
  </si>
  <si>
    <t>Terlaksananya Penempatan tenaga kerja ke luar negeri</t>
  </si>
  <si>
    <t>100 org</t>
  </si>
  <si>
    <t>Kabupaten  karanganyar</t>
  </si>
  <si>
    <t>Penyuluhan bimbingan dan jabatan</t>
  </si>
  <si>
    <t>Terlaksananya penyuluhan jabatan melalui psikotes kepada siswa SMU/SMK</t>
  </si>
  <si>
    <t>150 org</t>
  </si>
  <si>
    <t>Program Perlindungan dan Pengembangan Lembaga Ketenagakerjaan</t>
  </si>
  <si>
    <t>Fasilitasi prosedur penyelesaian perselisihan hubungan industrial</t>
  </si>
  <si>
    <t>Terlaksananya sidang penyelesaian perselisihan hubungan industrial</t>
  </si>
  <si>
    <t>40 kasus</t>
  </si>
  <si>
    <t>Pemberdayaan LK Tripartit</t>
  </si>
  <si>
    <t>Terlaksananya sidang</t>
  </si>
  <si>
    <t>9 kali, 9 kesepakatan, 1 kali</t>
  </si>
  <si>
    <t>Pembinaan persyaratan kerja dan peningkatan kesejahteraan pekerja</t>
  </si>
  <si>
    <t>Terselenggaranya sosialisasi UMK</t>
  </si>
  <si>
    <t>6 kali sidang/ 1 kali sosialisasi</t>
  </si>
  <si>
    <t>Bimbingan Teknis Tata Cara Pencegahan dan Penyelesaian Perselisihan Hubungan Indutrial</t>
  </si>
  <si>
    <t>Terwujudnya Pencegahan dan Penyelesaian Perselisihan Hubungan Indutrial</t>
  </si>
  <si>
    <t>Penyuluhan Pencegahan Keresahan Hubungan Industrial dan Mogok Kerja</t>
  </si>
  <si>
    <t>Terlaksananya penyuluhan pencegahan keresahan hubungan industrial dan mogok kerja</t>
  </si>
  <si>
    <t>25 org</t>
  </si>
  <si>
    <t>X</t>
  </si>
  <si>
    <t>Program transmigrasi regional</t>
  </si>
  <si>
    <t>Penyuluhan, penampungan dan pemberangkatan transmigran</t>
  </si>
  <si>
    <t>Terselenggaranya Penyuluhan, penampungan dan pemberangkatan transmigran</t>
  </si>
  <si>
    <t>3 KK</t>
  </si>
  <si>
    <t>Program peningkatan efisiensi perdagangan dalam negeri</t>
  </si>
  <si>
    <t>Pemantauan UTTP</t>
  </si>
  <si>
    <t>Terwujudnya tertib niaga, tertib ukur dan kepastian berniaga dalam rangka perlindungan konsumen</t>
  </si>
  <si>
    <t>100 UTTP</t>
  </si>
  <si>
    <t>kabupaten Karanganyar</t>
  </si>
  <si>
    <t>Monitoring dan Evaluasi Potensi Pasar</t>
  </si>
  <si>
    <t>Tersusunnya data Potensi Pasar</t>
  </si>
  <si>
    <t>Kab. karanganyar</t>
  </si>
  <si>
    <t>Pemantauan Harga Bahan Pokok dan Barang Strategis</t>
  </si>
  <si>
    <t>Terkendalinya Harga Bahan Pokok dan Barang Strategis</t>
  </si>
  <si>
    <t>4 buku laporan/th</t>
  </si>
  <si>
    <t>Penguatan Ekonomi Masyarakat di Lingkungan Industri Hasil Tembakau Guna Mendorong Pertumbuhan Ekonomi Daerah melalui Sarana Prasarana Perdagangan</t>
  </si>
  <si>
    <t>Terlaksananya bantuan modal usaha kepada masyarakat pedagang berupa Tenda</t>
  </si>
  <si>
    <t>25 tenda dan 95 gerobak</t>
  </si>
  <si>
    <t>Fasilitasi Pameran Intanpari Luar Daerah</t>
  </si>
  <si>
    <t>Terselenggaranya Pameran Intanpari ke Luar Daerah</t>
  </si>
  <si>
    <t>6 Kali</t>
  </si>
  <si>
    <t>Disdagnakerkop Kab. karanganyar</t>
  </si>
  <si>
    <t>Peningkatan Keamanan dan Ketertiban Lingkungan Pasar</t>
  </si>
  <si>
    <t>Terwujudnya  Peningkatan Keamanan dan Ketertiban Lingkungan Pasar</t>
  </si>
  <si>
    <t>50 personil</t>
  </si>
  <si>
    <t>Pasar Se Kabupaten Karanganyar</t>
  </si>
  <si>
    <t>Pemeliharaan Pemadam Kebakaran dan Hindrant Air Pasar</t>
  </si>
  <si>
    <t>Tersedianya Pemadam Kebakaran dan Hindrant Air Pasar untuk keamanan pasar</t>
  </si>
  <si>
    <t>10 Tabung dan hidrant</t>
  </si>
  <si>
    <t>Pasar</t>
  </si>
  <si>
    <t>Biaya sewa tanah pasar palur</t>
  </si>
  <si>
    <t xml:space="preserve">Terpenuhinya Biaya sewa tanah pasar palur </t>
  </si>
  <si>
    <t>1 pasar</t>
  </si>
  <si>
    <t>Pasar Palur</t>
  </si>
  <si>
    <t>Pemeliharaan Pasar Matesih</t>
  </si>
  <si>
    <t>Terwujudnya Pasar Matesih yang terpelihara</t>
  </si>
  <si>
    <t>Pasar matesih</t>
  </si>
  <si>
    <t>Intensifikasi Peningkatan Pendapatan Retribusi Pedagang Pasar</t>
  </si>
  <si>
    <t xml:space="preserve">Terpenuhinya Peningkatan Pendapatan dari Retribusi Pedagang Pasar </t>
  </si>
  <si>
    <t>8 bln</t>
  </si>
  <si>
    <t>Pendataan Perdagangan Pasar dan Perijinan Bagi Pedagang Pasar</t>
  </si>
  <si>
    <t>Tersusunya Data Perdagangan Pasar dan Perijinan Bagi Pedagang Pasar</t>
  </si>
  <si>
    <t>17 Pasar</t>
  </si>
  <si>
    <t>Pasar Malangjiwan</t>
  </si>
  <si>
    <t>Bimbingan Teknis Petugas Pemungut Retribusi dan Satpam Pasar</t>
  </si>
  <si>
    <t>Terlaksananya Bimbingan Teknis Petugas Pemungut Retribusi dan Satpam Pasar</t>
  </si>
  <si>
    <t>60 Org</t>
  </si>
  <si>
    <t>Disdagnakerkop ukm Kab.Karanganyar</t>
  </si>
  <si>
    <t>Pemeliharaan Sedang/Berat Pasar Agro</t>
  </si>
  <si>
    <t>Program Peningkatan Kualitas Kelembagaan Koperasi</t>
  </si>
  <si>
    <t>Pengawasan Koperasi Serta Penyusunan NIK dan Orientasi</t>
  </si>
  <si>
    <t>Terlaksananya Pengawasan Koperasi serta tersusunnya NIK dan Orientasi</t>
  </si>
  <si>
    <t>35 kop</t>
  </si>
  <si>
    <t>Peningkatan Kualitas SDM dan Orientasi Lapangan bagi Pengelola Koperasi</t>
  </si>
  <si>
    <t>Terwujudnya Peningkatan Kualitas SDM dan Orientasi Lapangan bagi Pengelola Koperasi</t>
  </si>
  <si>
    <t>30 kop</t>
  </si>
  <si>
    <t>Fasilitasi Penilaian Kesehatan Koperasi</t>
  </si>
  <si>
    <t>Terlaksanya Penilaian Kesehatan Koperasi</t>
  </si>
  <si>
    <t>Program pembinaan pedagang kakilima dan asongan</t>
  </si>
  <si>
    <t>Kegiatan penyuluhan peningkatan disiplin pedagang kakilima dan asongan</t>
  </si>
  <si>
    <t>Terwujudnya  peningkatan disiplin pedagang kakilima dan asongan</t>
  </si>
  <si>
    <t>10 THL</t>
  </si>
  <si>
    <t>Pemberdayaan Pedagang Pujasera</t>
  </si>
  <si>
    <t>Terlaksananya Pemberdayaan Pedagang Pujasera</t>
  </si>
  <si>
    <t>50 Org</t>
  </si>
  <si>
    <t>Pemberdayaan Pedagang di Colomadu</t>
  </si>
  <si>
    <t>Terlaksananya Pemberdayaan Pedagang di Colomadu</t>
  </si>
  <si>
    <t>Colomadu</t>
  </si>
  <si>
    <t>Dinas Perhubungan Perumahan dan Kawasan Permukiman Kabupaten Karanganyar</t>
  </si>
  <si>
    <t xml:space="preserve">Dinas Perhubungan Perumahan dan Kawasan Permukiman </t>
  </si>
  <si>
    <t>Terlayaninya surat menyurat kantor</t>
  </si>
  <si>
    <t>1 tahun (surat keluar dan surat masuk)</t>
  </si>
  <si>
    <t>Kantor Dinas Perhubungan PKP</t>
  </si>
  <si>
    <t>Terbayarnya tagihan telepon, air, listrik, dan internet</t>
  </si>
  <si>
    <t>2 unit telepon, 3 unit instalasi air( Kantor induk dan kantor Lalung/terminal), 3 rekening listrik, internet</t>
  </si>
  <si>
    <t>Terealisasinya pemeliharaan dan perijinan kendaraan bermotor dinas/operasional</t>
  </si>
  <si>
    <t>7 kendaraan operasional</t>
  </si>
  <si>
    <t>TErpenuhinya jasa kebersihan kantor</t>
  </si>
  <si>
    <t>30 jenis bahan pembersih</t>
  </si>
  <si>
    <t>Terpenuhinya perbaikan peralatan kerja yang digunakan untuk operasional administrasi kantor</t>
  </si>
  <si>
    <t>4 PC; 6 Laptop; 2 printer laser; 2 printer A3; 8 printer tinta</t>
  </si>
  <si>
    <t>Kantor Dishub PKP</t>
  </si>
  <si>
    <t>Terwujudnya peralatan tulis kantor yang digunakan untuk mendukung kegiatan operasional kantor</t>
  </si>
  <si>
    <t>76 jenis alat tulis kantor</t>
  </si>
  <si>
    <t>Terwujudnya barang cetak penggandaan yang dibutuhkan untuk operasional kantor</t>
  </si>
  <si>
    <t>5 jenis barang cetakan dan 38.272 lembar penggandaan</t>
  </si>
  <si>
    <t>Terpenuhinya kebutuhan penerangan di kantor Dishub PKP untuk menambah keamanan dan kenyamanan kantor</t>
  </si>
  <si>
    <t>5 jenis lampu; 3 peralatan pendukung listrik</t>
  </si>
  <si>
    <t>Terpenuhinya kebutuhan peralatan rumah tangga yang digunakan untuk kegiatan kantor</t>
  </si>
  <si>
    <t>6 jenis peralatan dan perlengkapan rumah tangga</t>
  </si>
  <si>
    <t>Terpenuhinya kebutuhan bahan bacaan dan perundang-undangan yang berkaitan dengan tupoksi sehingga menambah informasi yang dibutuhkan oleh Dishub PKP</t>
  </si>
  <si>
    <t>Terpenuhinya makanan dan minuman rapat dan tamu</t>
  </si>
  <si>
    <t>18 kali kegiatan rapat</t>
  </si>
  <si>
    <t>Terpenuhinya biaya perjalanan dinas ke luar daerah yang dibutuhkan untuk koordinasi dengan daerah lain</t>
  </si>
  <si>
    <t>Dalam Daerah dan Luar Daerah</t>
  </si>
  <si>
    <t>B.</t>
  </si>
  <si>
    <t>Terpenuhinya pemeliharaan gedung kantor sehingga kantor dapat layak digunakan</t>
  </si>
  <si>
    <t>1 gedung kantor</t>
  </si>
  <si>
    <t>Kantor DishubPKP</t>
  </si>
  <si>
    <t>Terpenuhinya pemeliharaan rutin/berkala kendaraan operasional yang digunakan untuk operasional kantor</t>
  </si>
  <si>
    <t>5 kendaraan operasional</t>
  </si>
  <si>
    <t>Terpenuhinya pemeliharaan peralatan kegiatan perkantoran</t>
  </si>
  <si>
    <t>Pemeliharaan rutin/berkala alat-alat komunikasi</t>
  </si>
  <si>
    <t>Terpenuhinya pemeliharaan rutin berkala alat-alat yang digunakan untuk kegiatan operasional 
Terpenuhinya kesejahteraan pemelihara peralatan komunikasi</t>
  </si>
  <si>
    <t>1 tahun, 2 orang</t>
  </si>
  <si>
    <t>C.</t>
  </si>
  <si>
    <t>Peningkatan SDM</t>
  </si>
  <si>
    <t>Terpenuhinya Sumber Daya Manusia yang memiliki kompetensi dan etos kerja tinggi</t>
  </si>
  <si>
    <t>1 tahun pengiriman diklat</t>
  </si>
  <si>
    <t>Dishub PKP</t>
  </si>
  <si>
    <t>D.</t>
  </si>
  <si>
    <t>Terpenuhinya kegiatan penyusunan laporan capaian kinerja dan ikhtisar realisasi kinerja SKPD</t>
  </si>
  <si>
    <t>7 jenis laporan</t>
  </si>
  <si>
    <t>Terpenuhinya penyusunan pelaporan pengelolaan keuangan SKPD</t>
  </si>
  <si>
    <t>4 jenis laporan keuangan SKPD</t>
  </si>
  <si>
    <t>E.</t>
  </si>
  <si>
    <t>Program Pembangunan Prasarana dan Fasilitas Perhubungan</t>
  </si>
  <si>
    <t>Peningkatan pengelolaan terminal angkutan darat</t>
  </si>
  <si>
    <t>Terpenuhinya peningkatan pengelolaan terminal angkutan darat
Terpenuhinya kesejahteraan petugas pemelihara sarana dan prasarana terminal</t>
  </si>
  <si>
    <t>1 tahun kegiatan, 28 orang</t>
  </si>
  <si>
    <t>F.</t>
  </si>
  <si>
    <t>Program Pengembangan Perumahan</t>
  </si>
  <si>
    <t>Fasilitasi Koordinator Kotaku</t>
  </si>
  <si>
    <t>Terpenuhinya kota yang terbebas dari kawasan kumuh di Kabupaten Karanganyar</t>
  </si>
  <si>
    <t>25 kegiatan fasilitasi</t>
  </si>
  <si>
    <t>Identifikasi Kawasan Kumuh</t>
  </si>
  <si>
    <t>terpenuhinya identifikasi kawsan kumuh yang ada di Kabupaten Karanganyar sehingga dapat diidentifikasi luasan kawasan kumuh</t>
  </si>
  <si>
    <t>1 kecamatan</t>
  </si>
  <si>
    <t>G.</t>
  </si>
  <si>
    <t>Program penataan penguasaan, pemilikan, penggunaan dan pemanfaatan tanah</t>
  </si>
  <si>
    <t>Pembayaran Sewa Dan Kompensasi Tanah Yang Dipergunakan Oleh Pemerintah Daerah</t>
  </si>
  <si>
    <t>Terpenuhinya pembayaran sewa dan kompensasi tanah yang dipergunakan pemerintah daerah</t>
  </si>
  <si>
    <t>Ngringo Jaten, Karanganyar</t>
  </si>
  <si>
    <t>Fasilitasi Pengurusan Penyerahan Prasarana Lingkungan Utilitas Umum dan Sosial Perumahan dari Pengembang ke Pemda</t>
  </si>
  <si>
    <t>Terpenuhinya Prasarana Lingklungan Utilitas Umum dan Fasilitas Sosial Perumahan dari Pengembang</t>
  </si>
  <si>
    <t>H.</t>
  </si>
  <si>
    <t>Program Rehabilitasi dan Pemeliharaan Prasarana dan Fasilitas LLAJ</t>
  </si>
  <si>
    <t>Rehabilitasi/pemeliharaan sarana alat pengujian kendaraan bermotor</t>
  </si>
  <si>
    <t>Terpenuhinya kalibrasi dan pemeliharaan sarana alat pengujian kendaraan bermotor
Terpenuhinya kesejahteraan petugas pelaksana pengadminstrasi kegiatan</t>
  </si>
  <si>
    <t>Rehabilitasi/Pemeliharaan APILL</t>
  </si>
  <si>
    <t>Terpenuhinya pemeliharaan APILL di Kabupaten Karanganyar
Terpenuhinya kesejahteraan tenaga pengadministrasi APILL</t>
  </si>
  <si>
    <t xml:space="preserve">1 tahun, 2 orang
</t>
  </si>
  <si>
    <t>Pengaturan, Pengendalian dan Penataan Kegiatan Perparkiran</t>
  </si>
  <si>
    <t>Terpenuhinya pengaturan pengendalian dan penataan perparkiran di ruas-ruas jalan Kabupaten Karanganyar dalam rangka peningkatan pendapatan PAD dari parkir kendaraan bermotor</t>
  </si>
  <si>
    <t>40 kegiatan</t>
  </si>
  <si>
    <t>I.</t>
  </si>
  <si>
    <t>Pogram peningkatan pelayanan angkutan</t>
  </si>
  <si>
    <t>Fasilitasi perijinan di bidang perhubungan</t>
  </si>
  <si>
    <t>Terpenuhinya fasilitas perijinan dibidang perhubungan
Terpenuhinya kesejahteraan tenaga pengadministrasi pelayanan parkir, pelayanan angkutan dan lainnya</t>
  </si>
  <si>
    <t>1 tahun, 8 orang</t>
  </si>
  <si>
    <t>Kantor dan Terminal</t>
  </si>
  <si>
    <t>Pelayanan Angkutan Mudik Lebaran</t>
  </si>
  <si>
    <t>Terpenuhinya pelayanan angkutan mudik lebaran</t>
  </si>
  <si>
    <t>16 bis angkutan mudik lebaran</t>
  </si>
  <si>
    <t>Jakarta, Karanganyar</t>
  </si>
  <si>
    <t>Operasional dan Persiapan Mudik Lebaran</t>
  </si>
  <si>
    <t>Terpenuhinya biaya operasional dan persiapan penyelenggaraan kegiatan mudik lebaran</t>
  </si>
  <si>
    <t>1 kegiatan operasional persiapan mudik lebaran</t>
  </si>
  <si>
    <t>Fasilitasi Kegiatan Pelayanan Angkutan Lebaran Tk. Provinsi</t>
  </si>
  <si>
    <t>Terpenuhinya bantuan fasilitas yang digunakan untuk pelayanan angkutan lebaran tingkat propinsi</t>
  </si>
  <si>
    <t>2 bus bantuan pelayanan angkutan lebaran untuk propinsi</t>
  </si>
  <si>
    <t>Provinsi Jawa Tengah</t>
  </si>
  <si>
    <t>J.</t>
  </si>
  <si>
    <t>Program pengendalian dan pengamanan lalu lintas</t>
  </si>
  <si>
    <t>Pengadaan guard rill jalan cetho</t>
  </si>
  <si>
    <t>Terpenuhinya sarana dan prasarana pengaman jalan yang digunakan untuk meningkatkan keamanan dan kenyamanan pengguna jalan</t>
  </si>
  <si>
    <t>± 75 M'</t>
  </si>
  <si>
    <t>Pengadaan Rambu Lalu Lintas Kawasan Terminal Wisata</t>
  </si>
  <si>
    <t>3 titik</t>
  </si>
  <si>
    <t>K.</t>
  </si>
  <si>
    <t>Program pengelolaan areal pemakaman</t>
  </si>
  <si>
    <t>Peningkatan Operasional Pengelolaan dan Pendataan Pemakaman</t>
  </si>
  <si>
    <t>Terlaksananya pengelolaan dan pendataan pemakaman</t>
  </si>
  <si>
    <t>4 (lima) orang tenaga monitoring dan juru kunci TPU dan TPBU, Tercukupinya sarana dan prasarana pemakaman jenazah</t>
  </si>
  <si>
    <t>Dinas Perhubungan PKP</t>
  </si>
  <si>
    <t>L.</t>
  </si>
  <si>
    <t>Program peningkatan kelaikan pengoperasian kendaraan bermotor</t>
  </si>
  <si>
    <t>Pendukung Operasional Pengujian Kendaraan Bermotor</t>
  </si>
  <si>
    <t>Terpenuhinya pendukung operasional pengujian kendaraan bermotor</t>
  </si>
  <si>
    <t>Pengadaan Sistem Informasi Manajemen (SIM PKB)</t>
  </si>
  <si>
    <t>Terpenuhinya kebutuhan perangkat keras dan perangkat lunak SIM pengujian</t>
  </si>
  <si>
    <t>Peningkatan Catudaya PLN</t>
  </si>
  <si>
    <t>Terpenuhinya pengadaan jaringan PLN untuk pelayanan pengujian kendaraan</t>
  </si>
  <si>
    <t>Dishub PKP Kabupaten Karanganyar</t>
  </si>
  <si>
    <t>Pengadaan Fasilitas Pengujian Kendaraan Bermotor</t>
  </si>
  <si>
    <t>Terpenuhinya fasilitas kelengkapan administrasi pengujian kendaraan bermotor</t>
  </si>
  <si>
    <t>Kantor Dishub PKP Kabupaten Karanganyar</t>
  </si>
  <si>
    <t>M.</t>
  </si>
  <si>
    <t>Program Peningkatan Pengawasan dan Penerbitan Lalu Lintas</t>
  </si>
  <si>
    <t>Penjagaan Perlintasan Palang Kereta Api</t>
  </si>
  <si>
    <t>Terpenuhinya penjagaan pintu perlintasan kereta api</t>
  </si>
  <si>
    <t>4 orang THL</t>
  </si>
  <si>
    <t>Perlintasan sebidang tanah di Jetis, Jaten, Karang</t>
  </si>
  <si>
    <t>Operasi Penertiban dan Pemeriksaan Kendaraan</t>
  </si>
  <si>
    <t>Pelaksanaan operasi gabungan dengan Polres</t>
  </si>
  <si>
    <t>12 kali kegiatan</t>
  </si>
  <si>
    <t>Ruas - ruas jalan Kabupaten karanganyar</t>
  </si>
  <si>
    <t>Pengaturan, Pengamanan dan Pengendalian Lalu Lintas/P3L</t>
  </si>
  <si>
    <t>Terpenuhinya pelaksanaan pengamanan lalu lintas pada ruas jalan Kabupaten Karanganyar</t>
  </si>
  <si>
    <t>120 kali kegiatan</t>
  </si>
  <si>
    <t>Ruas - ruas jalan Kabupaten Karanganyar</t>
  </si>
  <si>
    <t>Penyelenggaraan Karanganyar Car Free Day</t>
  </si>
  <si>
    <t>Terpenuhinya penyelenggaraan karanganyar car free day selama 4 jam</t>
  </si>
  <si>
    <t>Jalan Protokol Kota Kabupaten Karanganyar</t>
  </si>
  <si>
    <t>Penyelenggaraan Forum LLAJ</t>
  </si>
  <si>
    <t>Terwujudnya pelaksanaan rapat koordinasi pemecahan permasalahan LLAJ</t>
  </si>
  <si>
    <t>23 kali kegiatan</t>
  </si>
  <si>
    <t>Kabupaten/Kota Se-Wilayah Surakarta dan Tingkat Pr</t>
  </si>
  <si>
    <t>Pemantauan dan Pengawasan Analisis Dampak Lalu Lintas</t>
  </si>
  <si>
    <t>Terpenuhinya pelaksanaan pemantauan dan pengawasan dokumen andalalin</t>
  </si>
  <si>
    <t>13 kali kegiatan</t>
  </si>
  <si>
    <t>Penyelenggaraan WTN</t>
  </si>
  <si>
    <t>Terpenuhinya pelaksanaan lomba Wahana Tata Nugraha</t>
  </si>
  <si>
    <t>N.</t>
  </si>
  <si>
    <t>Program pengelolaan ruang terbuka hijau (RTH)</t>
  </si>
  <si>
    <t>Pemeliharaan Taman dan Monumen</t>
  </si>
  <si>
    <t>a. Peningkatan kondisi Taman dan Monumen
b. Peningkatan keindahan kota
c. Peningkatan Kesejahteraan petugas pertamanan</t>
  </si>
  <si>
    <t>10 lokasi taman  dan monumen sejumlah 4 lokasi, 3 lokasi RTH
38 orang tenaga kerja taman</t>
  </si>
  <si>
    <t>Pengadaan Pohon Turus Jalan Kota</t>
  </si>
  <si>
    <t>terpenuhinya kebutuhan pohon turus jalan dilingkungan kota kecamatan karanganyar</t>
  </si>
  <si>
    <t>Pemeliharaan Tugu Se Kabupaten Karanganyar</t>
  </si>
  <si>
    <t>Terpenuhinya pemeliharaan tugu se-kabupaten karanganyar</t>
  </si>
  <si>
    <t>5 tugu yang dipelihara</t>
  </si>
  <si>
    <t>Pemeliharaan Taman Air Mancur</t>
  </si>
  <si>
    <t>terpenuhinya pemeliharaan sarana dan prasarana taman air mancur kabupaten karanganyar</t>
  </si>
  <si>
    <t>Taman air mancur</t>
  </si>
  <si>
    <t>O.</t>
  </si>
  <si>
    <t>Program Pemeliharaan Prasarana dan Sarana Penerangan Jalan, Taman, dan Lingkungan Pemukiman</t>
  </si>
  <si>
    <t>Pemeliharaan Lampu Penerangan Jalan se Kab. Karanganyar</t>
  </si>
  <si>
    <t>a. Terpeliharanya Lampu Penerangan jalan Umum Milik Pemkab karanganyar pemeliharaan Lampu Penerangan jalan
b. Peningkatan kesejahteraan petugas penerangan jalan</t>
  </si>
  <si>
    <t>1 paket komponen bahan pemeliharaan Lampu Penerangan jalan, 3 orang tenaga listrik</t>
  </si>
  <si>
    <t>Pengadaan dan Pemasangan Lampu Hias Taman Air Mancur</t>
  </si>
  <si>
    <t>terpenuhunya sarana dan prasarana lampu hias taman air mancur kabupaten karanganyar</t>
  </si>
  <si>
    <t>taman air mancur kabupaten karanganyar</t>
  </si>
  <si>
    <t>Perbaikan Truck Crane (Mobil Tangga Listrik)</t>
  </si>
  <si>
    <t>terpenuhinya perbaikan truk crane yang digunakan untuk kegiatan operasional</t>
  </si>
  <si>
    <t>kantor DISHUB PKP Kabupaten Karanganyar</t>
  </si>
  <si>
    <t>Pengadaan Peralatan Perlengkapan Kerja</t>
  </si>
  <si>
    <t>terpenuhinya peralatan perlengkapan kerja yang diperlukan untuk mendukung operasional pemeliharaan lampu penerangan jalan umum</t>
  </si>
  <si>
    <t>kantor DISHUB PKP kabupaten Karanganyar</t>
  </si>
  <si>
    <t>P.</t>
  </si>
  <si>
    <t>Program Penataan Peraturan Perundang-Undangan</t>
  </si>
  <si>
    <t>Penyusunan Perda Rumah Susun</t>
  </si>
  <si>
    <t>terpenuhinya perda rumah susun</t>
  </si>
  <si>
    <t>Penyusunan Perda Pencegahan dan Peningkatan Kualitas Terhadap Perumahan Kumuh dan Pemukiman Kumuh</t>
  </si>
  <si>
    <t>tercapainya penyusunan perda pencegahan dan peningkatan kualitas terhadap perumahan kumuh dan pemukiman kumuh</t>
  </si>
  <si>
    <t>kabupaten karanganyar</t>
  </si>
  <si>
    <t>Penyusunan Perda Pengelolaan Pemakaman dan Retribusi Pelayanan Pemakaman dan Pengabuan Mayat</t>
  </si>
  <si>
    <t>terpenuhinya penyusunan Perda Pengelolaan Pemakaman dan Retribusi Pelayanan Pemakaman dan Pengabuan Mayat</t>
  </si>
  <si>
    <t xml:space="preserve">Organisasi Perangkat Daerah : </t>
  </si>
  <si>
    <t>Pagu Indikatif TA 2018 (Rp)</t>
  </si>
  <si>
    <t>A.1.Belanja Operasional Kantor</t>
  </si>
  <si>
    <t>Terlaksananya penyediaan jasa surat menyurat</t>
  </si>
  <si>
    <t>DISPERMADES</t>
  </si>
  <si>
    <t xml:space="preserve">Terlaksananya penyediaan jasa komunikasi ,penerangan dan sumber daya air dan dan listrik </t>
  </si>
  <si>
    <t xml:space="preserve">Terlaksananya penyediaan jasa kebersihan dan keamanan lingkungan kantor </t>
  </si>
  <si>
    <t xml:space="preserve">Terlaksananya penyediaan alat tulis kantor </t>
  </si>
  <si>
    <t xml:space="preserve">Terlaksananya penyediaan barang cetakan dan penggandaan </t>
  </si>
  <si>
    <t xml:space="preserve">Terlaksananya penyediaan instalasi listrik dan penerangan kantor </t>
  </si>
  <si>
    <t xml:space="preserve">Terlaksananya penyediaan bahan bacaan dan peraturan perundang-undangan </t>
  </si>
  <si>
    <t xml:space="preserve">Terlaksananya penyediaan makan dan minum kantor yang cukup </t>
  </si>
  <si>
    <t xml:space="preserve">Terlaksananya penyediaan perjalanan dinas dalam daerah dan luar daerah </t>
  </si>
  <si>
    <t>Pembuatan Website Program Pemberdayaan Masyarakat</t>
  </si>
  <si>
    <t>Terlaksananya penyajian data yang lengkap dan cepat</t>
  </si>
  <si>
    <t>1 Paket</t>
  </si>
  <si>
    <t>Terlaksananya pengadaan perlengkapan gedung kantor</t>
  </si>
  <si>
    <t xml:space="preserve">almari, meja kerja JFU, Rak Arsip, AC </t>
  </si>
  <si>
    <t xml:space="preserve">Terlaksananya pemeliharaan gedung kantor yang baik </t>
  </si>
  <si>
    <t xml:space="preserve">Terlaksananya permeliharan kendaraan dinas/operasional </t>
  </si>
  <si>
    <t xml:space="preserve">Terlaksananya pemeliharaan perlengkapan gedung kantor yang baik </t>
  </si>
  <si>
    <t xml:space="preserve">Terlaksananya pemeliharaan peralatan gedung kantor yang baik </t>
  </si>
  <si>
    <t xml:space="preserve">Terlaksananya sistem laporan capaian kinerja dan iktisar realisasi kinerja SKPD </t>
  </si>
  <si>
    <t>4 buku</t>
  </si>
  <si>
    <t xml:space="preserve">Terlaksananya sistem pelaporan keuangan yang baik </t>
  </si>
  <si>
    <t>8 laporan</t>
  </si>
  <si>
    <t>Pemberdayaan lembaga adat istiadat dan sosial budaya masyarakat</t>
  </si>
  <si>
    <t>Terlaksananya pembinaan bagi pengurus  lembaga adat</t>
  </si>
  <si>
    <t>2 kelompok adat</t>
  </si>
  <si>
    <t>kab karanganyar</t>
  </si>
  <si>
    <t>Pengembangan Usaha Peningkatan Pendapatan Keluarga (UP2K) - PKK</t>
  </si>
  <si>
    <t xml:space="preserve">Terlaksananya pembinaan pengelolaan administrasi kelompok UP2KPKK </t>
  </si>
  <si>
    <t xml:space="preserve">34 Kelompok </t>
  </si>
  <si>
    <t>Pembina Tim Penggerak PKK</t>
  </si>
  <si>
    <t xml:space="preserve">Terlaksananya pembinaan kader  PKK oleh dewan pembina TP PKK </t>
  </si>
  <si>
    <t xml:space="preserve">1 kali rakor </t>
  </si>
  <si>
    <t>Kelompok kerja operasional pos pelayanan terpadu (Pokjanal POSYANDU)</t>
  </si>
  <si>
    <t xml:space="preserve">Terlaksananya Rakor dan pelatihan Pokjanal Posyandu </t>
  </si>
  <si>
    <t>Kegiatan Tim Pengerak PKK Kabupaten Karanganyar</t>
  </si>
  <si>
    <t xml:space="preserve">Terlaksananya kegiatan TP PKK Kabupaten Karanganyar </t>
  </si>
  <si>
    <t xml:space="preserve">17 Kec </t>
  </si>
  <si>
    <t>Program Penanggulangan Kemiskinan Berbasis Pemberdayaan Masyarakat</t>
  </si>
  <si>
    <t>Terlaksananya program penanggulangan kemiskinan berbasis masyarakat</t>
  </si>
  <si>
    <t xml:space="preserve">3 kali rakor </t>
  </si>
  <si>
    <t>Program pengembangan lembaga ekonomi pedesaan</t>
  </si>
  <si>
    <t>Pembinaan Lumbung Pangan Masyarakat Desa</t>
  </si>
  <si>
    <t>Terlaksananya pembinaan lumbung pangan masyarakat</t>
  </si>
  <si>
    <t xml:space="preserve">6 LPM/cppd </t>
  </si>
  <si>
    <t>Pembinaan Usaha Ekonomi Desa-Simpan Pinjam (UED-SP)</t>
  </si>
  <si>
    <t xml:space="preserve">Terlaksananya Pembinaan UED-SP </t>
  </si>
  <si>
    <t xml:space="preserve">10 Kelompok </t>
  </si>
  <si>
    <t>Fasilitas Badan Usaha Milik Desa (BUMDes)</t>
  </si>
  <si>
    <t>Terbentuknya dan terbinanya BUMDES</t>
  </si>
  <si>
    <t>20 Desa</t>
  </si>
  <si>
    <t xml:space="preserve">Terlaksananya program dana desa menjadi lancar </t>
  </si>
  <si>
    <t xml:space="preserve">162 Desa </t>
  </si>
  <si>
    <t>Pemberdayaan Masyarakat Mandiri Perdesaan Pasca PPK dan Pasca PNPM Mandiri Perdesaan</t>
  </si>
  <si>
    <t xml:space="preserve">Terlaksananya fasilitasi kegiatan pasca program PNPM-MD dengan pengelolaan yang baik aset kekayaan PNPM MPd untuk kesejahteraan masyarakat </t>
  </si>
  <si>
    <t xml:space="preserve">15 kecamatan </t>
  </si>
  <si>
    <t>Penyelenggaraan TMMD Reguler</t>
  </si>
  <si>
    <t xml:space="preserve">Terlaksananya kegiataan TMMD Reguler dengan baik </t>
  </si>
  <si>
    <t xml:space="preserve">1 Desa </t>
  </si>
  <si>
    <t>Desa Karang Karangpandan kab karanganyar</t>
  </si>
  <si>
    <t>Penyelenggaraan TMMD Sengkuyung II</t>
  </si>
  <si>
    <t xml:space="preserve">Terlaksananya kegiataan TMMD sengkuyung II dengan baik </t>
  </si>
  <si>
    <t>1 Desa</t>
  </si>
  <si>
    <t>Desa Blorong Jumantono kab karanganyar</t>
  </si>
  <si>
    <t>Penyelenggaraan TMMD Sengkuyung III</t>
  </si>
  <si>
    <t xml:space="preserve">Terlaksananya kegiataan TMMD sengkuyung III dengan baik </t>
  </si>
  <si>
    <t>Desa Jumantoro Jumapolo kab karanganyar</t>
  </si>
  <si>
    <t>Bulan Bhakti Gotong Royong Masyarakat</t>
  </si>
  <si>
    <t>Terlaksananya pencanangan BBGRM di tingkat kabupaten</t>
  </si>
  <si>
    <t xml:space="preserve">177 desa/kel </t>
  </si>
  <si>
    <t>Pemugaran perumahan dan penataan pemukiman</t>
  </si>
  <si>
    <t>Terlaksananya kegiatan pemugaran perumahan</t>
  </si>
  <si>
    <t>250 kk</t>
  </si>
  <si>
    <t xml:space="preserve">Terlaksananya perlombaan desa dan kelurahan </t>
  </si>
  <si>
    <t>17 Kec</t>
  </si>
  <si>
    <t>Unit Pengaduan Masyarakat</t>
  </si>
  <si>
    <t>Tertampungnya aduan dari masyarakat bidang pemberdayaan</t>
  </si>
  <si>
    <t>Pembinaan Pembangunan Desa Berprestasi</t>
  </si>
  <si>
    <t>Terlaksananya keterpaduan pembangunan desa yang berprestasi</t>
  </si>
  <si>
    <t>8 desa/kel</t>
  </si>
  <si>
    <t>Operasional pendampingan DD Tk. Kabupaten</t>
  </si>
  <si>
    <t>Terlaksananya pendampingan pelaksanaan DD oleh TP4D dengan baik</t>
  </si>
  <si>
    <t>Asistensi penyusunan APBDes</t>
  </si>
  <si>
    <t>Terlaksananya asistensi tim pendamping kabupaten</t>
  </si>
  <si>
    <t>90 org</t>
  </si>
  <si>
    <t>Operasional Kegiatan Implementasi Sistem Informasi Desa (SID)</t>
  </si>
  <si>
    <t xml:space="preserve">Tersedianya desa dengan sistem informasi desa yang memadai </t>
  </si>
  <si>
    <t>Program Peningkatan Penyelenggaraan Pemdes/Kelurahan</t>
  </si>
  <si>
    <t>Kegiatan penyelenggaraan penataan desa</t>
  </si>
  <si>
    <t>Tersedianya bahan dokumentasi dan informasi penyelenggaraan penataan desa</t>
  </si>
  <si>
    <t>4 keg</t>
  </si>
  <si>
    <t>Fasilitasi Program Sistem Keuangan Desa</t>
  </si>
  <si>
    <t>Terlaksananya fasilitasi siskeudes dengan baik</t>
  </si>
  <si>
    <t>162 desa</t>
  </si>
  <si>
    <t>Fasilitasi Bagi hasil pajak daerah dan retribusi daerah</t>
  </si>
  <si>
    <t>Terlaksananya bagi hasil pajak dan hasil retribusi bagi desa</t>
  </si>
  <si>
    <t>Fasilitasi Alokasi Dana Desa</t>
  </si>
  <si>
    <t>Terlaksananya kegiatan alokasi dana desa yang baik</t>
  </si>
  <si>
    <t>Belanja Bantuan Sosial Kepada Anggota Masyarakat</t>
  </si>
  <si>
    <t>Bantuan Pemugaran Rumah Tak Layak Huni (RTLH)</t>
  </si>
  <si>
    <t>Belanja Bantuan Keuangan Kepada Desa</t>
  </si>
  <si>
    <t>Belanja Bantuan Kegiatan TMMD Sengkuyung I (Pendampingan)</t>
  </si>
  <si>
    <t>Tersalurnya bantuan kegiatan TMMD Sengkuyung I dengan baik</t>
  </si>
  <si>
    <t>1 desa, 1 kec</t>
  </si>
  <si>
    <t>Belanja Bantuan Kegiatan TMMD Sengkuyung II (Pendampingan)</t>
  </si>
  <si>
    <t>Tersalurnya bantuan kegiatan TMMD Sengkuyung II dengan baik</t>
  </si>
  <si>
    <t>Bagi Hasil Pajak dan Retribusi</t>
  </si>
  <si>
    <t>Alokasi Dana Desa (ADD)</t>
  </si>
  <si>
    <t>Tersalurkannya Bantuan Alokasi Dana Desa dengan lancar</t>
  </si>
  <si>
    <t>Belanja Bantuan Keuangan Dana Desa</t>
  </si>
  <si>
    <t>Tersalurkannya bantuan dana desa dengan lancar</t>
  </si>
  <si>
    <t>162 Desa</t>
  </si>
  <si>
    <t>Organisasi Pemerintah Daerah :</t>
  </si>
  <si>
    <t>Program Pelayana Administrasi Perkantoran</t>
  </si>
  <si>
    <t>17.814.800</t>
  </si>
  <si>
    <t>Terselenggaranya 130 benda pos.</t>
  </si>
  <si>
    <t>130  benda pos</t>
  </si>
  <si>
    <t>Terlaksananya pengiriman surat/ dokumen/ paket 12 bulan</t>
  </si>
  <si>
    <t>Penyediaan jasa komunukasi, sumber daya air dan listrik</t>
  </si>
  <si>
    <t>130.800.000</t>
  </si>
  <si>
    <t>Tersedianya jasa Pelayanan  listrik, air,telepon dan internet</t>
  </si>
  <si>
    <t>131.416.700</t>
  </si>
  <si>
    <t>Terpeliharanya  kendaraan  mobil dinas dan sepeda motor dinas yang siap pakai</t>
  </si>
  <si>
    <t>9 unit mobil, 13 unit sepeda motor</t>
  </si>
  <si>
    <t>59.962.500</t>
  </si>
  <si>
    <t>Tersedianya kebutuhan  alat tulis kantor</t>
  </si>
  <si>
    <t>Terwujudnya kelancaran pelaksanaan administrasi dan perkantoran.</t>
  </si>
  <si>
    <t>Penyediaan barang cetak dan penggandaan</t>
  </si>
  <si>
    <t>59.512,500</t>
  </si>
  <si>
    <t>Tersedianya barang cetakan</t>
  </si>
  <si>
    <t>Tersedianya Jasa Penggandaan</t>
  </si>
  <si>
    <t>125.000 lembar</t>
  </si>
  <si>
    <t>Tersedianya jasa  penjilidan</t>
  </si>
  <si>
    <t>650 eksemplar</t>
  </si>
  <si>
    <t>12.914.000</t>
  </si>
  <si>
    <t>Terpenuhinya kebutuhan peralatan rumah tangga  dan kebersihan kantor</t>
  </si>
  <si>
    <t>1 paket, 12 kali retribusi sampah  dan 3 tabung.</t>
  </si>
  <si>
    <t>Terpenuhinya kebutuhan perlengakapan pencegahan kebakaran</t>
  </si>
  <si>
    <t>Penyediaan barang bacaan dan peraturan perundang-undangan</t>
  </si>
  <si>
    <t>1.440.000</t>
  </si>
  <si>
    <t>12 eksemplar</t>
  </si>
  <si>
    <t>29.280.000</t>
  </si>
  <si>
    <t>Tersedianya bahan Logistik kantor</t>
  </si>
  <si>
    <t>74. 995.000</t>
  </si>
  <si>
    <t>Tersedianya snak dan makan kegiatan rapat</t>
  </si>
  <si>
    <t>3133 dos</t>
  </si>
  <si>
    <t>Tersedianya  snak dan makan minum tamu</t>
  </si>
  <si>
    <t>200 snakdan 125 makan</t>
  </si>
  <si>
    <t>Rapat-rapat koordinasi dan konsultasi kedalam/luar daerah</t>
  </si>
  <si>
    <t>70.000.000</t>
  </si>
  <si>
    <t>Terselenggaranya koordinasi  lintas sektoral di bidang pengawasan</t>
  </si>
  <si>
    <t>Penataan/penyediaan bahan arsip/dokumen daerah</t>
  </si>
  <si>
    <t>6.035.000</t>
  </si>
  <si>
    <t>Tersedianya kemudahan dalam pencatatan arsip</t>
  </si>
  <si>
    <t>Program Peningkatan  Sarana dan Prasarana Aparatur</t>
  </si>
  <si>
    <t>Pengadaan  Peralatan Gedung Kantor</t>
  </si>
  <si>
    <t>19.500.000</t>
  </si>
  <si>
    <t>Tersedianya scanner support Folio</t>
  </si>
  <si>
    <t>Pengadaan Mebelair</t>
  </si>
  <si>
    <t>8.000.000</t>
  </si>
  <si>
    <t>Tersedianya Kursi Tamu</t>
  </si>
  <si>
    <t>1 set</t>
  </si>
  <si>
    <t>Tersedianya almari arsip</t>
  </si>
  <si>
    <t>Pemeliharaan Routine / berkala gedung kantor</t>
  </si>
  <si>
    <t>48.290.000</t>
  </si>
  <si>
    <t>Terpeliharanya gedung, jaringan listrik  saniatasi air</t>
  </si>
  <si>
    <t>Pemeliharaan routine /perlengkapan gedung kantor</t>
  </si>
  <si>
    <t>12.622.000</t>
  </si>
  <si>
    <t>Terpeliharanya Perlengkapan Gedung Kantor</t>
  </si>
  <si>
    <t>1 paket pemeliharaan perlengkapan gedung kantor</t>
  </si>
  <si>
    <t>Pemeliharaan rutine peralatan gedung kantor</t>
  </si>
  <si>
    <t>22.580.000</t>
  </si>
  <si>
    <t>Terpeliharanya peralatan kantor</t>
  </si>
  <si>
    <t>1 paket pemeliharaan</t>
  </si>
  <si>
    <t>Program Peningkatan pengembangan Sistem Pelaporan  Capaian Kinerja dan keuangan</t>
  </si>
  <si>
    <t>Pelaksanaan Evaluasi LAKIP</t>
  </si>
  <si>
    <t>16.000.000</t>
  </si>
  <si>
    <t>Terselesaikanya LHE LAKIP 2017</t>
  </si>
  <si>
    <t>9 LHE dan 1 rekomendasi</t>
  </si>
  <si>
    <t>Penyusunan Laporan Pengelolaan</t>
  </si>
  <si>
    <t>92.200.000</t>
  </si>
  <si>
    <t>Tersusunnya laporan pengelolaan  keuangangan SKPD</t>
  </si>
  <si>
    <t>12 Laporan</t>
  </si>
  <si>
    <t xml:space="preserve">Tersusunnya dokumen Perencanaan </t>
  </si>
  <si>
    <t>1 RKA, RKP, DPA, DPPA</t>
  </si>
  <si>
    <t>Pengelolaan Administrasi Pejabat Fungsional</t>
  </si>
  <si>
    <t>24.900.000</t>
  </si>
  <si>
    <t>Terselenggaranya penilaian pejabat fungsional</t>
  </si>
  <si>
    <t>35 PAK</t>
  </si>
  <si>
    <t xml:space="preserve">Program Peningkatan dan Pengembangan  Pengelolaan Keuangan Daerah </t>
  </si>
  <si>
    <t>Riview  Laporan keuangan Daerah</t>
  </si>
  <si>
    <t>60.027.000</t>
  </si>
  <si>
    <t>Riview Laporan Keuangan Daerah</t>
  </si>
  <si>
    <t>1 LHR</t>
  </si>
  <si>
    <t>Riviuw RKA SKPD</t>
  </si>
  <si>
    <t>80.000.000</t>
  </si>
  <si>
    <t>Tersusunnya riviu dokumen  dokumen Perencanaan</t>
  </si>
  <si>
    <t>40 LHR OPD</t>
  </si>
  <si>
    <t>Program Peningkatan  Sistem Pengawasan  internal dan Pengendalian  Pelaksanaan Kebijakan KDH</t>
  </si>
  <si>
    <t>Pelaksanaan Pengawasan  Internal secara berkala</t>
  </si>
  <si>
    <t>980.061.500</t>
  </si>
  <si>
    <t>Terselenggaranya  pemeriksaan routine</t>
  </si>
  <si>
    <t>144 obrik</t>
  </si>
  <si>
    <t>Penanganan Kasus  pengaduan  di lingkungan pemerintah daerah</t>
  </si>
  <si>
    <t>65.000.000</t>
  </si>
  <si>
    <t>Terlaksananya pemeriksaan kasus  dan aduan masyarakat</t>
  </si>
  <si>
    <t>12 LHP</t>
  </si>
  <si>
    <t>Pengendalian Manajemen  pelaksanaan kebijakan KDH</t>
  </si>
  <si>
    <t>30.596.000</t>
  </si>
  <si>
    <t>Terlaksananya kajian Terhadap Peraturan Perundang undangan dan Kebijakan KDH</t>
  </si>
  <si>
    <t>8 kajian</t>
  </si>
  <si>
    <t>Inventarisasi temuan  pengawasan</t>
  </si>
  <si>
    <t>12.331.500</t>
  </si>
  <si>
    <t>Terinventarisasinya temuan hasil pengawasan</t>
  </si>
  <si>
    <t>Tindak lanjut hasil temuan pengawasan</t>
  </si>
  <si>
    <t>275.000.000</t>
  </si>
  <si>
    <t>Terselesaikannya tindak lanjut temuan hasil pengawasan</t>
  </si>
  <si>
    <t>6 laporan</t>
  </si>
  <si>
    <t>Koordinasi Pengawasan yang lebih konprehensip</t>
  </si>
  <si>
    <t>50.000.000</t>
  </si>
  <si>
    <t>Terselenggaranya Koordinasi Lintas Sektoral bidang pengawasan</t>
  </si>
  <si>
    <t>3 laporan</t>
  </si>
  <si>
    <t>Pelaksanaan Pemeriksaan Khusus</t>
  </si>
  <si>
    <t>104.955.000</t>
  </si>
  <si>
    <t>Terlaksananya pemeriksaan khusus</t>
  </si>
  <si>
    <t>19 LHP termasuk audit dan probity</t>
  </si>
  <si>
    <t>Pelaksanaan LARWASDA</t>
  </si>
  <si>
    <t>60.000.000</t>
  </si>
  <si>
    <t>Terlaksananya Gelar Pengawasan Daerah</t>
  </si>
  <si>
    <t>Monitoring dan Evaluasi Pelaksanaan Urusan  Pemerintahan Daerah  dan Pemerintahan Desa</t>
  </si>
  <si>
    <t>35.246.000</t>
  </si>
  <si>
    <t>Terlaksananya Monitoring dan evaluasi</t>
  </si>
  <si>
    <t>5 laporan hasil monev</t>
  </si>
  <si>
    <t>Pelaksanaan SPIP</t>
  </si>
  <si>
    <t>35.275.000</t>
  </si>
  <si>
    <t>Implementasi SPIP</t>
  </si>
  <si>
    <t>1 tim</t>
  </si>
  <si>
    <t>Sistem Pelaporan  Reformasi Birokrasi</t>
  </si>
  <si>
    <t>26.861.000</t>
  </si>
  <si>
    <t>Terlaksananya penerapan Reformasi Birokrasi</t>
  </si>
  <si>
    <t>5 SKPD</t>
  </si>
  <si>
    <t>Fasilitas  dan Pendampingan  Audit LKPD</t>
  </si>
  <si>
    <t>79.906.500</t>
  </si>
  <si>
    <t>Terlaksananya pendampingan pelaksanaan audit LKPD</t>
  </si>
  <si>
    <t>3 bulan pendampingan</t>
  </si>
  <si>
    <t>Pelaksanaan Unit Gratifikasi</t>
  </si>
  <si>
    <t>68.766.500</t>
  </si>
  <si>
    <t>Terlaksananya Pengendali Gratifikasi</t>
  </si>
  <si>
    <t>Penyususnan LHKPN Pejabat Pemerintah Kab. Karanganyar</t>
  </si>
  <si>
    <t>22.555.000</t>
  </si>
  <si>
    <t>Terlaksananya koordinasi pelaporan LHKPN</t>
  </si>
  <si>
    <t>100% LHKPN melaporkan LHKPN</t>
  </si>
  <si>
    <t>Pelaksanaan LHKASN ASN</t>
  </si>
  <si>
    <t>37.830.000</t>
  </si>
  <si>
    <t>Terlaksananya koordinasi pelaporan LHKASN</t>
  </si>
  <si>
    <t>100 % LHAKSN melaporkan  LHAKSN</t>
  </si>
  <si>
    <t>Fasilitasi Kopsurgah</t>
  </si>
  <si>
    <t>41.808.500</t>
  </si>
  <si>
    <t>Tersusun nya rencana aksi Korsupgah tahun 2018</t>
  </si>
  <si>
    <t>Fasilitasi atas monitoring dari KPK</t>
  </si>
  <si>
    <t>TERESALISASINYA TARGET RENCANA AKSI 2018</t>
  </si>
  <si>
    <t>Fasilitasi  dan Persiapan Zona Integritas</t>
  </si>
  <si>
    <t>35.142.000</t>
  </si>
  <si>
    <t>Terpilihnya satu OPD sebagai pilot project Zona Integritas</t>
  </si>
  <si>
    <t>4 OPD</t>
  </si>
  <si>
    <t xml:space="preserve">Program Peningkatan Profesionalisme Tenaga Pemeriksa dan Aparatur Pengawasan </t>
  </si>
  <si>
    <t>Pelatihan Pengembangan  tenaga  pemeriksa  dan Aparatur pengawasan</t>
  </si>
  <si>
    <t>44.200.000</t>
  </si>
  <si>
    <t>Terselenggaranya pelatihan tenaga pemeriksa</t>
  </si>
  <si>
    <t>Pelaksanaan PKS / Ekspose</t>
  </si>
  <si>
    <t>75.000.500</t>
  </si>
  <si>
    <t>Terselenggaranya Pelatihan di Kantor Sendiri</t>
  </si>
  <si>
    <t>13 Kegiatan</t>
  </si>
  <si>
    <t xml:space="preserve">Program Penataan dan Penyempurnaan  Kebijakan Sisten  dan Prosedure Pengawasan </t>
  </si>
  <si>
    <t>Penyusunan  Usulan Program Kerja Pengawasan Tahunan ( UPKPT)</t>
  </si>
  <si>
    <t>29.955.500</t>
  </si>
  <si>
    <t>Terlaksananya penyusunan Program Kerja Pengawasan Tahunan</t>
  </si>
  <si>
    <t>1 Dokumen PKPT</t>
  </si>
  <si>
    <t>Terlaksananya update data atas Audit Universe</t>
  </si>
  <si>
    <t>Program Optimalisasi pemanfaatan Tehnologi informasi</t>
  </si>
  <si>
    <t>Pengelolaan / Pemeliharaan Wibsite</t>
  </si>
  <si>
    <t>33.920.000</t>
  </si>
  <si>
    <t>Tersedianya sarana informasi dan keterbukaan publik</t>
  </si>
  <si>
    <t xml:space="preserve">ORGANISASI PEMERINTAHAN DAERAH : </t>
  </si>
  <si>
    <t>RSUD KABUPATEN KARANGANYAR</t>
  </si>
  <si>
    <t>Urusan Wajib Pelayanan Dasar Kesehatan</t>
  </si>
  <si>
    <t>Pembangunan/Penataan Tempat Parkir</t>
  </si>
  <si>
    <t>Terwujudnya tempat parkir RSUD Karanganyar</t>
  </si>
  <si>
    <t>RSUD Karanganyar</t>
  </si>
  <si>
    <t>Program Upaya Kesehatan Masyarakat</t>
  </si>
  <si>
    <t>Pelayanan Kesehatan BLUD RSUD</t>
  </si>
  <si>
    <t>Tercukupinya Pelayanan Kesehatan BLUD RSUD</t>
  </si>
  <si>
    <t>Program Stanadarisasi Pelayanan Kesehatan</t>
  </si>
  <si>
    <t>Akreditasi Rumah Sakit</t>
  </si>
  <si>
    <t>Program pengadaan, peningkatan sarana dan prasarana rumah sakit/ rumah sakit jiwa/  rumah sakit paru-paru/  rumah sakit mata</t>
  </si>
  <si>
    <t>Pengadaan Alat Kesehatan RSUD Karanganyar</t>
  </si>
  <si>
    <t>Terwujudnya alat kesehatan untuk Instalasi Gawat Darurat (IGD), Kamar Operasi Intensive Unit (ICU) dan Rawat Jalan</t>
  </si>
  <si>
    <t>Pengadaan alat alat kesehatan rumah sakit</t>
  </si>
  <si>
    <t>Terwujudnya alat kesehatan perawatan, rehab medik dan mobil ambulance</t>
  </si>
  <si>
    <t>Jumlah surat yang dikirim</t>
  </si>
  <si>
    <t>5000 surat</t>
  </si>
  <si>
    <t>Dinas Dikbud Kabupaten Karanganyar</t>
  </si>
  <si>
    <t>Jumlah penyediaan jasa, komunikasi, sumber daya air dan listrik</t>
  </si>
  <si>
    <t>5 unit kerja</t>
  </si>
  <si>
    <t>Jumlah penyediaan jasa pemeliharaan dan perizinan kendaraan dinas/operasional</t>
  </si>
  <si>
    <t>124 unit Kendr Roda 2 / 4</t>
  </si>
  <si>
    <t>Dinas Dikbud, 3 TK N , 1SKB</t>
  </si>
  <si>
    <t>5 Unit kerja</t>
  </si>
  <si>
    <t>Tersedianya komponen instalasi listrik/penerangan bangunan kantor</t>
  </si>
  <si>
    <t>Dinas Dikbud, 3 Tk N , 1 SKB</t>
  </si>
  <si>
    <t>Terpenuhinya peralatan rumah tangga kantor</t>
  </si>
  <si>
    <t>Dinas Dikbud, 3 TKN , 1 SKB</t>
  </si>
  <si>
    <t>Tersedianya makan dan minum kantor</t>
  </si>
  <si>
    <t>Terlaksananya Perjalanan Dinas Rapat dan Konsultasi ke Luar dan ke Dalam Daerah</t>
  </si>
  <si>
    <t>Tercapainya pengadaan perlengkapan gedung kantor</t>
  </si>
  <si>
    <t>238 unit</t>
  </si>
  <si>
    <t>17 UPT,PUD, NFI DAN SD, 1 SKB, Dinas Dikbud</t>
  </si>
  <si>
    <t xml:space="preserve">Tercapainya pengadaan peralatan gedung kantor </t>
  </si>
  <si>
    <t>27 unit</t>
  </si>
  <si>
    <t>4 unit</t>
  </si>
  <si>
    <t>Dinas Dikbud, SKB</t>
  </si>
  <si>
    <t>Terlaksananya pemeliharaan kendaraan</t>
  </si>
  <si>
    <t>7 Unit</t>
  </si>
  <si>
    <t>Terlaksananya Pemeliharaan Peralatan Kantor</t>
  </si>
  <si>
    <t>87 unit barang</t>
  </si>
  <si>
    <t>Dinas Dikpora , SKB</t>
  </si>
  <si>
    <t>Pembangunan Pagar, Penataan Halaman dan Talud Kantor UPT PUD NFI Kec. Jaten</t>
  </si>
  <si>
    <t>Terlaksananya Pembangunan Pagar, Penataan Halaman dan Talud Kantor UPT PUD NFI Kec. Jaten</t>
  </si>
  <si>
    <t>UPT PUD NFI Kec. Jaten</t>
  </si>
  <si>
    <t>90 %</t>
  </si>
  <si>
    <t>Tercapainya kinerja dan ikhtisar realisasi kinerja SKPD</t>
  </si>
  <si>
    <t>16 Buku</t>
  </si>
  <si>
    <t>Laporan Keuangan yang akurat</t>
  </si>
  <si>
    <t>Penyusunan Dokumen SKPD</t>
  </si>
  <si>
    <t>Terwujudnya dokumen SKPD</t>
  </si>
  <si>
    <t>Program Pendidikan Anak Usia Dini</t>
  </si>
  <si>
    <t>72 %</t>
  </si>
  <si>
    <t>Pengadaaan Sarana dan Prasarana Roudhotul Athfal (RA)</t>
  </si>
  <si>
    <t>Terwujudnya Pengadaan Sarana dan Prasarana Roudhotul Athfal (RA)</t>
  </si>
  <si>
    <t>6 unit</t>
  </si>
  <si>
    <t>Dinas Dikbud</t>
  </si>
  <si>
    <t>Pengadaan Buku Perpustakaan TK</t>
  </si>
  <si>
    <t>Terwujudnya Pengadaan Buku Perpustakaan TK</t>
  </si>
  <si>
    <t>43 lembaga / PAUD</t>
  </si>
  <si>
    <t>Pengadaan Buku Perpustakaan Kelompok Bermain</t>
  </si>
  <si>
    <t>Terwujudnya Pengadaan Buku Perpustakaan Kelompok</t>
  </si>
  <si>
    <t>26 lembaga</t>
  </si>
  <si>
    <t>Pengadaan Buku Perpustakaan dan Referensi PAUD Formal/TK</t>
  </si>
  <si>
    <t>Terwujudnya Pengadaan Buku Perpustakaan dan Referensi PAUD Formal/TK</t>
  </si>
  <si>
    <t>40 Lembaga</t>
  </si>
  <si>
    <t>Pelatihan kompetensi tenaga pendidik</t>
  </si>
  <si>
    <t>Meningkatnya Kompetensi tenaga pendidik</t>
  </si>
  <si>
    <t>88 pendidik</t>
  </si>
  <si>
    <t>Dinas Pendidikan Dan Kebudayaan Kab. Karanganyar</t>
  </si>
  <si>
    <t>Biaya Operasional (BOP) TKN Pembina Karanganyar</t>
  </si>
  <si>
    <t>Meningkatnya operasional TKN Pembina Karanagnyar</t>
  </si>
  <si>
    <t>1 Lembaga</t>
  </si>
  <si>
    <t>TKN Pembina Karanganyar</t>
  </si>
  <si>
    <t>Biaya Operasional (BOP) TK N Pembina Jaten</t>
  </si>
  <si>
    <t>Meningkatnya operasional TKN Pembina Jaten</t>
  </si>
  <si>
    <t>TK N Pembina Jaten</t>
  </si>
  <si>
    <t>Biaya Operasional (BOP) TK N Pembina Tasikmadu</t>
  </si>
  <si>
    <t>Meningkatnya operasional TKN Pembina Tasikmadu</t>
  </si>
  <si>
    <t>TK N Pembina Tasikmadu</t>
  </si>
  <si>
    <t>Monitoring/Visitasi Penerima BOP</t>
  </si>
  <si>
    <t>Terlaksananya Monitoring/Visitasi Penerima BOP</t>
  </si>
  <si>
    <t>170 lembaga</t>
  </si>
  <si>
    <t>Program Pengembangan Nilai Budaya</t>
  </si>
  <si>
    <t>Pelestarian dan aktualisasi adat budaya daerah</t>
  </si>
  <si>
    <t>Meniingkatnya Pelestarian dan aktualisasi adat budaya daerah</t>
  </si>
  <si>
    <t>15 Kegiatan</t>
  </si>
  <si>
    <t>Kabupaten Karangan</t>
  </si>
  <si>
    <t>Program Wajib Belajar Pendidikan Dasar Sembilan Tahun</t>
  </si>
  <si>
    <t>Pemberdayaan MGMP SMP</t>
  </si>
  <si>
    <t>Meningkatnya mutu MGMP SMP</t>
  </si>
  <si>
    <t>180 Guru</t>
  </si>
  <si>
    <t>Rehab Ruang Kelas, RPL, Ruang Perpustakaan dan atau Ruang Guru SD Beserta Perabot/Tanpa Perabot (DAK 2018)</t>
  </si>
  <si>
    <t>Terlaksananya Rehab Ruang Kelas, RPL, Ruang Perpustakaan dan atau Ruang Guru SD Beserta Perabot/Tanpa Perabot (DAK 2018)</t>
  </si>
  <si>
    <t>34 SD</t>
  </si>
  <si>
    <t>Workshop Kampung Matematika</t>
  </si>
  <si>
    <t>Terlaksananya workshop kampung matematika</t>
  </si>
  <si>
    <t>Penyelenggaraan Ujian Nasional SMP</t>
  </si>
  <si>
    <t>Terselenggaranya Ujian Nasional SMP</t>
  </si>
  <si>
    <t>106 sekolah</t>
  </si>
  <si>
    <t>Dinas Dikbud Kab. Karanganyar</t>
  </si>
  <si>
    <t>PPDB Online</t>
  </si>
  <si>
    <t>Terselenggaranya PPDB On line</t>
  </si>
  <si>
    <t>40 sekolah</t>
  </si>
  <si>
    <t>Pengadaan Sarana Pendidikan untuk SMP (DAK 2018)</t>
  </si>
  <si>
    <t>Terlaksananya Pengadaan Sarana Pendidikan SMP (DAK 2018)</t>
  </si>
  <si>
    <t>4 paket</t>
  </si>
  <si>
    <t xml:space="preserve">Dinas P dan K Kab. </t>
  </si>
  <si>
    <t>Rehabilitasi Ruang Kelas, RPL, Ruang Perpustakaan dan atau Ruang Guru SMP Beserta Perabot/Tanpa Perabot (DAK 2018)</t>
  </si>
  <si>
    <t>Terlaksananya Kegiatan Rehabilitasi Ruang Kelas, RPL, Ruang Perpustakaan dan atau Ruang Guru SMP Beserta Perabot/Tanpa Perabot (DAK 2018)</t>
  </si>
  <si>
    <t>9 SMP</t>
  </si>
  <si>
    <t>Pengadaan Buku Koleksi Perpustakaan SD (DAK 2018)</t>
  </si>
  <si>
    <t>Terlaksananya Pengadaan Buku Koleksi Perpustakaan SD (DAK 2018)</t>
  </si>
  <si>
    <t>1 Paket pengadaan</t>
  </si>
  <si>
    <t>Rehab Jamban Siswa/Guru SD Baik Dengan/Tanpa Sanitasi (DAK 2018)</t>
  </si>
  <si>
    <t>Terlaksananya Rehab Jamban Siswa/Guru SD Baik Dengan/Tanpa Sanitasi (DAK 2018)</t>
  </si>
  <si>
    <t>5 SD</t>
  </si>
  <si>
    <t>Pembangunan Ruang Kelas Baru SD Beserta Perabotnya</t>
  </si>
  <si>
    <t>Terlaksananya Pembangunan Ruang Kelas Baru SD Beserta Perabotnya</t>
  </si>
  <si>
    <t>3 SD</t>
  </si>
  <si>
    <t>SDN 3 Girimulyo</t>
  </si>
  <si>
    <t>Rehab Sedang/Berat Gedung SD N 1 Kedungjeruk Kec. Mojogedang</t>
  </si>
  <si>
    <t>Terlaksananya Rehab Sedang/Berat Gedung SD N 1 Kedungjeruk Kec. Mojogedang</t>
  </si>
  <si>
    <t>SDN 01 Kedungjeruk Kec. Mojogedang</t>
  </si>
  <si>
    <t>Pengadaan Buku Pelajaran Kurikulum 2013 (K 13) SD</t>
  </si>
  <si>
    <t>Terlaksananya Pengadaan Buku Pelajaran Kurikulum 2013 (K 13) SD</t>
  </si>
  <si>
    <t>Pengadaan Buku Pelajaran Kurikulum 2013 (K 13) SMP</t>
  </si>
  <si>
    <t>Terlaksananya Pengadaan Buku Pelajaran Kurikulum 2013 (K 13) SMP</t>
  </si>
  <si>
    <t>Pengadaan Buku KTSP SD</t>
  </si>
  <si>
    <t>Terlaksananya Pengadaan Buku KTSP SD</t>
  </si>
  <si>
    <t>Disdikbud Kab. Karanganyar</t>
  </si>
  <si>
    <t>Pengadaan Buku Metode Cepat Tuntas Baca Tulis Al Qur'an SD</t>
  </si>
  <si>
    <t>Terlaksananya Pengadaan Buku Metode Cepat Tuntas Baca Tulis Al-Qur'an SD</t>
  </si>
  <si>
    <t>SDN 01 Karanganyar</t>
  </si>
  <si>
    <t>Pembangunan Kamar Mandi SDN 07 Ngringo Kec. Jaten</t>
  </si>
  <si>
    <t>Terlaksananya Pembangunan Kamar Mandi SDN 07 Ngringo Kec. Jaten</t>
  </si>
  <si>
    <t>1 Unit</t>
  </si>
  <si>
    <t>SDN 07 Ngringo Jaten</t>
  </si>
  <si>
    <t>Pengadaan Alat Musik Hadroh Modern SD N 1 Karanganyar</t>
  </si>
  <si>
    <t>Terwujudnya Pengadaan Alat Musik Hadroh Modern SD N 1 Karanganyar</t>
  </si>
  <si>
    <t>Dinas Dikbud Karanganyar</t>
  </si>
  <si>
    <t>Rehab Ruang Kelas SDN 2 Anggrasmanis Kec. Jenawi</t>
  </si>
  <si>
    <t>Terlaksananya Rehab Ruang Kelas SDN 2 Anggrasmanis Kec. Jenawi</t>
  </si>
  <si>
    <t>SDN 2 Anggrasmanis</t>
  </si>
  <si>
    <t>Pengadaan Buku Perpustakaan SD</t>
  </si>
  <si>
    <t>Terlaksananya Pengadaan Buku Perpustakaan SD</t>
  </si>
  <si>
    <t>Dinas Pendidikan dan Kebudayaan Karanganyar</t>
  </si>
  <si>
    <t>Buku Perpustakaan SMP</t>
  </si>
  <si>
    <t>Tersedianya Buku Perpustakaan SMP</t>
  </si>
  <si>
    <t>Pengadaan APE Berbasis ICT Tingkat SD</t>
  </si>
  <si>
    <t>Terwujudnya Pengadaan APE Berbasis ICT SD</t>
  </si>
  <si>
    <t>Pembangunan Mushola SDN 01 Gondangmanis Kec. Karangpandan</t>
  </si>
  <si>
    <t>Terlaksananya Pembangunan Mushola SDN 01 Gondangmanis Kec. Karangpandan</t>
  </si>
  <si>
    <t>SDN 01 Gondangmanis</t>
  </si>
  <si>
    <t>Pengadaan APE Berbasis ICT Tingkat SMP</t>
  </si>
  <si>
    <t>Terwujudnya Pengadaan APE Berbasis ICT SMP</t>
  </si>
  <si>
    <t>Pengadaan Sarana dan Prasarana Ruang Kegiatan Belajar SDN 01 Matesih</t>
  </si>
  <si>
    <t>Terlaksananya Pengadaan Sarana dan Prasarana Ruang Kegiatan Belajar SDN 01 Matesih</t>
  </si>
  <si>
    <t>Perbaikan Pagar SDN 02 Klodran, Kec. Colomadu</t>
  </si>
  <si>
    <t>Terlaksananya Perbaikan Pagar SDN 02 Klodran, Kec. Colomadu</t>
  </si>
  <si>
    <t>SDN 02 Klodran</t>
  </si>
  <si>
    <t>Pembangunan Ruang Kelas Baru SMP Negeri 1 Kebakkramat</t>
  </si>
  <si>
    <t>Terlaksananya Pembangunan Ruang Kelas Baru SMP Negeri 1 Kebakkramat</t>
  </si>
  <si>
    <t>SMP Negeri 1 Kebakkramat</t>
  </si>
  <si>
    <t>Pengadaan Buku Perpustakaan, Pengayaan dan Referensi SMP</t>
  </si>
  <si>
    <t>Terlaksananya Pengadaan Buku Perpustakaan, Pengayaan dan Referensi SMP</t>
  </si>
  <si>
    <t>Pengadaan Buku Pramuka SD</t>
  </si>
  <si>
    <t>Terlaksananya Pengadaan Buku Pramuka SD</t>
  </si>
  <si>
    <t>Pengadaan Buku Pramuka SMP</t>
  </si>
  <si>
    <t>Terlaksananya Pengadaan Buku Pramuka SMP</t>
  </si>
  <si>
    <t>Rehab SDN 04 Bejen</t>
  </si>
  <si>
    <t>Terlaksananya Rehab SDN 04 Bejen</t>
  </si>
  <si>
    <t>SDN 04 Bejen</t>
  </si>
  <si>
    <t>Penyelenggaraan Evaluasi Pembelajaran SD (Monitoring Ulangan Kenaikan Kelas SD)</t>
  </si>
  <si>
    <t>Terselenggaranya Evaluasi Pembelajaran SD (Monitoring Ulangan Kenaikan Kelas SD)</t>
  </si>
  <si>
    <t>150 SD</t>
  </si>
  <si>
    <t>Bantuan Penyelenggaraan Ujian Sekolah di UPT</t>
  </si>
  <si>
    <t>terlaksananya Evaluasi Pembelajaran SD (Monitoring Ulangan Kenaikan Kelas SD)</t>
  </si>
  <si>
    <t>17 UPT</t>
  </si>
  <si>
    <t>Penyelenggaraan Evaluasi Pembelajaran SD (Monitoring Ujian Akhir Sekolah dan Nasional)</t>
  </si>
  <si>
    <t>Terselenggaranya Evaluasi Pembelajaran SD (Monitoring Ujian Akhir Sekolah dan Nasional)</t>
  </si>
  <si>
    <t>12500 Siswa</t>
  </si>
  <si>
    <t>Penyelenggaraan Evaluasi Pembelajaran SMP (Monitoring Ujian Akhir Sekolah dan Nasional)</t>
  </si>
  <si>
    <t>Terselenggaranya Evaluasi Pembelajaran SMP (Monitoring Ujian Akhir Sekolah dan Nasional)</t>
  </si>
  <si>
    <t>Dinas Dikpora Kab. Karanganyar</t>
  </si>
  <si>
    <t>Pembinaan Minat Bakat dan Kreatifitas Siswa (Lomba-Lomba Akademik SD) dan Pemberian Reward Hasil Kejuaraan Lomba-Lomba Akademik dan Siswa Peraih Nilai UN Tertinggi (1, 2 dan 3)</t>
  </si>
  <si>
    <t>meningkatnya Pembinaan Minat Bakat dan Kreatifitas Siswa (Lomba-Lomba Akademik SD) dan Pemberian Reward Hasil Kejuaraan Lomba-Lomba Akademik dan Siswa Peraih Nilai UN Tertinggi (1, 2 dan 3)</t>
  </si>
  <si>
    <t>186 Siswa, 7 jenis lomba</t>
  </si>
  <si>
    <t>Pembinaan Minat Bakat dan Kreatifitas Siswa (Lomba-Lomba Akademik SMP) dan Pemberian Reward Hasil Kejuaraan Lomba-Lomba Akademik dan Siswa Peraih Nilai UN Tertinggi</t>
  </si>
  <si>
    <t>meningkatnya Pembinaan Minat Bakat dan Kreatifitas Siswa (Lomba-Lomba Akademik SMP) dan Pemberian Reward Hasil Kejuaraan Lomba-Lomba Akademik dan Siswa Peraih Nilai UN Tertinggi</t>
  </si>
  <si>
    <t>2 lomba</t>
  </si>
  <si>
    <t>Dinas Pendidikan dan Kebudayaan Kab. Karanganyar</t>
  </si>
  <si>
    <t>Rehab Perpustakaan SDN 03 Kaling Kec. Tasikmadu</t>
  </si>
  <si>
    <t>Terlaksananya Rehab Perpustakaan SDN 03 Kaling Kec. Tasikmadu</t>
  </si>
  <si>
    <t>SDN 03 Kaling Kec. Tasikamadu</t>
  </si>
  <si>
    <t>Pembangunan Ruang Perpustakaan SDN 01 Malangjiwan Kec. Colomadu</t>
  </si>
  <si>
    <t>Terlaksananya Pembangunan Ruang Perpustakaan SDN 01 Malangjiwan Kec. Colomadu</t>
  </si>
  <si>
    <t>SDN 01 Malangjiwan Kec. Colomadu</t>
  </si>
  <si>
    <t>Pembangunan RKB SDN 03 Girimulyo Kec. Ngargoyoso</t>
  </si>
  <si>
    <t>Terlaksananya Pembangunan RKB SDN 03 Girimulyo Kec. Ngargoyoso</t>
  </si>
  <si>
    <t>SDN 03 Girimulyo Kec. Ngargoyoso</t>
  </si>
  <si>
    <t>Pengelolaan Sarana Pendidikan Dasar</t>
  </si>
  <si>
    <t>Pengelolaan Sarana Pendidikan Dasar yang baik</t>
  </si>
  <si>
    <t>Dinas pendidikan dan kebudayaan</t>
  </si>
  <si>
    <t>Pemberdayaan dan Peningkatan Siswa Berprestasi SMP</t>
  </si>
  <si>
    <t>Pemberdayaan dan Peningkatan Siswa Berprestasi SMP yang baik</t>
  </si>
  <si>
    <t>510 siswa</t>
  </si>
  <si>
    <t>Pemberdayaan dan Peningkatan Siswa Berprestasi SD</t>
  </si>
  <si>
    <t>Pemberdayaan dan Peningkatan Siswa Berprestasi SD yang baik</t>
  </si>
  <si>
    <t>2040 Siswa</t>
  </si>
  <si>
    <t>Dinas Dikbud Kab. Karanganyar.</t>
  </si>
  <si>
    <t>Pengadaan Alat Peraga Pendidikan IPA Berbasis IT SMP</t>
  </si>
  <si>
    <t>Terlaksananya Pengadaan Alat Peraga Pendidikan IPA Berbasis IT SMP</t>
  </si>
  <si>
    <t>Pembangunan Pagar dan Talud SDN 02 Petung Kec. Jatiyoso</t>
  </si>
  <si>
    <t>Terlaksananya Pembangunan Pagar dan Talud SDN 02 Petung Kec. Jatiyoso</t>
  </si>
  <si>
    <t>SDN 02 Petung</t>
  </si>
  <si>
    <t>Pembangunan Pagar dan Talud SDN 03 Kebak Kec. Jumantono</t>
  </si>
  <si>
    <t>Terlaksananya Pembangunan Pagar dan Talud SDN 03 Kebak Kec. Jumantono</t>
  </si>
  <si>
    <t>SDN 03 Kebak Kec. Juamntono</t>
  </si>
  <si>
    <t>Pembangunan Gedung Perpustakaan SDN 01 Plosorejo Kec. Matesih</t>
  </si>
  <si>
    <t>Terlaksananya Pembangunan Gedung Perpustakaan SDN 01 Plosorejo Kec. Matesih</t>
  </si>
  <si>
    <t>SDN 01 Plosorejo</t>
  </si>
  <si>
    <t>Pembangunan Ruang Serbaguna SMPN 2 Gondangrejo</t>
  </si>
  <si>
    <t>Terlaksananya Pembangunan Ruang Serbaguna SMPN 2 Gondangrejo</t>
  </si>
  <si>
    <t>SMP N 2 Gondanrejo</t>
  </si>
  <si>
    <t>Pembangunan Penyelesaian Ruang Laboratorium SDN 01 Karanganyar</t>
  </si>
  <si>
    <t>terwujudnya Pembangunan Penyelesaian Ruang Laboratorium SDN 01 Karanganyar</t>
  </si>
  <si>
    <t>Pengadaan Alat Musik Marching Band SMPN 2 Karanganyar</t>
  </si>
  <si>
    <t>Terlaksananya Pengadaan Alat Musik Marching Band SMPN 2 Karanganyar</t>
  </si>
  <si>
    <t>Pembangunan Pagar SDN 01 Pojok Mojogedang</t>
  </si>
  <si>
    <t>Terlaksananya Pembangunan Pagar SDN 01 Pojok Mojogedang</t>
  </si>
  <si>
    <t>SDN 01 Pojok</t>
  </si>
  <si>
    <t>Pembangunan Talud Penahan Tanah SMPN 2 Jumantono</t>
  </si>
  <si>
    <t>Terlaksananya Pembangunan Talud Penahan Tanah SMPN 2 Jumantono</t>
  </si>
  <si>
    <t>SMPN 2 Jumantono</t>
  </si>
  <si>
    <t>Pengadaan Sarana dan Prasarana Olahraga SMPN 2 Mojogedang</t>
  </si>
  <si>
    <t>terwujudnya Sarana dan Prasarana Olahraga SMPN 2 Mojogedang</t>
  </si>
  <si>
    <t>Penataan Halaman SDN 05 Tawangmangu</t>
  </si>
  <si>
    <t>terlaksananya Penataan Halaman SDN 05 Tawangmangu</t>
  </si>
  <si>
    <t>SDN 05 Tawangmangu</t>
  </si>
  <si>
    <t>Pembangunan Talud SDN 01 Puntukrejo Kec. Ngargoyoso</t>
  </si>
  <si>
    <t>Terlaksananya Pembangunan Talud SDN 01 Puntukrejo Kec. Ngargoyoso</t>
  </si>
  <si>
    <t>SDN 01 Puntukrejo</t>
  </si>
  <si>
    <t>Penataan Halaman SDN 03 Berjo Ngargoyoso</t>
  </si>
  <si>
    <t>terlaksananya Penataan Halaman SDN 03 Berjo Ngargoyoso</t>
  </si>
  <si>
    <t>SDN 03 Berjo Ngargoyoso</t>
  </si>
  <si>
    <t>Penataan Halaman SMPN 2 Gondangrejo</t>
  </si>
  <si>
    <t>terlaksananya Penataan Halaman SMPN 2 Gondangrejo</t>
  </si>
  <si>
    <t>SMPN 2 Gondangrejo</t>
  </si>
  <si>
    <t>Pembangunan Ruang Perpustakaan SDN 03 Kaliwuluh Kebakkramat</t>
  </si>
  <si>
    <t>Terlaksananya Pembangunan Ruang Perpustakaan SDN 03 Kaliwuluh Kebakkramat</t>
  </si>
  <si>
    <t>SDN 03 Kaliwuluh Kebakkramat</t>
  </si>
  <si>
    <t>Rehab Gedung SDN 01 Wonosari Kec. Gondangrejo</t>
  </si>
  <si>
    <t>Terlaksananya Rehab Gedung SDN 01 Wonosari Kec. Gondangrejo</t>
  </si>
  <si>
    <t>SDN 01 Wonosari Kec. Gondangrejo</t>
  </si>
  <si>
    <t>Pembangunan Pagar SDN 01 Alastuwo Kec. Kebakkramat</t>
  </si>
  <si>
    <t>Terlaksananya Pembangunan Pagar SDN 01 Alastuwo Kec. Kebakkramat</t>
  </si>
  <si>
    <t>SDN 01 Alastuwo Kec. Kebakkramat</t>
  </si>
  <si>
    <t>Pengadaan Sarana dan Prasarana SDN 04 Matesih</t>
  </si>
  <si>
    <t>Terlaksananya Pengadaan Sarana dan Prasarana SDN 04 Matesih</t>
  </si>
  <si>
    <t>Pengadaan Seragam Drum Band SDN 01 Dawung</t>
  </si>
  <si>
    <t>Terlaksananya Pengadaan Seragam Drum Band SDN 01 Dawung</t>
  </si>
  <si>
    <t>Pengadaan Alat Peraga IPA SD</t>
  </si>
  <si>
    <t>Terlaksananya Pengadaan Alat Peraga IPA SD</t>
  </si>
  <si>
    <t>Pengadaan Alat Peraga IPA SMP</t>
  </si>
  <si>
    <t>Terlaksananya Pengadaan Alat Peraga IPA SMP</t>
  </si>
  <si>
    <t>Dinas Dikbud kab. Karanganyar</t>
  </si>
  <si>
    <t>Pengadaan Alat Olahraga SMP</t>
  </si>
  <si>
    <t>Terlaksananya Pengadaan Alat Olahraga SMP</t>
  </si>
  <si>
    <t>Pembangunan Lanjutan Ruang Laboratorium Multimedia SMPN 3 Ngargoyoso</t>
  </si>
  <si>
    <t>Terlaksananya Pembangunan Lanjutan Ruang Laboratorium Multimedia SMPN 3 Ngargoyoso</t>
  </si>
  <si>
    <t>SMPN 3 Ngargoyoso</t>
  </si>
  <si>
    <t>Pengadaan Buku Pelajaran Kurikulum Tingkat Satuan Pendidikan SMP</t>
  </si>
  <si>
    <t>Terlaksananya Pengadaan Buku Pelajaran Kurikulum Tingkat Satuan Pendidikan SMP</t>
  </si>
  <si>
    <t>Pengadaan Alat Peraga Pendidikan Berbasis IT SD</t>
  </si>
  <si>
    <t>Terlaksananya Pengadaan Alat Peraga Pendidikan Berbasis IT SD</t>
  </si>
  <si>
    <t>Dinas Dikbud Karangnyar</t>
  </si>
  <si>
    <t>Pengadaan Alat Olahraga SD</t>
  </si>
  <si>
    <t>Terlaksananya Pengadaan Alat Olahraga SD</t>
  </si>
  <si>
    <t>Rehab Ruang Perpustakaan SD N 03 Pandeyan</t>
  </si>
  <si>
    <t xml:space="preserve">Terlaksananya Rehab Ruang Perpustakaan SD N 03 </t>
  </si>
  <si>
    <t>SDN 03 Pandeyan  Kec. Tasikmadu</t>
  </si>
  <si>
    <t>Survey, Sosialisasi dan Monitoring DAK SD dan SMP tahun 2017</t>
  </si>
  <si>
    <t>Terlaksananya Kegiatan Survey, Sosialisasi dan Monitoring DAK SD dan SMP tahun 2017</t>
  </si>
  <si>
    <t>Program Pengelolaan Keragaman Budaya</t>
  </si>
  <si>
    <t>Pagelaran Seni Tradisional / Modern</t>
  </si>
  <si>
    <t>Terlaksananya Pagelaran Seni Tradisional / Modern</t>
  </si>
  <si>
    <t>DPRD Kabupaten Karanganyar</t>
  </si>
  <si>
    <t>Gelar Seni Budaya Daerah</t>
  </si>
  <si>
    <t>Terlaksananya Gelar Seni Budaya Daerah</t>
  </si>
  <si>
    <t>Pendataan Organisasi dan Pelaku Seni Budaya</t>
  </si>
  <si>
    <t>Pendataan Organisasi dan Pelaku Seni Budaya yang akurat</t>
  </si>
  <si>
    <t>Pembinaan Pengelola Penghayat Kepercayaan</t>
  </si>
  <si>
    <t>terbinanya Pengelola Penghayat Kepercayaan</t>
  </si>
  <si>
    <t>Pengiriman Festival dan Lomba Seni Siswa Nasional Tk. Propinsi</t>
  </si>
  <si>
    <t>meningkatnya Festival dan Lomba Seni Siswa Nasional Tk. Propinsi</t>
  </si>
  <si>
    <t>Festival Lomba Seni Siswa Nasional (FLS2N) Tk. Kabupaten</t>
  </si>
  <si>
    <t>meningkatnya Lomba Seni Siswa Nasional (FLS2N) Tk. Kabupaten</t>
  </si>
  <si>
    <t>Pengiriman Duta Seni Antar Daerah Tingkat Propinsi dan Nasional</t>
  </si>
  <si>
    <t>Terlaksananya Pengiriman Duta Seni</t>
  </si>
  <si>
    <t>Propinsi, Bakorwil dan Jawa Timur</t>
  </si>
  <si>
    <t>Fasilitasi Kegiatan Seni Budaya Masyarakat</t>
  </si>
  <si>
    <t>meningkatnya Kegiatan Seni Budaya Masyarakat</t>
  </si>
  <si>
    <t>Festival Musik Keroncong</t>
  </si>
  <si>
    <t>terlaksananya Festival Musik Keroncong</t>
  </si>
  <si>
    <t>Kabupaten  Karanganyar</t>
  </si>
  <si>
    <t>Program pembinaan dan fasilitasi pengelolaan keuangan kabupaten/kota</t>
  </si>
  <si>
    <t>Pembinaan Pengelola Barang Milik Daerah</t>
  </si>
  <si>
    <t>Terselesainya Dokumen Laporan Barang Milik Daerah yang Valid</t>
  </si>
  <si>
    <t>Program Pendidikan Non Formal</t>
  </si>
  <si>
    <t>Seleksi Apresiasi PTK PAUD DIKMAS Berprestasi Tingkat Kabupaten</t>
  </si>
  <si>
    <t>Fasilitasi Seleksi Apresiasi PTK PAUD DIKMAS dan Pengiriman PTK PAUD DIKMAS Berprestasi ke Provinsi</t>
  </si>
  <si>
    <t>Dinas Dikpora Kab Karanganyar</t>
  </si>
  <si>
    <t>Bimbingan Teknis Pengelola Pendidikan Non Formal (PKBM Desa Vokasi)</t>
  </si>
  <si>
    <t>Terselenggaranya Bimbingan Teknis Pengelola Pendidikan Non Formal (PKBM Desa Vokasi)</t>
  </si>
  <si>
    <t>52 orang</t>
  </si>
  <si>
    <t>Kegiatan SKB</t>
  </si>
  <si>
    <t>Terselenggaranya Kegiatan SKB</t>
  </si>
  <si>
    <t>SKB Kabupaten Karanganyar</t>
  </si>
  <si>
    <t>Penyelenggaraan Ujian Nasional Pendidikan Kesetaraan (UNPK)</t>
  </si>
  <si>
    <t>Terselenggaranya Ujian Nasional Pendidikan Kesetaraan (UNPK)</t>
  </si>
  <si>
    <t>Dinas Pendidikan Dan Kebudayaan Kabupaten Karangan</t>
  </si>
  <si>
    <t>Program pengembangan kerjasama pengelolaan kekayaan budaya</t>
  </si>
  <si>
    <t>Pendataan Cagar Budaya</t>
  </si>
  <si>
    <t>Pendataan Cagar Budaya yang akurat</t>
  </si>
  <si>
    <t>Program Peningkatan Mutu Pendidik dan Tenaga Kependidikan</t>
  </si>
  <si>
    <t>POPDA SD dan SMP Tingkat Kabupaten</t>
  </si>
  <si>
    <t>meningkatnya prestasi POPDA SD dan SMP Tingkat Kabupaten</t>
  </si>
  <si>
    <t>12 cabang olahraga per jenjang pendidikan</t>
  </si>
  <si>
    <t>Pelatihan Pengurus OSIS</t>
  </si>
  <si>
    <t>Pengurus OSIS yang berkompeten</t>
  </si>
  <si>
    <t>Pertemuan Wira Karya</t>
  </si>
  <si>
    <t>terlaksananya Pertemuan Wira Karya</t>
  </si>
  <si>
    <t>Disdikbud Karanganyar</t>
  </si>
  <si>
    <t>Orientasi Majelis Pembimbing dan Penerus Saka Widya Budaya Bakti</t>
  </si>
  <si>
    <t>terbentuknya Majelis Pembimbing dan Penerus Saka Widya Budaya Bakti</t>
  </si>
  <si>
    <t>Fasilitasi dan Verifikasi Peserta Sertifikasi Guru</t>
  </si>
  <si>
    <t xml:space="preserve">terlaksananya Fasilitasi dan Verifikasi Peserta Sertifikasi Guru </t>
  </si>
  <si>
    <t>6500 guru</t>
  </si>
  <si>
    <t>Penilaian Kinerja Kepala Sekolah (PKKS)</t>
  </si>
  <si>
    <t>terlaksananya Penilaian Kinerja Kepala Sekolah (PKKS)</t>
  </si>
  <si>
    <t>25 Sekolah</t>
  </si>
  <si>
    <t>Seleksi Tenaga Pendidik dan Kependidikan yang Berprestasi dan Berdedikasi dan Pemberian Reward PTK Berprestasi</t>
  </si>
  <si>
    <t>Terlaksananya kegiatan seleksi guru kepala sekolah dan pengawas berprestasi dan berdedikasi</t>
  </si>
  <si>
    <t>150 orang</t>
  </si>
  <si>
    <t>Fasilitasi Pelaksanaan Penilaian Angka Kredit</t>
  </si>
  <si>
    <t>terlaksananya Fasilitasi Pelaksanaan Penilaian Angka Kredit</t>
  </si>
  <si>
    <t>Bimbingan Teknis/ Pendidikan dan Latihan Penilik</t>
  </si>
  <si>
    <t>Terlaksananya Bimbingan Teknis/ Pendidikan dan Latihan Penilik</t>
  </si>
  <si>
    <t>25 orang</t>
  </si>
  <si>
    <t>Peningkatan dan Penyesuaian Kualifikasi Tenaga Pendidik</t>
  </si>
  <si>
    <t>Terselenggaranya Pemberian Reward/ Penghargaan bagi guru, staf, pengawas, penilik berprestasi bidang akademik, seni, budaya, dan olahraga</t>
  </si>
  <si>
    <t>15 orang</t>
  </si>
  <si>
    <t>Kesejahteraan Pendidik Wiyata Bakti, Tenaga Kependidikan Wiyata Bakti dan Penjaga Sekolah Wiyata Bakti</t>
  </si>
  <si>
    <t>Tersedianya Kesejahteraan Pendidik WB, Tenaga Kependidikan WB, Penjaga Sekolah WB</t>
  </si>
  <si>
    <t>392 orang</t>
  </si>
  <si>
    <t>Pemberian Reward bagi lulusan SMA/SMK yang melanjutkan pendidikan ke Perguruan Tinggi Negeri</t>
  </si>
  <si>
    <t>tersalurkan Reward bagi lulusan SMA/SMK yang melanjutkan pendidikan ke Perguruan Tinggi Negeri</t>
  </si>
  <si>
    <t>946 Orang</t>
  </si>
  <si>
    <t>Bantuan Kuliah PGTK-PGSD</t>
  </si>
  <si>
    <t>Pemberiaan bantuan beasiswa PGTK dan PGSD</t>
  </si>
  <si>
    <t>65 orang</t>
  </si>
  <si>
    <t>Dinas Pendidikan dan Kebudayaan
Dinas Dikbud</t>
  </si>
  <si>
    <t>Pemberian Reward Bagi Siswa yang Berprestasi di Bidang Olah Raga</t>
  </si>
  <si>
    <t>tersalurkan  Reward Bagi Siswa yang Berprestasi di Bidang Olah Raga</t>
  </si>
  <si>
    <t>750 Siswa</t>
  </si>
  <si>
    <t>Pengiriman Bagi Siswa yang Mengikuti Kejuaraan Antar Kabupaten, Tingkat Provinsi dan Nasional</t>
  </si>
  <si>
    <t>terlaksananya Pengiriman Bagi Siswa yang Mengikuti Kejuaraan Antar Kabupaten, Tingkat Provinsi dan Nasional</t>
  </si>
  <si>
    <t>150 Orang</t>
  </si>
  <si>
    <t>Kesejahteraan Guru PAUD Non PNS Formal dan Non Formal</t>
  </si>
  <si>
    <t>tercapainya Kesejahteraan Guru PAUD Non PNS Formal dan Non Formal</t>
  </si>
  <si>
    <t>1400 orang</t>
  </si>
  <si>
    <t>Dinas Pendidikan dan kebudayaan</t>
  </si>
  <si>
    <t>Pengelolaan SIMPTK</t>
  </si>
  <si>
    <t>meningkatnya Pengelolaan SIMPTK</t>
  </si>
  <si>
    <t>Dinas Pendidikan dan Kebudayaan 
Dinas Dikbud</t>
  </si>
  <si>
    <t>POPDA Tingkat Karesidenan Sebagai Tuan Rumah</t>
  </si>
  <si>
    <t>terselenggaranya POPDA Tingkat Karesidenan Sebagai Tuan Rumah</t>
  </si>
  <si>
    <t>100 orang</t>
  </si>
  <si>
    <t>Pengiriman POPDA Tingkat Provinsi</t>
  </si>
  <si>
    <t>terselenggaranya Pengiriman POPDA Tingkat Provinsi</t>
  </si>
  <si>
    <t>70 Siswa</t>
  </si>
  <si>
    <t>Dinas Pendidkan dan kebudayaan Kab. Karanganyar</t>
  </si>
  <si>
    <t>Program Manajemen Pelayanan Pendidikan</t>
  </si>
  <si>
    <t>Rekonsiliasi Data Belanja</t>
  </si>
  <si>
    <t>Rekonsiliasi Data Belanja yang akurat</t>
  </si>
  <si>
    <t>68 Satuan Pendidikan</t>
  </si>
  <si>
    <t>FGD Penyusunan Pedoman Pembelajaran Yang Mengintegritaskan Nilai-Nilai Ajaran Ki Hajar Dewantoro</t>
  </si>
  <si>
    <t>terlaksananya FGD Penyusunan Pedoman Pembelajaran Yang Mengintegritaskan Nilai-Nilai Ajaran Ki Hajar Dewantoro</t>
  </si>
  <si>
    <t>Operasional Pelaksanaan Pendampingan Pendidikan Gratis</t>
  </si>
  <si>
    <t>Terwujudnya Pendidikan Gratis</t>
  </si>
  <si>
    <t>572 Sekolah</t>
  </si>
  <si>
    <t>Sosialisasi dan Pendataan Ujian Sekolah/Madrasah SD/MI/SMP/MTs</t>
  </si>
  <si>
    <t>terlaksananya Sosialisasi dan Pendataan Ujian Sekolah/Madrasah SD/MI/SMP/MTs</t>
  </si>
  <si>
    <t>572 sekolah</t>
  </si>
  <si>
    <t>Rekonsiliasi Aset dan Persediaan Barang Milik Daerah</t>
  </si>
  <si>
    <t>Rekonsiliasi Aset dan Persediaan Barang Milik Daerah yang akurat</t>
  </si>
  <si>
    <t>4 Laporan Aset dan Persediaan</t>
  </si>
  <si>
    <t>Operasional Pengelola BOS, Monitoring dan Sosialisasi BOS SD/SMP/SMA/SMK</t>
  </si>
  <si>
    <t>terlaksananya Operasional Pengelola BOS, Monitoring dan Sosialisasi BOS SD/SMP/SMA/SMK</t>
  </si>
  <si>
    <t>225 Peserta</t>
  </si>
  <si>
    <t>Pengembangan dan Pengelolaan Jaringan Pendidikan</t>
  </si>
  <si>
    <t>Terlaksananya Pengembangan dan Pengelolaan Jaringan Pendidikan</t>
  </si>
  <si>
    <t>Penyusunan Profil Pendidikan</t>
  </si>
  <si>
    <t>Tersedianya Buku Profil Pendidikan</t>
  </si>
  <si>
    <t>10 buku</t>
  </si>
  <si>
    <t>Penyusunan dan Penggandaan Kalender Pendidikan</t>
  </si>
  <si>
    <t>terwujudnya Kalender Pendidikan</t>
  </si>
  <si>
    <t>1331 buku</t>
  </si>
  <si>
    <t>Pembuatan Kartu Nomor Induk Sekolah Nasional (NISN)</t>
  </si>
  <si>
    <t>terwujudnya Kartu Nomor Induk Sekolah Nasional (NISN)</t>
  </si>
  <si>
    <t>22500 kartu</t>
  </si>
  <si>
    <t>Pengembangan SDM Operator Dapodikdas</t>
  </si>
  <si>
    <t>Terlaksananya Pengembangan SDM Operator Dapodikdas</t>
  </si>
  <si>
    <t>100 sekolah/upt</t>
  </si>
  <si>
    <t>Pengadaan Bendwidt</t>
  </si>
  <si>
    <t>terwujudnya Bendwidt</t>
  </si>
  <si>
    <t>Pengelolaan dan Pengembangan Aplikasi Database Profil Pendidikan</t>
  </si>
  <si>
    <t>Terlaksananya Pengelolaan dan Pengembangan Aplikasi Profil Sekolah Online</t>
  </si>
  <si>
    <t>Verifikasi Penyusunan APBS</t>
  </si>
  <si>
    <t>Dokumen APBS dan Perubahan APBS Sekolah Negeri</t>
  </si>
  <si>
    <t>65 Sekolah</t>
  </si>
  <si>
    <t xml:space="preserve">Sosialisasi Pembekalan Asesor Monitoring </t>
  </si>
  <si>
    <t xml:space="preserve">terselenggaranya Sosialisasi Pembekalan Asesor Monitoring </t>
  </si>
  <si>
    <t>50 Sekolah</t>
  </si>
  <si>
    <t xml:space="preserve">Dinas </t>
  </si>
  <si>
    <t>Operasional Pengelolaan Bantuan Pendidikan</t>
  </si>
  <si>
    <t>Fasilitasi Pendirian dan Penggabungan Sekolah</t>
  </si>
  <si>
    <t>5 Sekolah Jenjang Pendidikan Dasar Dan Menengah</t>
  </si>
  <si>
    <t>UPT PUD NFI dan SD Kecamatan Karanganyar</t>
  </si>
  <si>
    <t>Jumlah alat tulis kantor</t>
  </si>
  <si>
    <t>34 jenis</t>
  </si>
  <si>
    <t>Jumlah barang cetakan dan penggandaan</t>
  </si>
  <si>
    <t>3 jenis kegiatan</t>
  </si>
  <si>
    <t>150 dos</t>
  </si>
  <si>
    <t>terselenggaranya rapat-rapat koordinasi dan konsultasi ke dalam/luar daerah</t>
  </si>
  <si>
    <t>40 kali perjalanan</t>
  </si>
  <si>
    <t>terpeliharanya rutin/berkala peralatan gedung kantor</t>
  </si>
  <si>
    <t>terwujudnya Laporan Pengelolaan Keuangan SKPD yang benar</t>
  </si>
  <si>
    <t>P</t>
  </si>
  <si>
    <t>Penyediaan Bantuan Operasional Sekolah (BOS) Jenjang SD Negeri</t>
  </si>
  <si>
    <t>terselenggaranya Bantuan Operasional Sekolah (BOS) Jenjang SD Negeri</t>
  </si>
  <si>
    <t>6269 Siswa</t>
  </si>
  <si>
    <t>Q</t>
  </si>
  <si>
    <t>Monitoring, evaluasi dan pelaporan</t>
  </si>
  <si>
    <t>terlasananya Monitoring, evaluasi dan pelaporan</t>
  </si>
  <si>
    <t>R</t>
  </si>
  <si>
    <t>UPT PUD, NFI DAN SD KECAMATAN TASIKMADU</t>
  </si>
  <si>
    <t>S</t>
  </si>
  <si>
    <t>T</t>
  </si>
  <si>
    <t>U</t>
  </si>
  <si>
    <t>4687 siswa</t>
  </si>
  <si>
    <t>UPT PUD NFI DAN SD KECAMATAN TASIKMADU</t>
  </si>
  <si>
    <t>W</t>
  </si>
  <si>
    <t>UPT PUD, NFI dan SD Kecamatan Jaten</t>
  </si>
  <si>
    <t>38 jenis</t>
  </si>
  <si>
    <t>100 Program peningkatan pengembangan sistem pelaporan capaian kinerja dan keuangan</t>
  </si>
  <si>
    <t>UPT PUD, NFI DAN SD KECAMATAN JATEN</t>
  </si>
  <si>
    <t>Y</t>
  </si>
  <si>
    <t>5985 Siswa</t>
  </si>
  <si>
    <t>31 SD / SDLB Negeri Kecamatan Jaten</t>
  </si>
  <si>
    <t>Z</t>
  </si>
  <si>
    <t>UPT PUD NFI DAN SD KECAMATAN JATEN</t>
  </si>
  <si>
    <t>AA</t>
  </si>
  <si>
    <t>UPT PUD NFI dan SD Kecamatan Kebakkramat</t>
  </si>
  <si>
    <t>AB</t>
  </si>
  <si>
    <t>terpeliharanya  rutin/berkala gedung kantor</t>
  </si>
  <si>
    <t>terpeliharanya  rutin/berkala peralatan gedung kantor</t>
  </si>
  <si>
    <t>3 unit</t>
  </si>
  <si>
    <t>AC</t>
  </si>
  <si>
    <t xml:space="preserve">Penyusunan Pelaporan Pengelolaan </t>
  </si>
  <si>
    <t>terwujudnya Penyusunan Pelaporan Pengelolaan yang benar</t>
  </si>
  <si>
    <t xml:space="preserve">UPT PUD NFI </t>
  </si>
  <si>
    <t>Keuangan SKPD</t>
  </si>
  <si>
    <t>DAN SD KECAMATAN KEBAKKRAMAT</t>
  </si>
  <si>
    <t>AD</t>
  </si>
  <si>
    <t>5350 Siswa</t>
  </si>
  <si>
    <t>UPT PUD NFI DAN SD KECAMATAN KEBAKKRAMAT</t>
  </si>
  <si>
    <t>AE</t>
  </si>
  <si>
    <t>AF</t>
  </si>
  <si>
    <t>UPT PUD NFI dan SD Kecamatan Mojogedang</t>
  </si>
  <si>
    <t>AG</t>
  </si>
  <si>
    <t>1 ruang</t>
  </si>
  <si>
    <t>UPT PUD NFI DAN SD  KEC. MOJOGEDAN</t>
  </si>
  <si>
    <t>AH</t>
  </si>
  <si>
    <t>terwujudnya Pelaporan Pengelolaan Keuangan SKPD yang benar</t>
  </si>
  <si>
    <t>36 Laporan/sekolah</t>
  </si>
  <si>
    <t>UPT PUD NFI DAN SD KECAMATAN MOJOGEDANG</t>
  </si>
  <si>
    <t>AI</t>
  </si>
  <si>
    <t>5263 Siswa</t>
  </si>
  <si>
    <t>AJ</t>
  </si>
  <si>
    <t>26 sekolah</t>
  </si>
  <si>
    <t>AK</t>
  </si>
  <si>
    <t>UPT PUD NFI DAN SD Kec. Karangpandan</t>
  </si>
  <si>
    <t>55 jenis</t>
  </si>
  <si>
    <t xml:space="preserve">UPT PUD NFI DAN SD Kec. </t>
  </si>
  <si>
    <t>AL</t>
  </si>
  <si>
    <t>8 jenis</t>
  </si>
  <si>
    <t>UPT PUD NFI DAN SD KEC. KARANGPANDAN</t>
  </si>
  <si>
    <t>5 unit</t>
  </si>
  <si>
    <t>AM</t>
  </si>
  <si>
    <t>UPT Karangpandan</t>
  </si>
  <si>
    <t>AN</t>
  </si>
  <si>
    <t>3590 Siswa</t>
  </si>
  <si>
    <t>UPT PUD NFI dan SD Kec. Karangpandan</t>
  </si>
  <si>
    <t>AO</t>
  </si>
  <si>
    <t>UPT PUD NFI DAN SD KECAMATAN KARANGPANDAN</t>
  </si>
  <si>
    <t>AP</t>
  </si>
  <si>
    <t>100 Tahun</t>
  </si>
  <si>
    <t>UPT PUD NFI dan SD Kecamatan Matesih</t>
  </si>
  <si>
    <t>40 Item</t>
  </si>
  <si>
    <t>AQ</t>
  </si>
  <si>
    <t>5 Unit</t>
  </si>
  <si>
    <t>AR</t>
  </si>
  <si>
    <t>AS</t>
  </si>
  <si>
    <t>3337 Siswa</t>
  </si>
  <si>
    <t>AT</t>
  </si>
  <si>
    <t>AU</t>
  </si>
  <si>
    <t>12 BULAN</t>
  </si>
  <si>
    <t>UPT PUD NFI DAN SD KECAMATAN TAWANGMANGU</t>
  </si>
  <si>
    <t>AV</t>
  </si>
  <si>
    <t>terpeliharanya rutin/berkala gedung kantor</t>
  </si>
  <si>
    <t>29 unit</t>
  </si>
  <si>
    <t>AW</t>
  </si>
  <si>
    <t>UPT PUD, NFI dan SD Kecamatan Tawangmangu</t>
  </si>
  <si>
    <t>AX</t>
  </si>
  <si>
    <t>3508 siswa</t>
  </si>
  <si>
    <t>UPT PUD NFI DAN SD KECAMATAN TAWANGMA</t>
  </si>
  <si>
    <t>AY</t>
  </si>
  <si>
    <t>AZ</t>
  </si>
  <si>
    <t>UPT PUD, NFI dan SD Ngargoyoso</t>
  </si>
  <si>
    <t>BA</t>
  </si>
  <si>
    <t>terpeliharanya rutin/berkala perlengkapan gedung kantor</t>
  </si>
  <si>
    <t>UPT PUD, NFI dan SD Kecamatan Ngargoyoso</t>
  </si>
  <si>
    <t>BB</t>
  </si>
  <si>
    <t>8 Bulan</t>
  </si>
  <si>
    <t>BC</t>
  </si>
  <si>
    <t>2343 Siswa</t>
  </si>
  <si>
    <t xml:space="preserve">UPT PUD, NFI dan SD Kec. </t>
  </si>
  <si>
    <t>BD</t>
  </si>
  <si>
    <t>UPT PUD NFI DAN SD KECAMATAN NGARGOYOSO</t>
  </si>
  <si>
    <t>BE</t>
  </si>
  <si>
    <t>UPT PUD NFI DAN SD KECAMATAN JENAWI</t>
  </si>
  <si>
    <t>69 Jenis</t>
  </si>
  <si>
    <t>BF</t>
  </si>
  <si>
    <t>1 Unit Gedung Kantor</t>
  </si>
  <si>
    <t>BG</t>
  </si>
  <si>
    <t>24 Sekolah Dasar</t>
  </si>
  <si>
    <t>BH</t>
  </si>
  <si>
    <t>2192 siswa</t>
  </si>
  <si>
    <t>BI</t>
  </si>
  <si>
    <t>BJ</t>
  </si>
  <si>
    <t>UPT PUD NFI DAN SD KECAMATAN KERJO</t>
  </si>
  <si>
    <t>UPT PUD NFI dan SD Kecamatan Kerjo</t>
  </si>
  <si>
    <t>BK</t>
  </si>
  <si>
    <t>BL</t>
  </si>
  <si>
    <t>BM</t>
  </si>
  <si>
    <t>2963 Siswa</t>
  </si>
  <si>
    <t>BN</t>
  </si>
  <si>
    <t>BO</t>
  </si>
  <si>
    <t>UPT PUD, NFI dan SD Kecamatan Colomadu</t>
  </si>
  <si>
    <t xml:space="preserve">UPT PUD, NFI dan SD </t>
  </si>
  <si>
    <t>BP</t>
  </si>
  <si>
    <t>BQ</t>
  </si>
  <si>
    <t>BR</t>
  </si>
  <si>
    <t>3407 Siswa</t>
  </si>
  <si>
    <t>UPT PUID, NFI dan SD Kecamatan Colomadu</t>
  </si>
  <si>
    <t>BS</t>
  </si>
  <si>
    <t>BT</t>
  </si>
  <si>
    <t>UPT. PUD NFI dan SD Kecamatan Gondangrejo</t>
  </si>
  <si>
    <t>BU</t>
  </si>
  <si>
    <t>BV</t>
  </si>
  <si>
    <t>BW</t>
  </si>
  <si>
    <t>3385 siswa</t>
  </si>
  <si>
    <t>UPT PUD NFI dan SD Kecamatan Gondangrejo</t>
  </si>
  <si>
    <t>BX</t>
  </si>
  <si>
    <t>UPT. PUD FI dan SD Kecamatan Gondangrejo</t>
  </si>
  <si>
    <t>BY</t>
  </si>
  <si>
    <t>UPT PUD NFI DAN SD KECAMATAN JUMAPOLO</t>
  </si>
  <si>
    <t>29 item</t>
  </si>
  <si>
    <t xml:space="preserve">UPT PUD NFI DAN SD KECAMATAN </t>
  </si>
  <si>
    <t>BZ</t>
  </si>
  <si>
    <t>UPT PUD, NFI DAN SD KECAMATAN JUMAPOLO</t>
  </si>
  <si>
    <t>CA</t>
  </si>
  <si>
    <t>25 Sekolah Dasar</t>
  </si>
  <si>
    <t>UPT PUD, NFI DAN SD Kecamatan Jumapolo</t>
  </si>
  <si>
    <t>CB</t>
  </si>
  <si>
    <t>2477 siswa</t>
  </si>
  <si>
    <t>CC</t>
  </si>
  <si>
    <t>74 peserta</t>
  </si>
  <si>
    <t>CD</t>
  </si>
  <si>
    <t>UPT PUD NFI dan SD Kecamatan Jatipuro</t>
  </si>
  <si>
    <t xml:space="preserve">UPT PUD NFI dan SD </t>
  </si>
  <si>
    <t>CE</t>
  </si>
  <si>
    <t>UPT PUD NFI dan Kecamatan Jatipuro</t>
  </si>
  <si>
    <t>CF</t>
  </si>
  <si>
    <t>UPT PUD NFI DAN SD KECAMATAN JATIPURO</t>
  </si>
  <si>
    <t>CG</t>
  </si>
  <si>
    <t>2361 Siswa</t>
  </si>
  <si>
    <t>CH</t>
  </si>
  <si>
    <t>28 sekolah</t>
  </si>
  <si>
    <t>UPT PUD,NFI DAN SD KEC. JATIPURO</t>
  </si>
  <si>
    <t>CI</t>
  </si>
  <si>
    <t>UPT PUD NFI dan SD Kecamatan Jumantono</t>
  </si>
  <si>
    <t>65 item</t>
  </si>
  <si>
    <t>CJ</t>
  </si>
  <si>
    <t>Terpeliharanya rutin/berkala gedung kantor</t>
  </si>
  <si>
    <t>UPT PUD NFI DAN SD KEC. JUMANTONO</t>
  </si>
  <si>
    <t>CK</t>
  </si>
  <si>
    <t>Terwujudnya laporan keuangan SKPD</t>
  </si>
  <si>
    <t>UPT PUD NFI dan SD Kec. Jumantono</t>
  </si>
  <si>
    <t>CL</t>
  </si>
  <si>
    <t>3555 Siswa</t>
  </si>
  <si>
    <t>UPT PUD NFI DAN SD KECAMATAN JUMANTONO</t>
  </si>
  <si>
    <t>CM</t>
  </si>
  <si>
    <t>29 SDN</t>
  </si>
  <si>
    <t>CN</t>
  </si>
  <si>
    <t>UPT PUD NFI dan SD Kecamatan Jatiyoso</t>
  </si>
  <si>
    <t>23 Item</t>
  </si>
  <si>
    <t>CO</t>
  </si>
  <si>
    <t>4 Jenis/ Item</t>
  </si>
  <si>
    <t>CP</t>
  </si>
  <si>
    <t>CQ</t>
  </si>
  <si>
    <t>2718 siswa</t>
  </si>
  <si>
    <t>CR</t>
  </si>
  <si>
    <t>terselenggaranya Monitoring, evaluasi dan pelaporan</t>
  </si>
  <si>
    <t>CS</t>
  </si>
  <si>
    <t>102.03 %</t>
  </si>
  <si>
    <t>Penyediaan Bantuan Operasional Sekolah (BOS) Jenjang SMP Negeri</t>
  </si>
  <si>
    <t>terselenggaranya Bantuan Operasional Sekolah (BOS) Jenjang SMP Negeri</t>
  </si>
  <si>
    <t>803 siswa</t>
  </si>
  <si>
    <t>SMP NEGERI 1 KARANGANYAR</t>
  </si>
  <si>
    <t>CT</t>
  </si>
  <si>
    <t>830 SISWA</t>
  </si>
  <si>
    <t>SMP N 2 KARANGANYAR</t>
  </si>
  <si>
    <t>CU</t>
  </si>
  <si>
    <t>874 Siswa</t>
  </si>
  <si>
    <t>SMP N 3 KARANGANYAR</t>
  </si>
  <si>
    <t>CV</t>
  </si>
  <si>
    <t>769 siswa</t>
  </si>
  <si>
    <t>SMP Negeri 4 Karanganyar</t>
  </si>
  <si>
    <t>CW</t>
  </si>
  <si>
    <t>771 siswa</t>
  </si>
  <si>
    <t>SMP NEGERI 5 KARANGANYAR</t>
  </si>
  <si>
    <t>CX</t>
  </si>
  <si>
    <t>758 siswa</t>
  </si>
  <si>
    <t>SMP N 1 TASIKMADU</t>
  </si>
  <si>
    <t>CY</t>
  </si>
  <si>
    <t>661 siswa</t>
  </si>
  <si>
    <t>SMP Negeri 2 Tasikmadu</t>
  </si>
  <si>
    <t>CZ</t>
  </si>
  <si>
    <t>605 siswa</t>
  </si>
  <si>
    <t>SMP N 3 TASIKMADU</t>
  </si>
  <si>
    <t>DA</t>
  </si>
  <si>
    <t>795 Siswa</t>
  </si>
  <si>
    <t>SMP Negeri 1 Jaten</t>
  </si>
  <si>
    <t>DB</t>
  </si>
  <si>
    <t>667 siswa</t>
  </si>
  <si>
    <t>SMP Negeri 2 Jaten</t>
  </si>
  <si>
    <t>DC</t>
  </si>
  <si>
    <t>599 SISWA</t>
  </si>
  <si>
    <t>SMP NEGERI 1 KEBAKKRAMAT</t>
  </si>
  <si>
    <t>DD</t>
  </si>
  <si>
    <t>670 Siswa</t>
  </si>
  <si>
    <t>SMP N 2 KEBAKKRAMAT</t>
  </si>
  <si>
    <t>DE</t>
  </si>
  <si>
    <t>488 SISWA</t>
  </si>
  <si>
    <t>SMP NEGERI 3 KEBAKKRAMAT</t>
  </si>
  <si>
    <t>DF</t>
  </si>
  <si>
    <t>720 siswa</t>
  </si>
  <si>
    <t>SMP N 1 Mojogedang</t>
  </si>
  <si>
    <t>DG</t>
  </si>
  <si>
    <t>731 siswa</t>
  </si>
  <si>
    <t>SMP Negeri 2 Mojogedang</t>
  </si>
  <si>
    <t>DH</t>
  </si>
  <si>
    <t>506 Siswa</t>
  </si>
  <si>
    <t>SMP N 3 Mojogedang</t>
  </si>
  <si>
    <t>DI</t>
  </si>
  <si>
    <t>601 Siswa</t>
  </si>
  <si>
    <t>SMPN 1 KARANGPANDAN</t>
  </si>
  <si>
    <t>DJ</t>
  </si>
  <si>
    <t>608 siswa</t>
  </si>
  <si>
    <t>SMP Negeri 2 Karangpandan</t>
  </si>
  <si>
    <t>DK</t>
  </si>
  <si>
    <t>513 siswa</t>
  </si>
  <si>
    <t>SMP Negeri 3 Karangpandan</t>
  </si>
  <si>
    <t>DL</t>
  </si>
  <si>
    <t>683 Siswa</t>
  </si>
  <si>
    <t>SMP NEGERI 1 MATESIH</t>
  </si>
  <si>
    <t>DM</t>
  </si>
  <si>
    <t>349 Siswa</t>
  </si>
  <si>
    <t>SMPN 2 MATESIH</t>
  </si>
  <si>
    <t>DN</t>
  </si>
  <si>
    <t>677 Siswa</t>
  </si>
  <si>
    <t>SMP Negeri 1 Tawangmangu</t>
  </si>
  <si>
    <t>DO</t>
  </si>
  <si>
    <t>347 Siswa</t>
  </si>
  <si>
    <t>SMP Negeri 2 Tawangmangu</t>
  </si>
  <si>
    <t>DP</t>
  </si>
  <si>
    <t>SMP NEGERI 1 NGARGOYOSO</t>
  </si>
  <si>
    <t>DQ</t>
  </si>
  <si>
    <t>337 siswa</t>
  </si>
  <si>
    <t>SMP N 2 NGARGOYOSO</t>
  </si>
  <si>
    <t>DR</t>
  </si>
  <si>
    <t>238 siswa</t>
  </si>
  <si>
    <t>SMP NEGERI 3 NGARGOYOSO</t>
  </si>
  <si>
    <t>DS</t>
  </si>
  <si>
    <t>400 Siswa</t>
  </si>
  <si>
    <t>SMP NEGERI 1 JENAWI</t>
  </si>
  <si>
    <t>DT</t>
  </si>
  <si>
    <t>5226 Siswa</t>
  </si>
  <si>
    <t>SMP Negeri 2 Jenawi</t>
  </si>
  <si>
    <t>DU</t>
  </si>
  <si>
    <t>146 Siswa</t>
  </si>
  <si>
    <t>SMP N 3 Jenawi Satu Atap</t>
  </si>
  <si>
    <t>DV</t>
  </si>
  <si>
    <t>SMP Negeri 1 Kerjo</t>
  </si>
  <si>
    <t>DW</t>
  </si>
  <si>
    <t>550 Siswa</t>
  </si>
  <si>
    <t>SMP NEGERI 2 KERJO</t>
  </si>
  <si>
    <t>DX</t>
  </si>
  <si>
    <t>101 Siswa</t>
  </si>
  <si>
    <t>SMPN 3  KERJO (SATU ATAP )</t>
  </si>
  <si>
    <t>DY</t>
  </si>
  <si>
    <t>727 siswa</t>
  </si>
  <si>
    <t>SMP Negeri 1 Colomadu</t>
  </si>
  <si>
    <t>DZ</t>
  </si>
  <si>
    <t>790 SISWA</t>
  </si>
  <si>
    <t>SMP NEGERI  2  COLOMADU</t>
  </si>
  <si>
    <t>EA</t>
  </si>
  <si>
    <t>102.23 %</t>
  </si>
  <si>
    <t>764 Siswa</t>
  </si>
  <si>
    <t>SMP N 3 Colomadu</t>
  </si>
  <si>
    <t>EB</t>
  </si>
  <si>
    <t>573 SISWA</t>
  </si>
  <si>
    <t>SMPN 1 GONDANGREJO</t>
  </si>
  <si>
    <t>EC</t>
  </si>
  <si>
    <t xml:space="preserve">Penyediaan Bantuan Operasional Sekolah </t>
  </si>
  <si>
    <t>461 Siswa</t>
  </si>
  <si>
    <t xml:space="preserve">SMP NEGERI </t>
  </si>
  <si>
    <t>(BOS) Jenjang SMP Negeri</t>
  </si>
  <si>
    <t>2 GONDANGREJO</t>
  </si>
  <si>
    <t>ED</t>
  </si>
  <si>
    <t>255 Siswa</t>
  </si>
  <si>
    <t>SMP Negeri 3 Gondangrejo</t>
  </si>
  <si>
    <t>EF</t>
  </si>
  <si>
    <t>757 siswa</t>
  </si>
  <si>
    <t>SMPN 1 JUMAPOLO</t>
  </si>
  <si>
    <t>EG</t>
  </si>
  <si>
    <t>410 SISWA</t>
  </si>
  <si>
    <t>SMP N 2 JUMAPOLO</t>
  </si>
  <si>
    <t>EH</t>
  </si>
  <si>
    <t>135 Siswa</t>
  </si>
  <si>
    <t>SMPN 3 JUMAPOLO</t>
  </si>
  <si>
    <t>EI</t>
  </si>
  <si>
    <t>572 Siswa</t>
  </si>
  <si>
    <t>SMP Negeri 1 Jatipuro</t>
  </si>
  <si>
    <t>EJ</t>
  </si>
  <si>
    <t>157 siswa</t>
  </si>
  <si>
    <t>SMP Negeri 2 Jatipuro</t>
  </si>
  <si>
    <t>EK</t>
  </si>
  <si>
    <t>272 siswa</t>
  </si>
  <si>
    <t>SMP Negeri 3 Jatipuro</t>
  </si>
  <si>
    <t>EL</t>
  </si>
  <si>
    <t>760 siswa</t>
  </si>
  <si>
    <t>SMP Negeri 1 Jumantono</t>
  </si>
  <si>
    <t>EM</t>
  </si>
  <si>
    <t>347 siswa</t>
  </si>
  <si>
    <t>SMP NEGERI 2 JUMANTONO</t>
  </si>
  <si>
    <t>EN</t>
  </si>
  <si>
    <t>142 Siswa</t>
  </si>
  <si>
    <t>SMP N 3 Jumantono</t>
  </si>
  <si>
    <t>EO</t>
  </si>
  <si>
    <t>470 siswa</t>
  </si>
  <si>
    <t>SMP NEGERI 1 JATIYOSO</t>
  </si>
  <si>
    <t>EP</t>
  </si>
  <si>
    <t>333 siswa</t>
  </si>
  <si>
    <t>SMP NEGERI 2 JATIYOSO</t>
  </si>
  <si>
    <t>EQ</t>
  </si>
  <si>
    <t>316 siswa</t>
  </si>
  <si>
    <t>SMP Negeri 3 Jatiyoso</t>
  </si>
  <si>
    <t>ER</t>
  </si>
  <si>
    <t>219 siswa</t>
  </si>
  <si>
    <t>SMP N 4 Jatiyoso</t>
  </si>
  <si>
    <t>ES</t>
  </si>
  <si>
    <t>Penyediaan Bantuan Operasional Sekolah (BOS) Reguler Jenjang SD Negeri</t>
  </si>
  <si>
    <t>terselenggaranya Bantuan Operasional Sekolah (BOS) Reguler Jenjang SD Negeri</t>
  </si>
  <si>
    <t>6269 SISWA</t>
  </si>
  <si>
    <t>UPT PUDNFI dan SD Kecamatan Karanganyar</t>
  </si>
  <si>
    <t>ET</t>
  </si>
  <si>
    <t>UPT PUD NFI dan SD Kecamatan Tasikmadu</t>
  </si>
  <si>
    <t>EU</t>
  </si>
  <si>
    <t>5880 siswa</t>
  </si>
  <si>
    <t>UPT PUDNFI dan SD Kec. Jaten</t>
  </si>
  <si>
    <t>EV</t>
  </si>
  <si>
    <t>UPT PUD NFI dan SD Kec. Kebakkramat</t>
  </si>
  <si>
    <t>EW</t>
  </si>
  <si>
    <t>UPT PUDNFI dan SD Kec. Mojogedang</t>
  </si>
  <si>
    <t>EX</t>
  </si>
  <si>
    <t>UPT PUDNFI dan SD Kec. Karangpandan</t>
  </si>
  <si>
    <t>EY</t>
  </si>
  <si>
    <t>3337 siswa</t>
  </si>
  <si>
    <t>UPT PUD NFI dan SD Kec. Matesih</t>
  </si>
  <si>
    <t>EZ</t>
  </si>
  <si>
    <t>UPT PUDNFI dan SD Kec. Tawangmangu</t>
  </si>
  <si>
    <t>FA</t>
  </si>
  <si>
    <t>UPT PUD, NFI dan SD Kec. Ngargoyoso</t>
  </si>
  <si>
    <t>FB</t>
  </si>
  <si>
    <t>2196 Siswa</t>
  </si>
  <si>
    <t>UPT PUD NFI dan SD Kecamatan Jenawi</t>
  </si>
  <si>
    <t>FC</t>
  </si>
  <si>
    <t>UPT PUD NFI dan SD Kec. Kerjo</t>
  </si>
  <si>
    <t>FD</t>
  </si>
  <si>
    <t>3470 Siswa</t>
  </si>
  <si>
    <t>UPT PUD NFI dan SD Kec. Colomadu</t>
  </si>
  <si>
    <t>FE</t>
  </si>
  <si>
    <t>3385 Siswa</t>
  </si>
  <si>
    <t>UPT PUD NFI dan SD Kec. Gondangrejo</t>
  </si>
  <si>
    <t>FG</t>
  </si>
  <si>
    <t>2477 Siswa</t>
  </si>
  <si>
    <t>UPT PUDNFI dan SD Kec. Jumapolo</t>
  </si>
  <si>
    <t>FH</t>
  </si>
  <si>
    <t>UPT PUDNFI dan SD Kec. Jatipuro</t>
  </si>
  <si>
    <t>FI</t>
  </si>
  <si>
    <t>3485 Siswa</t>
  </si>
  <si>
    <t>FJ</t>
  </si>
  <si>
    <t>2718 Siswa</t>
  </si>
  <si>
    <t>UPT PUDNFI dan SD Kec. Jatiyoso</t>
  </si>
  <si>
    <t>FK</t>
  </si>
  <si>
    <t>Penyediaan Bantuan Operasional Sekolah (BOS) Reguler Jenjang SMP Negeri</t>
  </si>
  <si>
    <t>terselenggaranya Bantuan Operasional Sekolah (BOS) Reguler Jenjang SMP Negeri</t>
  </si>
  <si>
    <t>803 Siswa</t>
  </si>
  <si>
    <t>SMP Negeri 1 Karanganyar</t>
  </si>
  <si>
    <t>830 Siswa</t>
  </si>
  <si>
    <t>SMP Negeri 2 Karanganyar</t>
  </si>
  <si>
    <t>FL</t>
  </si>
  <si>
    <t>873 siswa</t>
  </si>
  <si>
    <t>SMP Negeri 3 Karanganyar</t>
  </si>
  <si>
    <t>FM</t>
  </si>
  <si>
    <t>SMPN 4 Karanganyar</t>
  </si>
  <si>
    <t>FN</t>
  </si>
  <si>
    <t>771 Siswa</t>
  </si>
  <si>
    <t>SMP Negeri 5 Karanganyar</t>
  </si>
  <si>
    <t>FO</t>
  </si>
  <si>
    <t>758 Siswa</t>
  </si>
  <si>
    <t>SMP NEGERI 1 TASIKMADU</t>
  </si>
  <si>
    <t>FP</t>
  </si>
  <si>
    <t>FQ</t>
  </si>
  <si>
    <t>605 Siswa</t>
  </si>
  <si>
    <t>SMP Negeri 3 Tasikmadu</t>
  </si>
  <si>
    <t>FR</t>
  </si>
  <si>
    <t>100 Siswa</t>
  </si>
  <si>
    <t>FS</t>
  </si>
  <si>
    <t>667 Siswa</t>
  </si>
  <si>
    <t>FT</t>
  </si>
  <si>
    <t>599 Siswa</t>
  </si>
  <si>
    <t>FU</t>
  </si>
  <si>
    <t>670 Tercapainya APK SMP/SMPLB/MTs/ Paket B</t>
  </si>
  <si>
    <t>SMP Negeri 2 Kebakkramat</t>
  </si>
  <si>
    <t>FV</t>
  </si>
  <si>
    <t>102 %</t>
  </si>
  <si>
    <t>488 Siswa</t>
  </si>
  <si>
    <t>SMP N 3 Kebakkramat</t>
  </si>
  <si>
    <t>FW</t>
  </si>
  <si>
    <t>SMP Negeri 1 Mojogedang</t>
  </si>
  <si>
    <t>FY</t>
  </si>
  <si>
    <t>FZ</t>
  </si>
  <si>
    <t>GA</t>
  </si>
  <si>
    <t>SMP Negeri 1 Karangpanda</t>
  </si>
  <si>
    <t>GB</t>
  </si>
  <si>
    <t>SMP NEGERI 2 KARANGPANDAN</t>
  </si>
  <si>
    <t>GC</t>
  </si>
  <si>
    <t>SMP Negeri 3 karangpandan</t>
  </si>
  <si>
    <t>GD</t>
  </si>
  <si>
    <t>SMP Negeri 1 Matesih</t>
  </si>
  <si>
    <t>GE</t>
  </si>
  <si>
    <t>SMP NEGERI 2 MATESIH</t>
  </si>
  <si>
    <t>GF</t>
  </si>
  <si>
    <t>GH</t>
  </si>
  <si>
    <t>GI</t>
  </si>
  <si>
    <t>GJ</t>
  </si>
  <si>
    <t>337 SISWA</t>
  </si>
  <si>
    <t>SMP NEGERI 2 NGARGOYOSO</t>
  </si>
  <si>
    <t>GK</t>
  </si>
  <si>
    <t>SMP Negeri 3 Ngargoyoso</t>
  </si>
  <si>
    <t>GL</t>
  </si>
  <si>
    <t>SMP Negeri 1 Jenawi</t>
  </si>
  <si>
    <t>GM</t>
  </si>
  <si>
    <t>528 Siswa</t>
  </si>
  <si>
    <t>GN</t>
  </si>
  <si>
    <t>GO</t>
  </si>
  <si>
    <t>666 Siswa</t>
  </si>
  <si>
    <t>GP</t>
  </si>
  <si>
    <t>549 siswa</t>
  </si>
  <si>
    <t>SMP Negeri 2 Kerjo</t>
  </si>
  <si>
    <t>GQ</t>
  </si>
  <si>
    <t>SMP Negeri 3 Satu Atap Kerjo</t>
  </si>
  <si>
    <t>GR</t>
  </si>
  <si>
    <t>727 Siswa</t>
  </si>
  <si>
    <t>SMP N 1 COLOMADU</t>
  </si>
  <si>
    <t>GS</t>
  </si>
  <si>
    <t>790 Siswa</t>
  </si>
  <si>
    <t>SMP NEGERI 2 COLOMADU</t>
  </si>
  <si>
    <t>GT</t>
  </si>
  <si>
    <t>GU</t>
  </si>
  <si>
    <t>SMPN 1 Gondangrejo</t>
  </si>
  <si>
    <t>GV</t>
  </si>
  <si>
    <t>SMP Negeri 2 Gondangrejo</t>
  </si>
  <si>
    <t>GW</t>
  </si>
  <si>
    <t>GX</t>
  </si>
  <si>
    <t>102.03 Tercapainya APK SMP/SMPLB/MTs/Paket B</t>
  </si>
  <si>
    <t>SMP Negeri 1 Jumapolo</t>
  </si>
  <si>
    <t>GY</t>
  </si>
  <si>
    <t>102.03 Tercapainya APK SMP/SMPLB/MTS/Paket B</t>
  </si>
  <si>
    <t>410 siawa</t>
  </si>
  <si>
    <t>GZ</t>
  </si>
  <si>
    <t>135 siswa</t>
  </si>
  <si>
    <t>SMP Negeri 3 Jumapolo</t>
  </si>
  <si>
    <t>HA</t>
  </si>
  <si>
    <t>572 SISWA</t>
  </si>
  <si>
    <t>SMP NEGERI 1 JATIPURO</t>
  </si>
  <si>
    <t>HB</t>
  </si>
  <si>
    <t>SMP N 2 Jatipuro</t>
  </si>
  <si>
    <t>HC</t>
  </si>
  <si>
    <t>272 Siswa</t>
  </si>
  <si>
    <t>HD</t>
  </si>
  <si>
    <t>760 Siswa</t>
  </si>
  <si>
    <t>SMP N 1 Jumantono</t>
  </si>
  <si>
    <t>HE</t>
  </si>
  <si>
    <t>SMP Negeri 2 Jumantono</t>
  </si>
  <si>
    <t>HF</t>
  </si>
  <si>
    <t>10.03 %</t>
  </si>
  <si>
    <t>SMP Negeri 3 Jumantono</t>
  </si>
  <si>
    <t>HG</t>
  </si>
  <si>
    <t>SMP Negeri 1 Jatiyoso</t>
  </si>
  <si>
    <t>HI</t>
  </si>
  <si>
    <t>SMP Negeri 2 Jatiyoso</t>
  </si>
  <si>
    <t>HJ</t>
  </si>
  <si>
    <t>316 Siswa</t>
  </si>
  <si>
    <t>SMP NEGERI 3 Jatiyoso</t>
  </si>
  <si>
    <t>HK</t>
  </si>
  <si>
    <t>219 Siswa</t>
  </si>
  <si>
    <t>SMP NEGERI 4 JATIYOSO</t>
  </si>
  <si>
    <t>Surat terkirim</t>
  </si>
  <si>
    <t>1000 Lembar</t>
  </si>
  <si>
    <t>Kebutuhan komunikasi, Listrik dan air terpenuhi</t>
  </si>
  <si>
    <t>Dinas Kearsipan dan Perpustakan</t>
  </si>
  <si>
    <t>Terpenuhinya peralatan gedung kantor</t>
  </si>
  <si>
    <t>1 paket alat kebersihan dan kelengkapanya, jasa kebersian 3 orang 1 tahun</t>
  </si>
  <si>
    <t>Kebutuan pengadaan dokumen</t>
  </si>
  <si>
    <t>Tersedianya bahan bacaan dan terbitan berkala</t>
  </si>
  <si>
    <t>4 Surat kabar, 2 Majalah, 1 Tabloid</t>
  </si>
  <si>
    <t>Makan minum rapat dan minum harian pegawai</t>
  </si>
  <si>
    <t>Terlaksananya kegiatan rapat dan konsultasi dalam/luar daerah</t>
  </si>
  <si>
    <t>Penyediaan Jasa Keamanan Kantor</t>
  </si>
  <si>
    <t>Tercapainya jasa keamanan kantor</t>
  </si>
  <si>
    <t>2 orang, 12 bulan</t>
  </si>
  <si>
    <t>1 paket Rak Buku Perpustakaan dan Printer</t>
  </si>
  <si>
    <t>Dinas Kearsipan dan perpustakaan</t>
  </si>
  <si>
    <t>4 mobil dan 2 roda dua</t>
  </si>
  <si>
    <t>Peralatan kantor berfungsi secara optimal</t>
  </si>
  <si>
    <t>1 paket peralatan gedung kantor, 1 tahun</t>
  </si>
  <si>
    <t>Tercukupinya honorarium dan sistem pelaporan &amp; pengelolaan berjalan lancar</t>
  </si>
  <si>
    <t>16 orang, 12 bulan</t>
  </si>
  <si>
    <t>Penyusunan pelaporan keuangan akhir tahun</t>
  </si>
  <si>
    <t>Tersedianya laporan akhir tahun</t>
  </si>
  <si>
    <t>3 buku Laporan kegiatan</t>
  </si>
  <si>
    <t>Program Pengembangan Budaya Baca</t>
  </si>
  <si>
    <t>Pengadaan Buku Perpustakaan Umum</t>
  </si>
  <si>
    <t>Bertambahnya koleksi perpustakaan umum kabupaten</t>
  </si>
  <si>
    <t>1240 eksemplar beserta pengolahanya</t>
  </si>
  <si>
    <t>Perpustakaan Keliling dan Pembinaan Perpustakaan</t>
  </si>
  <si>
    <t>Kegiatan peminjaman buku perpustakaan dan pembinaan SDM Perpustakaan di daerah</t>
  </si>
  <si>
    <t>40 Desa/Sekolah @ 3 kali kunjungan</t>
  </si>
  <si>
    <t>Perpustakaan Keliling CFD</t>
  </si>
  <si>
    <t>Pelayanan perpustakaan keliling CFD</t>
  </si>
  <si>
    <t>48 kali</t>
  </si>
  <si>
    <t>Program perbaikan sistem administrasi kearsipan</t>
  </si>
  <si>
    <t>Pembinaan arsip</t>
  </si>
  <si>
    <t>Terlaksananya kegiatan pembinaan kearsipan</t>
  </si>
  <si>
    <t>5 OPD, 10 Desa</t>
  </si>
  <si>
    <t>Program Peningkatan Layanan Perpustakaan</t>
  </si>
  <si>
    <t>Monitoring dan Evaluasi Layanan Perpustakaan</t>
  </si>
  <si>
    <t>Pelaksanaan monitoring dan evaluasi</t>
  </si>
  <si>
    <t>10 rumah ibadah, 40 desa/sekolah</t>
  </si>
  <si>
    <t>Pengeolahan Bahan Pustaka</t>
  </si>
  <si>
    <t>Tersedisnya bahan pustaka</t>
  </si>
  <si>
    <t>Forum Komunikasi Perpustakaan dan Pustakawan se Solo Raya</t>
  </si>
  <si>
    <t>Pelaksanaan kegiatan forum komunikasi antar dinas kearsipan dan perpustakaan</t>
  </si>
  <si>
    <t>2 kali kegiatan, 14 orang</t>
  </si>
  <si>
    <t>Pameran Buku Tingkat Kabupaten</t>
  </si>
  <si>
    <t>Terselenggaranya kegiatan pameran buku</t>
  </si>
  <si>
    <t>1 kegiatan, 4 hari</t>
  </si>
  <si>
    <t>Pelayanan perpustakaan</t>
  </si>
  <si>
    <t>Terpenuhinya jasa petugas perpustakaan</t>
  </si>
  <si>
    <t>12 orang, 12 bulan</t>
  </si>
  <si>
    <t>Program penyelamatan dan pelestarian dokumen/arsip daerah</t>
  </si>
  <si>
    <t>Pendataan dan penataan dokumen/arsip daerah</t>
  </si>
  <si>
    <t>Pengelolaan arsip dinamis in aktif</t>
  </si>
  <si>
    <t>7000 berkas</t>
  </si>
  <si>
    <t>Penelusuran Naskah Sumber Arsip Bupati Karanganyar</t>
  </si>
  <si>
    <t>tersedianya naskah sumber arsip bupati karanganyar</t>
  </si>
  <si>
    <t>1 naskah</t>
  </si>
  <si>
    <t>Program peningkatan kualitas pelayanan informasi</t>
  </si>
  <si>
    <t>Lomba tertib arsip desa</t>
  </si>
  <si>
    <t>Terlaksananya lomba tertib arsip desa</t>
  </si>
  <si>
    <t>3 Juara</t>
  </si>
  <si>
    <t>Sosialisasi Perda Penyelenggaraan Kearsipan</t>
  </si>
  <si>
    <t>Tersedianya perda kearsipan</t>
  </si>
  <si>
    <t>Penyusunan Arsip Karya Puisi</t>
  </si>
  <si>
    <t>Tersedianya arsip karya puisi</t>
  </si>
  <si>
    <t>1 buku besar dan duplikat</t>
  </si>
  <si>
    <t>Monitoring dan Evaluasi Kearsipan Desa/Kelurahan</t>
  </si>
  <si>
    <t>Terlaksananya kegiatan monev kearsipan desa dan OPD</t>
  </si>
  <si>
    <t>10 Desa, 5 OPD</t>
  </si>
  <si>
    <t xml:space="preserve">Terselenggaranya pengiriman dokumen dan keabsahan dokumen untuk keperluan Dinas </t>
  </si>
  <si>
    <t xml:space="preserve">12 bulan </t>
  </si>
  <si>
    <t>Terselenggaranya kegiatan pelayanan Dinas Kependudukan dan Pencatatan Sipil</t>
  </si>
  <si>
    <t>Penyediaan jasa administrasi keuangan</t>
  </si>
  <si>
    <t>Terwujudnya peningkatan kinerja/optimalisasi pengelolaan administrasi keuangan OPD</t>
  </si>
  <si>
    <t xml:space="preserve">Tersedianya peralatan kebersihan kantor dan </t>
  </si>
  <si>
    <t>Terpenuhinya kebutuhan alat tulis kantor yang memadai pada Dinas Kependudukan dan Pencatatan Sipil</t>
  </si>
  <si>
    <t>Tersedianya kebutuhan barang cetakan dan penggandaan</t>
  </si>
  <si>
    <t>Tersedianya komponen instalasi listrik penerangan bangunan kantor</t>
  </si>
  <si>
    <t>Tersedianya peralatan dan perlengkapan kantor guna memperlancar kegiatan Dinas Kependudukan dan Pencatatan Sipil (Komputer)</t>
  </si>
  <si>
    <t>Tercukupinya kebutuhan logistik Dinas Kependudukan dan Pencatatan Sipil</t>
  </si>
  <si>
    <t>Tercukupinya kegiatan pelayanan rapat, Kegiatan  dan Tamu</t>
  </si>
  <si>
    <t>Terlaksananya perjalanan dinas dalam /luar daerah</t>
  </si>
  <si>
    <t>Terwujudnya gedung kantor yang representatif</t>
  </si>
  <si>
    <t>Pengecatan 1 Komplek Gedung dan Pemelihaaan Rutin Gedung DISDUKCAPIL</t>
  </si>
  <si>
    <t>Tersedianya kendaraan dinas operasional yang baik dan lancar</t>
  </si>
  <si>
    <t xml:space="preserve">12 unit ( 5 rd empat, 8 roda dua) 12 bln </t>
  </si>
  <si>
    <t>Terpenuhinya pemeliharaan rutin/berkala peralatan gedung kantor</t>
  </si>
  <si>
    <t>12 bln, pemeliharaan komputer laptop, printer, kipas angin, AC, Mebelair dan Wab Site dan. Penggantian Instalasi Komputer Serta Laptop.</t>
  </si>
  <si>
    <t>Tersusunnya perencanaan program dan kegiatan OPD</t>
  </si>
  <si>
    <t>12 bln, 5 jenisbuku</t>
  </si>
  <si>
    <t>Penyusunan pelaporan keuangan semesteran</t>
  </si>
  <si>
    <t>Tersusunnya laporan keuangan OPD</t>
  </si>
  <si>
    <t>12 bln, 6 buku</t>
  </si>
  <si>
    <t>Program Penataan Administrasi Kependudukan</t>
  </si>
  <si>
    <t>Kegiatan Implementasi Sistem Administrasi Kependudukan (membangun, updating dan pemeliharaan)</t>
  </si>
  <si>
    <t>Terlaksananya Sistem Informasi (SIAK) di Kab. Karanganyar</t>
  </si>
  <si>
    <t>Pemeliharaan diDinas dan 17 Kec, 3 tenaga Operator dan Perjalanan Dinas Dalam dan Luar Daerah (dlm 12 bln) serta mak min Rapat</t>
  </si>
  <si>
    <t>Fasilitasi Pelayanan Akta-akta Catatan Sipil</t>
  </si>
  <si>
    <t>Terselenggaranya Pelayanan Akta-Akta Pencatatan Sipil dan Terlaksananya Sidang Konfirmasi serta verifikasi berkas permohonan akta kelahiran terlambat pencatatan</t>
  </si>
  <si>
    <t>cetak form2 catatan sipil (11 item), berkas permohonan akta2 catatan sipil, 6x rakor pencatatan sipil antar kab/kota dan penjilitan berkas (680)r dan regester kutipan akta2 pencatatan sipil  (138 bk)</t>
  </si>
  <si>
    <t>Pelayanan KTP Elektronik</t>
  </si>
  <si>
    <t xml:space="preserve">Terlaksananya kelancaran pelaksanaan percepatan pelayanan perekaman KTP elektronik, terpeliharanya peralatan perekaman dan pencetakan KTP elektronik di Dinas dan 17 Kecamatan, penyelesaian permasalahan penduduk, pindah - datang </t>
  </si>
  <si>
    <t>Dinas dan 17 Kec</t>
  </si>
  <si>
    <t>Pelayanan ADMINDUK</t>
  </si>
  <si>
    <t>Terlaksananya pelayanan Administrasi Kependudukan (Sosialisasi ADMINDUK, Pecepatan Pelayanan ADMINDUK, Pelayanan Keliling Bidang Kependudukndan Pencatatan Sipil, Penuntasan Akta Pencatatan Kelahiran 0 - 18 Tahun, Pengadaan Printer Cetak KTP Eektronik, Pengadakan Blangko2 ADMINDUK, Pengelolaan Sistem Informasi Adminduk Penyusunan Profil Kependudukan, Pemanfaatan Data dan Koordinasi dan Koordinasi dan Konsultasi Penyelenggaraan ADMINDUK Perjalanan Dinas Dalam/ Luar Daerah</t>
  </si>
  <si>
    <t>12 bln /Dinas dan 17 Kecamatan serta Instansi Terkait.</t>
  </si>
  <si>
    <t>Fasilitasi Pelayanan Pindah Datang Penduduk</t>
  </si>
  <si>
    <t>Terlaksananya Pelayanan Pindah Datang Penduduk</t>
  </si>
  <si>
    <t>Dinas dan 17 Kecamatan</t>
  </si>
  <si>
    <t>Program Perbaikan Sistem Administrasi Kerasipan</t>
  </si>
  <si>
    <t>Pengadaan Sarana Penyimpanan dan Pengelolaan Dokumen ADMINDUK</t>
  </si>
  <si>
    <t>Terwujudnya penataan arsip dan pengelolaan dokumen ADMINDUK</t>
  </si>
  <si>
    <t>Pengelola Dokumen Pencatatan Sipil Penjilidan Kutipan dan Register Pencatatan Sipil</t>
  </si>
  <si>
    <t>DINAS KOMUNIKASI DAN INFORMATIKA KAB. KARANGANYAR</t>
  </si>
  <si>
    <t>Program Pelayanan Adminsitrasi Perkantoran</t>
  </si>
  <si>
    <t>tersedianya jasa pengiriman surat</t>
  </si>
  <si>
    <t>diskominfo</t>
  </si>
  <si>
    <t>tersedianya kebutuhan air, listrik dan telepon</t>
  </si>
  <si>
    <t>Studio Radio Swiba</t>
  </si>
  <si>
    <t>Penyediaan jasa pemeliharaan dan perizinan kendaraan dinas / operasional</t>
  </si>
  <si>
    <t>Terpenuhinya kebutuhan pajak kendaraan dan sevice kendaraan dinas/perasional</t>
  </si>
  <si>
    <t>Kend roda 4 : 5 unit, kend roda 2 : 10 unit./12 bulan</t>
  </si>
  <si>
    <t>Diskominfo</t>
  </si>
  <si>
    <t>terlaksananya pemeliharaan peralatan kerja</t>
  </si>
  <si>
    <t>laptop 4 buah, komputer 4 buah, printer 8 buah, AC 10 buah, suku cadang komputer/laptop.</t>
  </si>
  <si>
    <t>terpebuhinya kebutuhan alat tulis kantor</t>
  </si>
  <si>
    <t>51 item</t>
  </si>
  <si>
    <t>tersedianya barang cetakan, foto copy dan penjilidan</t>
  </si>
  <si>
    <t>barang cetakan 1.292 lembar, foto copu 56.000 lembar, cetak cover dan jilid 40 buah</t>
  </si>
  <si>
    <t>terpenuhinya kebutuhan perlengkapan kantor</t>
  </si>
  <si>
    <t>Laptop 2 buah, printer laser jet 1 buah</t>
  </si>
  <si>
    <t>Terpenuhinya peralatan kebersihan dan bahan pembersih kantor</t>
  </si>
  <si>
    <t>20 item</t>
  </si>
  <si>
    <t>Penyediaan Bahan bacaan dan peraturan perundang undangan</t>
  </si>
  <si>
    <t>Tersedianya langganan surat kabar harian</t>
  </si>
  <si>
    <t>suara merdeka 1.800 exp, Solo Pos 1.800 exp, Jawa Pos 1.800 exp, joglo semar 1.800 exp.</t>
  </si>
  <si>
    <t>tersedianya makanan dan minuman rapat</t>
  </si>
  <si>
    <t>Snek 700 dos, makan 700 dos, air mineral (galon) 10 galon, air mineral gelas 10 dos.</t>
  </si>
  <si>
    <t>Rapat rapat koordinasi dan konsultasi ke luar daerah</t>
  </si>
  <si>
    <t>terlaksananya perjalanan dinas dalam daerah dan luardaerah</t>
  </si>
  <si>
    <t>273 kali</t>
  </si>
  <si>
    <t>wil Kab. Karanganyar,  luar wil Kab. Karanganyar, luar Jawa</t>
  </si>
  <si>
    <t>Program Peningkatan sarana dan prasarana aparatur</t>
  </si>
  <si>
    <t>Pengadaan alat alat studio</t>
  </si>
  <si>
    <t>aterpenuhinya kebutuhan laptop dan kamera digital</t>
  </si>
  <si>
    <t>lapotop 10 buah, kamera 7 buah.</t>
  </si>
  <si>
    <t>Terpenuhinya kebutuhan BBM dan ganti oli bagi kendaraan dinas rodan 4 dan roda 2.</t>
  </si>
  <si>
    <t xml:space="preserve">4620 liter, 2 kali ganti oli </t>
  </si>
  <si>
    <t>Terlaksananya pengiriman peserta diklat, Pelatihan bagi PNS</t>
  </si>
  <si>
    <t>Luar wil Karanganyar</t>
  </si>
  <si>
    <t>Program peningkatan, pengembangan sistem pelaporan capaian kinerja keuangan</t>
  </si>
  <si>
    <t>Terpenuhinya kebutuhan honor pejabat pngelola keuangan selama 6 bulan, dan terbayarnya honor THL 12 bulan</t>
  </si>
  <si>
    <t>8 orang/6 bulan dan THL 2 orang/12 bulan</t>
  </si>
  <si>
    <t>Program Pengembangan Data / Informasi</t>
  </si>
  <si>
    <t>Penyusunan Profil Kecamatan</t>
  </si>
  <si>
    <t>terlaksananya penyusunan buku Profil Kecamatan</t>
  </si>
  <si>
    <t>170 Buku</t>
  </si>
  <si>
    <t>Penyusunan Indeks Harga Konsumen</t>
  </si>
  <si>
    <t>terlaksananya penyusunan buku Indeks harga konsumen dan buku Analisis Inflasi</t>
  </si>
  <si>
    <t>60 Buku, 60 buku</t>
  </si>
  <si>
    <t>Penyusunan Analisis Indikator ekonomi</t>
  </si>
  <si>
    <t>Terlaksananya penyusunan Buku Indeks Analisis Ekonomi</t>
  </si>
  <si>
    <t>60 Buku.</t>
  </si>
  <si>
    <t>Penyusunan Profil Karanganyar</t>
  </si>
  <si>
    <t>Terlaksananya Penyusunan Buku Profil Karanganyar</t>
  </si>
  <si>
    <t>100 Buku</t>
  </si>
  <si>
    <t>Penyusunan Produk domestik Regional Bruto</t>
  </si>
  <si>
    <t>Terlaksananya penyusunan Buku Analisis Produk domestik Bruto</t>
  </si>
  <si>
    <t>Program pengembangan Komunikasi, Informasi dan Media Massa.</t>
  </si>
  <si>
    <t>Perencanaan dan pengembangan Kebijakan Komunikasi dan informasi</t>
  </si>
  <si>
    <t>Terlaksananya Rakor PPID dan tertatanya website OPD</t>
  </si>
  <si>
    <t>1 kali / 60 orang</t>
  </si>
  <si>
    <t>Penerbitan Majalah Intanpari Karanganyar tenteram</t>
  </si>
  <si>
    <t>Terlaksananya menerbitkan Majalah Intanpari Karangayar Tenteram</t>
  </si>
  <si>
    <t>1 kali / 885 exp</t>
  </si>
  <si>
    <t>Dokumentasi Kegiatan pemkab Karanganyar</t>
  </si>
  <si>
    <t>Terlaksananya penyusunan klipping tentang Berita di karanganyar dan Pembuatan DVD</t>
  </si>
  <si>
    <t>150 Bendel, 2 keping DVD, Honor THL 5 orang/12 bulan</t>
  </si>
  <si>
    <t>Liputan kegiatan Pimpinan / Siaran pers</t>
  </si>
  <si>
    <t>Terlaksananya kegiatan liputan kegiatan Pejabat dilingkungan Pemkab Karangayar</t>
  </si>
  <si>
    <t>450 kali</t>
  </si>
  <si>
    <t>wil Kab. Karanganyar,  luar wil Kab. Karanganyar</t>
  </si>
  <si>
    <t>Pengurusan Perijinan Lembaga Penyiaran Publik Lokal</t>
  </si>
  <si>
    <t>Diperolehnya Ijin Stasiun radio</t>
  </si>
  <si>
    <t>1 Perijinan</t>
  </si>
  <si>
    <t>LPP Prop. Jateng</t>
  </si>
  <si>
    <t>Program kerjasama Informasi dengan media Massa</t>
  </si>
  <si>
    <t>Penyebarluasan informasi Pembangunan Daerah</t>
  </si>
  <si>
    <t>Terlaksananya kegiatan Pnyebaran informasi pembangunan daerah</t>
  </si>
  <si>
    <t>5 kali kegiatan, Honor THL 1 orang/12 bulan</t>
  </si>
  <si>
    <t>Studio Radio swiba</t>
  </si>
  <si>
    <t>Kerjasama dengan Media Massa</t>
  </si>
  <si>
    <t>terlaksananya Pemasangan Iklan di media massa, advetorial "Bareng Bupati mbangun Karanganyar" dan pengadaan Surat Kabar</t>
  </si>
  <si>
    <t>20 kali, 1 Paket dan 1.000 exemplar</t>
  </si>
  <si>
    <t>Jumpa pers / kemitraan dengan pers</t>
  </si>
  <si>
    <t>terselenggaranya kegiatan Jumpa pers Bupati Karanganyar dengan wartawan</t>
  </si>
  <si>
    <t>10 kali</t>
  </si>
  <si>
    <t>Wil Kab. Karanganyar</t>
  </si>
  <si>
    <t>Siaran televisi</t>
  </si>
  <si>
    <t>Terselenggaranya talkshow Bupati dan pejabat Pemkab. Karanganyar dengan masyarakat melalui media televisi</t>
  </si>
  <si>
    <t>TATV</t>
  </si>
  <si>
    <t>Promosi Informasi</t>
  </si>
  <si>
    <t>Terlaksananya penyebaran informasi melalui Baliho dan Spanduk</t>
  </si>
  <si>
    <t>55 buah, 16 buah</t>
  </si>
  <si>
    <t>Pemberdayaan Kelompok Pertunjukan Rakyat</t>
  </si>
  <si>
    <t>terlaksananya pengiriman Tim Kesenian Tradisional Karanganyar ke ajang Festival Pertunjuksn rakyat tingkat Propinsi Jateng</t>
  </si>
  <si>
    <t>Semarang</t>
  </si>
  <si>
    <t>Pameran</t>
  </si>
  <si>
    <t>Terlaksananya mengikuti kegiatan pameran Pembangunan</t>
  </si>
  <si>
    <t>wil Kab. Karanganyar</t>
  </si>
  <si>
    <t>Siaran Langsung Kegiatan / Event</t>
  </si>
  <si>
    <t>Terselenggaranya kegiatan siaran langsung event-event penting</t>
  </si>
  <si>
    <t>60 kali</t>
  </si>
  <si>
    <t>Program Optimalisasi Pemanfaatan teknologi Infomasi</t>
  </si>
  <si>
    <t>Peningkatan kapasitas Bandwidth</t>
  </si>
  <si>
    <t>Terlaksananya Langganan akses internet</t>
  </si>
  <si>
    <t>Pemeliharaan sarana dan Prasarana Infrastruktur Jaringan Teknologi Informasi Kab. Karanganyar</t>
  </si>
  <si>
    <t>Terlaksananya pemeliharaan Komputer Jaringan</t>
  </si>
  <si>
    <t>Pengelolaan / Pemeliharaan Website</t>
  </si>
  <si>
    <t>Terlaksananya Updating Web dan Lomba Konten web</t>
  </si>
  <si>
    <t>1 Paket, 1 Paket</t>
  </si>
  <si>
    <t>Pengelolaan Data Informasi</t>
  </si>
  <si>
    <t>terlaksananya pembuatan buku Agenda Eksekutif dan terbayarnya tenaga ahli / fasilitator kegiatan</t>
  </si>
  <si>
    <t>1.050 buku, 2 orang / 12 bulan</t>
  </si>
  <si>
    <t>Peningkatan sarana PDE</t>
  </si>
  <si>
    <t>Terpeliharanya Peralatan Studio Visual dan terbayarnya tenaga ahli / fasilitator kegiatan</t>
  </si>
  <si>
    <t>13 Item barang, 1orang / 12 bulan</t>
  </si>
  <si>
    <t>Operasional Sekretariat LPSE</t>
  </si>
  <si>
    <t>terbayarnya Honorarium Pengelola Sekretariat LPSE</t>
  </si>
  <si>
    <t>9 orang / 12 bulan</t>
  </si>
  <si>
    <t>Pengembangan Hotspot</t>
  </si>
  <si>
    <t>terlaksananya pengembangan Hotspot</t>
  </si>
  <si>
    <t>Fasilitasi dan Pengembangan Smart City</t>
  </si>
  <si>
    <t>Terselenggaranya Seminar Nasional</t>
  </si>
  <si>
    <t>Disaster Recovery Center (DRC)</t>
  </si>
  <si>
    <t>Terlaksananya sewa collocatoin server sebagai tempat backup data</t>
  </si>
  <si>
    <t>Pengembangan Aplikasi Sisten Informasi Managemen Daerah (SIMDA)</t>
  </si>
  <si>
    <t>terlaksananya pembuatan Aplikasi SIMBA dan terbayarnya Hoonorarium tenaga ahli / fasilitator kegiatan</t>
  </si>
  <si>
    <t>1 update apps dan  1 orang/12 bulan</t>
  </si>
  <si>
    <t>Pengelolaan CCTV Online</t>
  </si>
  <si>
    <t>Terlaksananya Pengadaan CCTV Online</t>
  </si>
  <si>
    <t>10 titik</t>
  </si>
  <si>
    <t>Pengadaan Papan reklame</t>
  </si>
  <si>
    <t>Tercukupinya Pulsa listrik</t>
  </si>
  <si>
    <t>1 paket / 12 bulan</t>
  </si>
  <si>
    <t>Simpang empat Papahan dan....</t>
  </si>
  <si>
    <t>Pengelolaan Aplikasi SMS Center dan SAPAMAS</t>
  </si>
  <si>
    <t xml:space="preserve">Terlaksananya update aplikasi SAPAMAS dan terbayarnya Honorarium tenaga ahli / fasilitator kegiatan </t>
  </si>
  <si>
    <t>12 bulan, 1 orang / 12 bulan</t>
  </si>
  <si>
    <t>Operasional Sekretariat BLC</t>
  </si>
  <si>
    <t>Terlaksananya Kegiatan pelatihan Komputer</t>
  </si>
  <si>
    <t>5 kali / 80 orang</t>
  </si>
  <si>
    <t>Perkantoran elektronis</t>
  </si>
  <si>
    <t>Terlaksananya Updating Aplikasi Perkantoran Elektronis</t>
  </si>
  <si>
    <t>Pengelolaan Layangmas (Layanan Anggota Masyarakat)</t>
  </si>
  <si>
    <t>terlaksananya updating Aplikasi Onlinesasi LAYANGMAS</t>
  </si>
  <si>
    <t>Pengembangan Jaringan WAN Kab. Karanganyar</t>
  </si>
  <si>
    <t>Terlaksananya pengembangan Jaringan WAN</t>
  </si>
  <si>
    <t>Pengadaan Booklet Intanpari</t>
  </si>
  <si>
    <t>Terlaksananya cetal booklet / pamflet / leaflet</t>
  </si>
  <si>
    <t>4.000 lembar</t>
  </si>
  <si>
    <t>Pengelolaan Persandian</t>
  </si>
  <si>
    <t>Security Assesment, Update aplikasi server, web server</t>
  </si>
  <si>
    <t>Pengelolaan Sambernyawa Information System (SIC)</t>
  </si>
  <si>
    <t>Terlaksananya Updating Aplikasi Dashboard</t>
  </si>
  <si>
    <t>Pengelolaan Videowall</t>
  </si>
  <si>
    <t>terlaksananya Perawatan perangkat videowall</t>
  </si>
  <si>
    <t>Organisasi Pemerintah Daerah : Dinas Lingkungan Hidup Kabupaten Karanganyar</t>
  </si>
  <si>
    <t>DINAS LINGKUNGAN HIDUP</t>
  </si>
  <si>
    <t>Tersedianya benda-benda pos dan jasa pengiriman dokumen</t>
  </si>
  <si>
    <t xml:space="preserve">515 lbr materai, 8\ eks dokumen </t>
  </si>
  <si>
    <t>DLH Kab.Karanganyar</t>
  </si>
  <si>
    <t>Tersedianya jasa komunikasi, SDA  listrik</t>
  </si>
  <si>
    <t>7 jar.listrik, 2 jar.telp/fax, 6 jar.air</t>
  </si>
  <si>
    <t>Terbayarnya tagihan langganan surat kabar</t>
  </si>
  <si>
    <t>Tebayarnya pajak bumi dan bangunan</t>
  </si>
  <si>
    <t>5 Lokasi</t>
  </si>
  <si>
    <t>Penyediaan Jasa Peralatan dan Perlengkapan Kantor</t>
  </si>
  <si>
    <t>Terpeliharanya peralatan dan perlengkapan kantor</t>
  </si>
  <si>
    <t>5 jenis peralatan</t>
  </si>
  <si>
    <t>Penyediaan Jasa Pemeliharaan dan Perizinan Kendaraan Dinas/Operasional</t>
  </si>
  <si>
    <t>Terlaksananya pembayaran pajak kendaraan</t>
  </si>
  <si>
    <t>8 kendaraan roda 4, 4 kendaraan roda 2, 5 kendaraan roda 3, 17 truck</t>
  </si>
  <si>
    <t>6 kendaraan roda 4, 3 kendaraan roda 2</t>
  </si>
  <si>
    <t>Tersedianya BBM dan pelumas kendaraan dinas</t>
  </si>
  <si>
    <t>Terlaksananya pembayaran jasa uji KIR kendaraan</t>
  </si>
  <si>
    <t>17 truck, 2 roda 4 pengangkut sampah</t>
  </si>
  <si>
    <t>Tersedianya alat kebersihan dan bahan pembersih serta terbayarnya retribusi sampah</t>
  </si>
  <si>
    <t xml:space="preserve">10 komponen pembersih, 12 bulan </t>
  </si>
  <si>
    <t>58 macam (kertas, buku, dll)</t>
  </si>
  <si>
    <t>Tersedianya barang cetakan/penggandaan</t>
  </si>
  <si>
    <t>9.500 lb cetak, pengganaan 41.125 lbr, 60 jilid buku</t>
  </si>
  <si>
    <t>Tersedianya peralatan listrik dan penerangan</t>
  </si>
  <si>
    <t xml:space="preserve">9 komponen </t>
  </si>
  <si>
    <t>Penyediaan Peralatan dan Perlengkapan Kantor</t>
  </si>
  <si>
    <t>3 unit printer</t>
  </si>
  <si>
    <t>Tersedianya makanan dan minuman untuk menjamu rapat dan tamu subosukowonosraten</t>
  </si>
  <si>
    <t>612 dus snack, 582 dus makan, 114 orang</t>
  </si>
  <si>
    <t>Rapat-Rapat Koordinasi dan Konsultasi Ke Dalam/Luar Daerah</t>
  </si>
  <si>
    <t>Tersedianya transport dan uang saku perjalanan dinas</t>
  </si>
  <si>
    <t xml:space="preserve">12 bulan PD dalam dan luar daerah </t>
  </si>
  <si>
    <t>Kab.Karanganyar dan daerah luar Kab.Karanganyar</t>
  </si>
  <si>
    <t>Program Peningkatan Sarana Prasarana Aparatur</t>
  </si>
  <si>
    <t>Terlaksananya pengadaan CCTV Online</t>
  </si>
  <si>
    <t>Terlaksananya pemeliharaan dan perbaruan gedung dan taman kantor</t>
  </si>
  <si>
    <t>Pemeliharaan Rutin/Berkala Peralatan Laboratorium LIngkungan</t>
  </si>
  <si>
    <t>Terlaksananya kalibrasi dan pemeliharaan atas laboratorium</t>
  </si>
  <si>
    <t>Terlaksananya penyusunan LKjIP, LPT dan laporan POK DLH Kab. Karanganyar</t>
  </si>
  <si>
    <t>3 jenis laporan</t>
  </si>
  <si>
    <t>Terlaksananya penyusunan laporan keuangan dan pengelolaan barang OPD serta terbayarnya honor tenaga pelaksana lainnya</t>
  </si>
  <si>
    <t>1 dokumen, 1 orang</t>
  </si>
  <si>
    <t>Penyediaan Prasarana dan Sarana Pengelolaaan Persampahan</t>
  </si>
  <si>
    <t>Tersedianya sarana dan prasarana pengelolaan sampah</t>
  </si>
  <si>
    <t>26 tong sampah three sheet, 2 unit bak truck</t>
  </si>
  <si>
    <t>Peningkatan operasi dan pemeliharaan prasarana dan sarana persampahan</t>
  </si>
  <si>
    <t>Meningkatnya pelayanan kebersihan di wilayah pelayanan kebersihan;</t>
  </si>
  <si>
    <t>7 kecamatan : Tawangmangu, Karanganyar, Tasikmadu, Jaten, Kebakkramat, Colomadu, Gondangrejo</t>
  </si>
  <si>
    <t>Tercukupinya alat dan bahan kebersihan serta sarana dan prasarana operasional kebersihan dan terpenuhinya kelancaran operasional pengelolaan persampahan di TPA Sukosari Jumantono</t>
  </si>
  <si>
    <t xml:space="preserve">  Terlaksananya pemeliharaan armada sampah kebersihan dan operasional pengelolaan sampah di TPA Sukosari Jumantono</t>
  </si>
  <si>
    <t>27 armada</t>
  </si>
  <si>
    <t>Peningkatan kesejahteraan petugas</t>
  </si>
  <si>
    <t>38 orang tenaga kerja</t>
  </si>
  <si>
    <t>Peningkatan Operasional dan Pemeliharaan Kebersihan</t>
  </si>
  <si>
    <t>Tercukupinya alat dan bahan sarana serta prasarana operasional kebersihan lingkungan, terbayarnya tenaga pelaksana lainnya (tenaga operasional kebersihan)</t>
  </si>
  <si>
    <t>1 paket, 69 orang</t>
  </si>
  <si>
    <t>Pengadaan Kendaraan Operasional Persampahan</t>
  </si>
  <si>
    <t>Tercukupinya alat pengangkut sampah untuk kelancaran operasional pengelolaan persampahan</t>
  </si>
  <si>
    <t>20 unit roda 3</t>
  </si>
  <si>
    <t>Pemeliharaan Sarana Prasarana Persampahan</t>
  </si>
  <si>
    <t>Terlaksananya pembenahan akses gorong-gorong TPA Sukosaro</t>
  </si>
  <si>
    <t>Terlaksananya pembukaan akses jalan masuk yang tertutup sampah</t>
  </si>
  <si>
    <t>Controlled Landfill TPA Sukosari Jumantono</t>
  </si>
  <si>
    <t>Terlaksananya pengelolaan persampahan di TPA dengan sistem controlled landfill</t>
  </si>
  <si>
    <t>TPA Sukosari Jumantono</t>
  </si>
  <si>
    <t>Peningkatan Operasional dan Pemeliharaan Pengelolaan Sampah Colomadu</t>
  </si>
  <si>
    <t>Terciptanya lingkungan kecamatan Colomadu yang bersih dan asri</t>
  </si>
  <si>
    <t>Kec. Colomadu</t>
  </si>
  <si>
    <t>Program Pengendalian Pencemaran dan Perusakan Lingkungan Hidup</t>
  </si>
  <si>
    <t>Pengendalian Pencemaran Logam Berat pada Lahan Pertanian</t>
  </si>
  <si>
    <t>Pemantauan kualitas logam berat pada lahan pertanian (Pb, Cd, Cu, dan Cr) dan tersedianya laporan kualitas logam berat pada lahan pertanian</t>
  </si>
  <si>
    <t>6 titik (20 sampel)</t>
  </si>
  <si>
    <t>Kec. Kebakkramat dan Kec. Jaten</t>
  </si>
  <si>
    <t>Pengawasan Pelaksanaan Kebijakan Bidang Lingkungan Hidup</t>
  </si>
  <si>
    <t>Pengawasan terhadap pelaku usaha dengan dilaksanakan peninjauan lokasi</t>
  </si>
  <si>
    <t xml:space="preserve">45 pelaku usaha </t>
  </si>
  <si>
    <t>Pengelolaan B3 dan Limbah B3</t>
  </si>
  <si>
    <t>Penerbitan ijin TPS LB3</t>
  </si>
  <si>
    <t xml:space="preserve">25 ijin </t>
  </si>
  <si>
    <t>Terlaksananya sosialisasi pengelolaan LB3</t>
  </si>
  <si>
    <t>2 kali</t>
  </si>
  <si>
    <t>Peningkatan Peringkat Kinerja Perusahaan (Proper)</t>
  </si>
  <si>
    <t>Penilaian peringkat kinerja perusahaan Tk. Nasional dan Provinsi, Sosialisasi/ Pembinaan Proper, Proper Tk. Kabupaten</t>
  </si>
  <si>
    <t>20 perusahaan (Propernas dan Properda) dan 10 industri (Properkab)</t>
  </si>
  <si>
    <t>Pengendalian dan Pemantauan Kualitas Udara</t>
  </si>
  <si>
    <t>Pemantauan Kualitas udara ambien dan udara emisi sumber tidak bergerak pada wilayah potensi pencemaran udara</t>
  </si>
  <si>
    <t>4 titik, 7 titik, 1 laporan</t>
  </si>
  <si>
    <t>Pengendalian Pencemaran Air</t>
  </si>
  <si>
    <t>Penerbitan Izin Pembuangan Air Limbah, Inventarisasi pelaporan kualitas air limbah usaha dan kegiatan, pemantauan kualitas air limbah industri, RS, hotel, pemukiman</t>
  </si>
  <si>
    <t>12 pelaku usaha, 1 dokumen, 35 sampel</t>
  </si>
  <si>
    <t>Pengelolaan Teknis Dampak Lingkungan</t>
  </si>
  <si>
    <t>Pemantauan pelaksanaan pengelolaan LH perusahaan dan rapat koreksi dokumen LH usaha dan/atau kegiatan</t>
  </si>
  <si>
    <t xml:space="preserve">50 kegiatan, 35 kegiatan </t>
  </si>
  <si>
    <t>Pos Pengaduan Lingkungan Hidup</t>
  </si>
  <si>
    <t>Terlaksananya pelayanan pengaduan lingkungan hidup</t>
  </si>
  <si>
    <t>Pemantauan Kualitas Air Sungai dan Pembinaan Prokasih/Superkasih</t>
  </si>
  <si>
    <t>Terlaksananya kegiatan pemantauan kualitas air sungai, Laporan Kualitas Air Sungai dan Status Mutu Air</t>
  </si>
  <si>
    <t>5 sungai dan saluran irigasi (22 sampel)</t>
  </si>
  <si>
    <t>Program Menuju Sekolah Adiwiyata</t>
  </si>
  <si>
    <t>Terlaksananya pembinaan program adiwiyata</t>
  </si>
  <si>
    <t>50 sekolah adiwiyata tk. Propinsi, 25 sekolah adiwiyata tk. Nasional, 13 sekolah adiwiyata mandiri dan 75 sekolah rintisan adiwiyata</t>
  </si>
  <si>
    <t>Pembuatan IPAL Biogas</t>
  </si>
  <si>
    <t>Terkelolanya limbah ternak dengan pembuatan IPAL Biogas</t>
  </si>
  <si>
    <t>Pembuatan IPAL USK Tahu</t>
  </si>
  <si>
    <t>Terkelolanya limbah Usaha Skala Kecil (USK) Tahu</t>
  </si>
  <si>
    <t>Operasional dan Pengelolaan IPLT Kaliboto</t>
  </si>
  <si>
    <t>Terlaksananya kegiatan operasional dan pengelolaan IPLT Kaliboto</t>
  </si>
  <si>
    <t>IPLT Kaliboto</t>
  </si>
  <si>
    <t>Revitalisasi IPLT Kaliboto</t>
  </si>
  <si>
    <t>Terlaksanaya rehab bangunan pengolah limbah (IPLT)</t>
  </si>
  <si>
    <t>Pengadaan Truck Sedot Tinja</t>
  </si>
  <si>
    <t>Terlaksananya pengadaanTruck Sedot Tinja</t>
  </si>
  <si>
    <t>Fasilitasi Sedot Tinja Gratis</t>
  </si>
  <si>
    <t>Terlaksananya kegiatan sedot tinja gratis dengan pembagian Karsa (Kartu Sanitasi) ke masyarakat</t>
  </si>
  <si>
    <t>2000 titik lokasi</t>
  </si>
  <si>
    <t>Program Perlindungan dan Konservasi Sumber Daya Alam</t>
  </si>
  <si>
    <t>Pengendalian Dampak Perubahan Iklim</t>
  </si>
  <si>
    <t>Terlaksananya mitigasi perubahan iklim</t>
  </si>
  <si>
    <t>Peningkatan Peran Serta Masyarakat Dalam Perlindungan dan Konservasi SDA</t>
  </si>
  <si>
    <t>Tersebarnya bibit tanaman kepada masyarakat</t>
  </si>
  <si>
    <t xml:space="preserve">6 jenis bibit tanaman </t>
  </si>
  <si>
    <t>Wonokeling Kec. Jatiyoso</t>
  </si>
  <si>
    <t>Peningkatan Konservasi Lahan Kritis</t>
  </si>
  <si>
    <t>Terlaksananya konservasi di lahan kritis dengan penanaman bibit</t>
  </si>
  <si>
    <t>1 jenis bibit tanaman</t>
  </si>
  <si>
    <t>Kec. Jumantono, Jumapolo, Jatipuro dan Jatiyoso</t>
  </si>
  <si>
    <t>Penerapan Pemanfaatan Lahan Pekarangan dan Pengelolaan Sampah Dengan Pemberdayaan Wanita</t>
  </si>
  <si>
    <t>Terlaksananya pelatihan pembuatan kompos, daur ulang sampah an organik, praktek kerja dan kunjungan lapangan untuk bertani organik</t>
  </si>
  <si>
    <t xml:space="preserve">3 kegiatan </t>
  </si>
  <si>
    <t>Penyebaran Informasi Pencegahan Kerusakan Sumber Daya Alam</t>
  </si>
  <si>
    <t>Tersedianya media informasi (leaflet, sticker, spanduk) pencegahan kerusakan</t>
  </si>
  <si>
    <t xml:space="preserve">1 kegiatan </t>
  </si>
  <si>
    <t>Program  Rehabilitasi dan Pemulihan Cadangan Sumber daya Alam</t>
  </si>
  <si>
    <t>Konservasi Kawasan Resapan Air Lereng Gunung Lawu</t>
  </si>
  <si>
    <t>Terlaksananya konservasi di kawasan resapan air lereng Gunung Lawu dengan penyebaran dan penanaman bibit pohon</t>
  </si>
  <si>
    <t>1 kegiatan (3 jenis bibit tanaman)</t>
  </si>
  <si>
    <t>Kec. Tawangmangu</t>
  </si>
  <si>
    <t>Program Peningkatan Kualitas dan Akses Informasi Sumber Daya Alam dan Lingkungan Hidup</t>
  </si>
  <si>
    <t>Monitoring, Evaluasi dan Pelaporan</t>
  </si>
  <si>
    <t>Terlaksananya monitoring, evaluasi dan pelaporan pelaksanaan kegiatan pengelolaan lingkungan hidup di Kab. Karanganyar</t>
  </si>
  <si>
    <t>Kab.Karanganyar</t>
  </si>
  <si>
    <t>Penyusunan IKLH Kabupaten Karanganyar</t>
  </si>
  <si>
    <t>Tersusunnya Indeks Kualitas Lingkungan Hidup Kab. Karanganyar</t>
  </si>
  <si>
    <t xml:space="preserve">1 dokumen </t>
  </si>
  <si>
    <t>Penyusunan Program Kerja Pengelolaan Lingkungan HIdup</t>
  </si>
  <si>
    <t>Tersusunnya rencana kerja dan rencana strategis pengelolaan lingkungan hidup Kab. Karanganyar</t>
  </si>
  <si>
    <t xml:space="preserve">2 dokumen </t>
  </si>
  <si>
    <t>Status Lingkungan HIdup Daerah</t>
  </si>
  <si>
    <t>Tersusunnya dokumen informasi kinerja pengelolaan lingkungan hidup daerah (DIKPLHD) Kab. Karanganyar</t>
  </si>
  <si>
    <t>2 judul buku</t>
  </si>
  <si>
    <t>Pusat Informasi Lingkungan (PIL/Bank Data)</t>
  </si>
  <si>
    <t>Terkelolanya website DLH Kab. Karanganyar</t>
  </si>
  <si>
    <t>Penyusunan Laporan SPM Bidang Lingkungan Hidup</t>
  </si>
  <si>
    <t>Tersusunnya laporan SPM Bidang Lingkungan Hidup</t>
  </si>
  <si>
    <t>Informasi Status Kerusakan Lahan/Tanah Untuk Produksi Biomassa</t>
  </si>
  <si>
    <t>Penyusunan data informasi status kerusakan lahan/tanah untuk produksi biomassa di Kab. Karanganyar</t>
  </si>
  <si>
    <t>Penyusunan Profil Dinas Lingkungan Hidup</t>
  </si>
  <si>
    <t>Tersusunnya dokumentasi tentang DLH</t>
  </si>
  <si>
    <t>2 jenis dokumen</t>
  </si>
  <si>
    <t>Intensifikasi Data Primer</t>
  </si>
  <si>
    <t>Terlaksananya pemetaan data aset dan pendapatan yang lebih baik serta survey penentuan harga satuan barang</t>
  </si>
  <si>
    <t>Program Peningkatan Pengendalian Polusi</t>
  </si>
  <si>
    <t>Operasional Laboratorium Lingkungan Hidup</t>
  </si>
  <si>
    <t>Pengambilan sampel air/limbah cair dan pengadaan bahan laboratorium, Pembayaran honor THL (penjaga malam laboratorium), Tersedianya tenaga analis laboratorium, pengadaan alat ukur kebisingan</t>
  </si>
  <si>
    <t>12 kegiatan, 1 paket, 1 orang, 5 orang, 1 unit</t>
  </si>
  <si>
    <t>Laboratorium Lingkungan</t>
  </si>
  <si>
    <t>Pengadaan Peralatan Penunjang Laboratorium</t>
  </si>
  <si>
    <t>Terlaksananya pengadaan peralatan uji kualitas air</t>
  </si>
  <si>
    <t>3 unit (Laminar air flow cabinet, colony counter, dan alat uji TSS)</t>
  </si>
  <si>
    <t>Persiapan dan Akreditasi Laboratorium Lingkungan</t>
  </si>
  <si>
    <t>Terlaksananya pelatihan personil laboratorium lingkungan</t>
  </si>
  <si>
    <t>1 paket kegiatan</t>
  </si>
  <si>
    <t>Terlaksananya perbaikan mutu laboratorium (4 dokumen level I s.d. IV)</t>
  </si>
  <si>
    <t>Terlaksananya akreditasi KAN</t>
  </si>
  <si>
    <t>12 parameter</t>
  </si>
  <si>
    <t>Program Pengelolaan Ruang Terbuka Hijau (RTH)</t>
  </si>
  <si>
    <t>Penataan RTH</t>
  </si>
  <si>
    <t>Terlaksananya penanaman pohon di lokasi RTH</t>
  </si>
  <si>
    <t>1 jenis tanaman (trembesi)</t>
  </si>
  <si>
    <t>Kec. Karanganyar</t>
  </si>
  <si>
    <t>Terlaksananya pemeliharaan RTH Jengglong dengan penataan dan pembersihan rutin</t>
  </si>
  <si>
    <t>ORGANINSASI PERANGKAT DAERAH :</t>
  </si>
  <si>
    <t>KECAMATAN JATIPURO</t>
  </si>
  <si>
    <t>Tersedianya benda-benda Pos</t>
  </si>
  <si>
    <t>Kec Jatipuro</t>
  </si>
  <si>
    <t>Terselengganya kegiatan Penyediaan Jasa komunikasi air dan listrik</t>
  </si>
  <si>
    <t>Tersedianya tenaga kebersihan kantor alat dan bahan pembersih</t>
  </si>
  <si>
    <t>30 Item</t>
  </si>
  <si>
    <t>35 Item</t>
  </si>
  <si>
    <t>Tersedianya cetakan dan Penggandaan</t>
  </si>
  <si>
    <t>Terlaksananya penyediaan komponen alat listrik</t>
  </si>
  <si>
    <t>9 Item</t>
  </si>
  <si>
    <t>Tersedianya bahan bacaan dan peraturan perundang-undangan</t>
  </si>
  <si>
    <t>2 Surat Kabar</t>
  </si>
  <si>
    <t>25 Kegiatan</t>
  </si>
  <si>
    <t>Terlaksananya Rapat koordinasi dan konsultasi dalam dan luar daerah</t>
  </si>
  <si>
    <t>60 Kegiatan</t>
  </si>
  <si>
    <t>Pembangunan gedung kantor</t>
  </si>
  <si>
    <t>Terlaksananya  lanjutan pembangunan Gedung</t>
  </si>
  <si>
    <t>Tersedianya peralatan gedung kantor</t>
  </si>
  <si>
    <t>3 Unit</t>
  </si>
  <si>
    <t>Tersedianya 2 buah komputer</t>
  </si>
  <si>
    <t>Terpeliharanya Kendaraan Dinas</t>
  </si>
  <si>
    <t>Tersususnya Laporan Kinerja dan Ikhitas realisasi kinerja SKPD</t>
  </si>
  <si>
    <t>Terselenggaranya Pembinaan anggota Linmas</t>
  </si>
  <si>
    <t>Terselenggaranya Pembinaan Wilayah</t>
  </si>
  <si>
    <t>1  kegiatan</t>
  </si>
  <si>
    <t>Sosialisasi peran dan fungsi FKDM</t>
  </si>
  <si>
    <t>Terselenggaranya peran dan Fungsi FKDM</t>
  </si>
  <si>
    <t>10 Program Pokok PKK dan P2M-BG</t>
  </si>
  <si>
    <t>Terselenggarnya 10 Program pokok PKK</t>
  </si>
  <si>
    <t>Terselenggaranya Kegiatan Paten Kecamatan</t>
  </si>
  <si>
    <t>Terselenggaranya forum umat beragama</t>
  </si>
  <si>
    <t>Terselenggaranya kegiatan Paskibraka</t>
  </si>
  <si>
    <t>1 kegiatam</t>
  </si>
  <si>
    <t>Terselenggarnya Kegiatann Keagamaan</t>
  </si>
  <si>
    <t>Terselenggaranya Kegiatan Sosial Budaya</t>
  </si>
  <si>
    <t>Terselengganya Pelaksaan Kegiatan Daerah</t>
  </si>
  <si>
    <t>Terselengganya Musrenbang Kec</t>
  </si>
  <si>
    <t>Terselengganya Pelaksanaan Dana Desa</t>
  </si>
  <si>
    <t>Terselengganya Pemberdayaan masayarakat perlombaan desa</t>
  </si>
  <si>
    <t>Terselenggaranya Pembinaan Perangkat Desa</t>
  </si>
  <si>
    <t>1 Kegiata</t>
  </si>
  <si>
    <t>Terselengganya Pembinaan Administrasi Pemerintahan Desa</t>
  </si>
  <si>
    <t>Terselenggaranya pembinaan pengurus RT/RW</t>
  </si>
  <si>
    <t>Terselenggarnya Pembentukan BPD</t>
  </si>
  <si>
    <t>Penyediaan jasa komunikasi,sumber daya air dan listrik</t>
  </si>
  <si>
    <t>Tersedianya Jasa Komunikasi, Telepon, air, listrik dan Internet</t>
  </si>
  <si>
    <t>4  item</t>
  </si>
  <si>
    <t>Tersedianya alat kebersihan kantor dan 3 org petugas  jasa kebersihan</t>
  </si>
  <si>
    <t>25 item</t>
  </si>
  <si>
    <t>Penyed Brg Cetakan dan penggandaan</t>
  </si>
  <si>
    <t>Penyediaan Komponen Instalasi Listrik dan Elektronika</t>
  </si>
  <si>
    <t>Terlaksananya Penyediaan peralatan kelistrikan kantor</t>
  </si>
  <si>
    <t>Penyediaan bahan bacaan dan Perundang-undangan</t>
  </si>
  <si>
    <t>Tersedianya Bahan bacaan</t>
  </si>
  <si>
    <t>Terlaksananya Penyediaan Makanan dan minuman rapat</t>
  </si>
  <si>
    <t>Rapat-rapat Koordinasi dan konsultasi ke dalam Daerah</t>
  </si>
  <si>
    <t>Terlaksananya rapat dan koordinasi</t>
  </si>
  <si>
    <t>penyediaan logistik dan perlengkapan rumah dinas</t>
  </si>
  <si>
    <t>Terpenuhinya kebutuhan logistik rumah dinas</t>
  </si>
  <si>
    <t>Terlaksananya Penyediaan Mebelair Kantor</t>
  </si>
  <si>
    <t>Ruang Pelayanan PATEN</t>
  </si>
  <si>
    <t>Pemeliharaan rutin/berkala kendraan dinas</t>
  </si>
  <si>
    <t>Terlaksananya Pemeliharaan Kendaraan Dinas/Operasional</t>
  </si>
  <si>
    <t>1 roda 4,2 roda 2</t>
  </si>
  <si>
    <t>Pemeliharaan rutin/berkala prlengkpan gd kantor</t>
  </si>
  <si>
    <t>115 item</t>
  </si>
  <si>
    <t>Pngadaan Komputer</t>
  </si>
  <si>
    <t>Terlaksananya Pengadaan Komputer</t>
  </si>
  <si>
    <t>1 Laptop</t>
  </si>
  <si>
    <t>Terlaksananya Pengadaan Perlengkapan Gedung Kantor</t>
  </si>
  <si>
    <t>4 Kursi Ruang unggu</t>
  </si>
  <si>
    <t>Terlaksananya Lanjuatan Pembangunan Gedung</t>
  </si>
  <si>
    <t xml:space="preserve">1 Paket </t>
  </si>
  <si>
    <t>Peningkatan Pengembangan Sistem Pelap Cap. Kinerja dan Keuangan</t>
  </si>
  <si>
    <t>Sistem Pelaporan Capaian Kinerja dan keuangan</t>
  </si>
  <si>
    <t>Terlaksananya Pelaporan keuangan SKPD, RKA, DPA, RKAP, DPAP, Penyusunan LAKIP, LPT, LKD</t>
  </si>
  <si>
    <t>Program Peningkatan Keamanan dan Kenyamanan Lingkungan</t>
  </si>
  <si>
    <t>Pembinaan Wilayah / Daerah</t>
  </si>
  <si>
    <t>Terlaksananya Kegiatan Pembinaan Wilayah/Daerah</t>
  </si>
  <si>
    <t>Pembinaan Linmas</t>
  </si>
  <si>
    <t>Program Pengembangan Wawasan Kebangsaan</t>
  </si>
  <si>
    <t>Terlaksananya Kegiatan Sosialisasi FKUB</t>
  </si>
  <si>
    <t>111 peserta dari 11 Desa</t>
  </si>
  <si>
    <t>Terlaksananya Pelatihan Paskibra Kecamatan</t>
  </si>
  <si>
    <t>Tim Paskibra Kecamatan</t>
  </si>
  <si>
    <t>Fasilitas Kegiatan Keagamaan</t>
  </si>
  <si>
    <t>Terlaksananya Kegiatan Keagamaan</t>
  </si>
  <si>
    <t>Tim Rampak Bedug</t>
  </si>
  <si>
    <t>Fasilitas Kegiatan Sosial Budaya</t>
  </si>
  <si>
    <t>Terlaksananya karnaval dan resepsi kebangsaan</t>
  </si>
  <si>
    <t>2 Kegiatan Karnaval</t>
  </si>
  <si>
    <t>Program Peningkatan Keberdayaan Masyarakat</t>
  </si>
  <si>
    <t>Pemberdayaan Lembaga dan Organisasi Masyarakat Perdesaan</t>
  </si>
  <si>
    <t>Terlaksananya Pembinaan Lembaga dan Organisasi Masyarakat Perdesaan</t>
  </si>
  <si>
    <t>111 Peserta dari 11 Desa</t>
  </si>
  <si>
    <t>Program Peningkatan Partisipasi Masyarakat dalam Membangun Desa</t>
  </si>
  <si>
    <t>Pelaksanaan Musrenbangcam</t>
  </si>
  <si>
    <t>Terlaksananya Musyawarah Pembangunan Desa/Kecamatan</t>
  </si>
  <si>
    <t>Perlombaan Desa</t>
  </si>
  <si>
    <t>Terlaksananya Perlombaan Desa Tingkat Kecamatan</t>
  </si>
  <si>
    <t>Program Peningkatan Kapasitas Aparatur Pemerintahan Daerah</t>
  </si>
  <si>
    <t>Pemb Administrasi Pemerintahan Desa</t>
  </si>
  <si>
    <t>Terlaksananya Pembinaan Kegiatan  Administrasi Pemerintahan Desa</t>
  </si>
  <si>
    <t>Pelatihan Perencanaan Partisipatif Pemb Masy Desa(P3MD)</t>
  </si>
  <si>
    <t xml:space="preserve">Terlaksananya P3MD </t>
  </si>
  <si>
    <t>56 Peserta</t>
  </si>
  <si>
    <t>Terlaksananya Fasiliasi Pembentukan BPD</t>
  </si>
  <si>
    <t>Program Peningkatan Peran Perempuan di Perdesaan</t>
  </si>
  <si>
    <t>Terlaksananya Kegiatan PKK</t>
  </si>
  <si>
    <t>Fasilitasi Kegiatan PATEN tingkat Kecamatan</t>
  </si>
  <si>
    <t>Terlaksananya Kegiatan PATEN di Kecamatan Karangpandan</t>
  </si>
  <si>
    <t>Program Pembinaan dan Pemasyarakatan Olah Raga</t>
  </si>
  <si>
    <t>Fasilitasi Kegiatan Keolahragaan</t>
  </si>
  <si>
    <t>TerlaksananyaFasilitasi Kegiatan Keolahragaan</t>
  </si>
  <si>
    <t xml:space="preserve">Terlaksananya jasa pelayanan  administrasi perkantoran </t>
  </si>
  <si>
    <t>1.000 lbr</t>
  </si>
  <si>
    <t>Terwujudnya kegiatan penyeiaaan jasa air dan listrik</t>
  </si>
  <si>
    <t>Tersedianya jasa kebersihan Kantor</t>
  </si>
  <si>
    <t>4 org, 22  item</t>
  </si>
  <si>
    <t xml:space="preserve">Tersedinaya Blangko </t>
  </si>
  <si>
    <t>45 item</t>
  </si>
  <si>
    <t>Tersedianya blangko blangko cetakan dan biaya penggandaan</t>
  </si>
  <si>
    <t>6 item</t>
  </si>
  <si>
    <t>Penyediaan komponen instalasi listrik/ penerangan bangunan kantor</t>
  </si>
  <si>
    <t>Tersedianya jenis-jenis komponen listrik gedung kantor</t>
  </si>
  <si>
    <t>Tersedianya surat kabar dan pustaka perundang -undangan</t>
  </si>
  <si>
    <t>Tersedianya makanan dan minuman tamu dan rapat -rapat</t>
  </si>
  <si>
    <t>Rapat-rapat koordinasi dan konsultasi kedalam/ luar daerah</t>
  </si>
  <si>
    <t>Tersedianya anggaran perjalanan Dinas ke dalaam /luar daerah</t>
  </si>
  <si>
    <t>Pemeliharaan rutin/ berkala gedung kantor</t>
  </si>
  <si>
    <t xml:space="preserve">Terselenggaranya pemeliharaan  rutin berkala gedung kantor  </t>
  </si>
  <si>
    <t>Pemeliharaan rutin/ berkala kendaraan dinas/ operasional</t>
  </si>
  <si>
    <t xml:space="preserve">Terselenggaranya pemeliharaan  rutin berkala kendaraan dinas /Operasional  </t>
  </si>
  <si>
    <t>Pemeliharaan rutin/ berkala perlengkapan rumah jabatan/ dinas</t>
  </si>
  <si>
    <t>Terselenggaranya pemeliharaan rutn berkala perlengkapan rumah jabatan /dinas</t>
  </si>
  <si>
    <t>Pemeliharaan rutin/ berkala peralatan gedung kantor</t>
  </si>
  <si>
    <t>Terselanggaranya pemeliharaan rutin/berkala peralatan gedung kantor</t>
  </si>
  <si>
    <t>4 kompr 5 Lapt.dan Print</t>
  </si>
  <si>
    <t>Pembangunan Gapura Batas Wilayah</t>
  </si>
  <si>
    <t xml:space="preserve">Terlaksananya pembangunan Gapura Batas Wilayah </t>
  </si>
  <si>
    <t>Program Peningkatan Pengembangan sitem pelaporan capaian kinerja dan keuangan</t>
  </si>
  <si>
    <t>Terselenggaranyaa penyusunan laporan capaian kinerja dan ikhtisar realisasi kinerja SKPD</t>
  </si>
  <si>
    <t>Pembinaan Linmas/ Kamtibmas</t>
  </si>
  <si>
    <t>Terlaksananya pembinaan  anggota linmas</t>
  </si>
  <si>
    <t>Pembinaan Wilayah/ Daerah</t>
  </si>
  <si>
    <t>Terlaksananya Pembinaan Wilaayah /Daerah</t>
  </si>
  <si>
    <t>Upacara HUT Kab. Karanganyar</t>
  </si>
  <si>
    <t>Terlaksananya Peringatan HUT Kab.Karanganyar</t>
  </si>
  <si>
    <t>3 event</t>
  </si>
  <si>
    <t>Program peningkatan iklim investasi dan realisasi investasi</t>
  </si>
  <si>
    <t>Fasilitasi kegiatan PATEN tingkat kecamatan</t>
  </si>
  <si>
    <t>Terselenggaranya kegiatan PATEN Tingkat Kecamatan</t>
  </si>
  <si>
    <t xml:space="preserve">Program pengembangan wawasan kebangsaan </t>
  </si>
  <si>
    <t>Terselenggaraanya pembinaan peningkatan toleransi dan kerukunan dalam kehidupan beragama</t>
  </si>
  <si>
    <t>9 Desa</t>
  </si>
  <si>
    <t>Fasilitasi keiatan FKUB tingkat Kecamatan</t>
  </si>
  <si>
    <t>Terselenggaranya Fasilitasi kegiatan FKUB Tingkat Kecamatan</t>
  </si>
  <si>
    <t>Sosialisasi peningkatan apresiasi nilai-nilai Kebangsaan</t>
  </si>
  <si>
    <t xml:space="preserve">Terselenggaranya sosialisasi peningkatan apresiasi nilai-nilai Kebangsaan  </t>
  </si>
  <si>
    <t>Lomba Tergiat Pengamalan  Nilai -Nilai Kejuangan 45 Tingkat  Kecamatan</t>
  </si>
  <si>
    <t>Terselenggaranya Lomba Tergiat Pengamalan  nilai-nilai kejuangan 45   Tingkat Kecamatan</t>
  </si>
  <si>
    <t>Fasilitasi paskibraka Kecamatan</t>
  </si>
  <si>
    <t>Terlaksananya Fasilitasi Paskibraka Kecamatan</t>
  </si>
  <si>
    <t>73 set</t>
  </si>
  <si>
    <t>Terselenggaranya Fasilistasi kegiatan keagamaan dan sosial budaya</t>
  </si>
  <si>
    <t>9 desa</t>
  </si>
  <si>
    <t>Program peningkatan kualiats hidup dan perlindungan perempuan</t>
  </si>
  <si>
    <t>Terselenggaranya Pembinaan PKK Kecamatan</t>
  </si>
  <si>
    <t>Terlaksananya Pelaksanaan Musyawarah Pembangunan Desa</t>
  </si>
  <si>
    <t>Fasilitasi pelaksanaan Dana Desa</t>
  </si>
  <si>
    <t>Terselenggaranya Fasilitasi Pelaksanaaan Dana Desa</t>
  </si>
  <si>
    <t>Program peningkatan upaya penumbuhan kewirausahaan dan kecakapan hidup pemuda</t>
  </si>
  <si>
    <t>Pelatihan kewirausahaan bagi pemuda</t>
  </si>
  <si>
    <t>Terselenggaranya Pelatihan kewirausahaan bagi pemuda</t>
  </si>
  <si>
    <t>Pembinaan perangkat desa</t>
  </si>
  <si>
    <t>Terselenggaranya Pembinaan Perngkat Desa</t>
  </si>
  <si>
    <t>Pembinaan kegiatan administrasi pemerintah desa</t>
  </si>
  <si>
    <t>Terselenggaranya Pembinaan Administrasi Pemerintah Desa</t>
  </si>
  <si>
    <t>Pembekalan pengelolaan keuangan desa</t>
  </si>
  <si>
    <t>Terselenggaranya Pembekalan Pengelolaan Keuangan Desa</t>
  </si>
  <si>
    <t xml:space="preserve">9 Desa </t>
  </si>
  <si>
    <t>KEC. JENAWI</t>
  </si>
  <si>
    <t>Tersedianya jasa komunikasi,sumber daya air dan listrik</t>
  </si>
  <si>
    <t>3 org,30 item</t>
  </si>
  <si>
    <t>34 item</t>
  </si>
  <si>
    <t>12 bln</t>
  </si>
  <si>
    <t>Tersedianya makanan dan minuman rapat</t>
  </si>
  <si>
    <t>800 org</t>
  </si>
  <si>
    <t>Terlaksananya perjalanan dinas dalam dan luar daerah</t>
  </si>
  <si>
    <t>Tersedianya penyediaan logistik dan perlengkapan rumah dinas</t>
  </si>
  <si>
    <t>Tersedianya komputer dan printer</t>
  </si>
  <si>
    <t>Terlaksananya pemeliharaan rumah dinas</t>
  </si>
  <si>
    <t>2 unit</t>
  </si>
  <si>
    <t>Terpeliharanya mobil dan motor dinas</t>
  </si>
  <si>
    <t>1 mbl,2 mtr</t>
  </si>
  <si>
    <t>Terlaksananya pemeliharaan peralatan kantor</t>
  </si>
  <si>
    <t>Terlaksananya pemeliharaan mebelair</t>
  </si>
  <si>
    <t>20 unit</t>
  </si>
  <si>
    <t>Terwujudnya pengelolaan keuangan OPD</t>
  </si>
  <si>
    <t>1 thn, lap. Keuangan, LAKIP,LPT</t>
  </si>
  <si>
    <t>Penyusunan RKA-DPA</t>
  </si>
  <si>
    <t>Pelaksanaan penyusunan RKA/DPA</t>
  </si>
  <si>
    <t>2 RKA/DPA</t>
  </si>
  <si>
    <t>Terbinanya pembinaan wilayah</t>
  </si>
  <si>
    <t>Pelaksanaan pelayanan masyarakat</t>
  </si>
  <si>
    <t>Pelaksanaan peran serta kepemudaan</t>
  </si>
  <si>
    <t>Pembinaan toleransi dan kerukunan dalam kehidupan beragama</t>
  </si>
  <si>
    <t>200 org</t>
  </si>
  <si>
    <t>Pelaksanaan fasilitasi Paskibraka kecamatan</t>
  </si>
  <si>
    <t>70 org</t>
  </si>
  <si>
    <t>Pembinaan umat beragama</t>
  </si>
  <si>
    <t>Pelaksanaan kegiatan sosial budaya</t>
  </si>
  <si>
    <t>2 keg</t>
  </si>
  <si>
    <t>Kegiatan hari jadi dan HUT RI</t>
  </si>
  <si>
    <t>Terbinanya PKK kecamatan</t>
  </si>
  <si>
    <t>160 org</t>
  </si>
  <si>
    <t>Terlaksananya musyawarah pembangunan</t>
  </si>
  <si>
    <t>KEC.JENAWI</t>
  </si>
  <si>
    <t>Pengawasan terhadap pelaksanaan dana desa</t>
  </si>
  <si>
    <t>Terlaksananya evaluasi pemberdayaan masyarakat,perlombaan desa/kelurahan</t>
  </si>
  <si>
    <t>Terbinanya perangkat desa</t>
  </si>
  <si>
    <t>Terlaksananya pembinaan administrasi pemerintah desa</t>
  </si>
  <si>
    <t>Terlaksananya fasilitasi pembentukan BPD</t>
  </si>
  <si>
    <t>Terlaksananya jasa pelayanan administrasi perkantoran</t>
  </si>
  <si>
    <t>Terwujudnya kegiatan penyediaan jasa Telpon,Air dan listrik</t>
  </si>
  <si>
    <t>Tersedianya jasa kebersihan kantor</t>
  </si>
  <si>
    <t>52 item</t>
  </si>
  <si>
    <t>2  item</t>
  </si>
  <si>
    <t>tersedianya komponen listrik</t>
  </si>
  <si>
    <t>Tersedianya bahan bacaan</t>
  </si>
  <si>
    <t>Tersedianya makan dan minum Rapat dan Tamu</t>
  </si>
  <si>
    <t>680 orang</t>
  </si>
  <si>
    <t>Tersedianya perjalanan dinas</t>
  </si>
  <si>
    <t>Tersedianya logistik rumah dinas camat</t>
  </si>
  <si>
    <t>Pembangunan gedung kantor kecamatan</t>
  </si>
  <si>
    <t>Terwujudya pembangunan Kantor</t>
  </si>
  <si>
    <t>Terwujudnya Pembelian kursi Tamu</t>
  </si>
  <si>
    <t>Terwujudnya pemeliharaan kendaraan dinas</t>
  </si>
  <si>
    <t>Terwujudnya pembelian Laptop</t>
  </si>
  <si>
    <t>1 bh</t>
  </si>
  <si>
    <t>Pemeliharaan rutin/berkala perlatan gedung kantor</t>
  </si>
  <si>
    <t>terwujunua pemeliharaan alat kantor</t>
  </si>
  <si>
    <t>Terselenggaranya penyusunan Laporan capaiam kinerja dan ikhtisar realisasi</t>
  </si>
  <si>
    <t>Pembinaan Administrasi Bantuan Dana ADD</t>
  </si>
  <si>
    <t>Terwujudya administrasi bantuan Dana ADD yang baik</t>
  </si>
  <si>
    <t>12 desa</t>
  </si>
  <si>
    <t>Terlaksananya pembinnaan anggota Linmas</t>
  </si>
  <si>
    <t>Terlaksananya pembinaan Wilayah</t>
  </si>
  <si>
    <t>Terselenggraanya fasilitasi kegiatan FKUB</t>
  </si>
  <si>
    <t>Fasilitasi kegiatan keagamaan</t>
  </si>
  <si>
    <t>Terselenggaranya faslitasi keagamaan</t>
  </si>
  <si>
    <t>75 set</t>
  </si>
  <si>
    <t>Fasilitasi kegiatan sosial budaya</t>
  </si>
  <si>
    <t>Terselenggaranya Kegiatan sosial budaya</t>
  </si>
  <si>
    <t xml:space="preserve"> keg</t>
  </si>
  <si>
    <t>Fasilitasi pelaksanaan kegiatan daerah</t>
  </si>
  <si>
    <t>Terselenggaraanya kegiatan daerah</t>
  </si>
  <si>
    <t>Terselenggaranya pembinaan PKK Kecamatan</t>
  </si>
  <si>
    <t>Terselenggaranya Musrenbang Kecamatan</t>
  </si>
  <si>
    <t>Terselenggaranya Lomba desa</t>
  </si>
  <si>
    <t>Terlaksananya fasilitasi pelalksanaan Dana Desa</t>
  </si>
  <si>
    <t>Terlaksananya pembinaan Perangkat Desa</t>
  </si>
  <si>
    <t>Faslitasi Pembentukan BPD</t>
  </si>
  <si>
    <t>Terselenggaranya Fasilitasi Pembentukan BPD</t>
  </si>
  <si>
    <t>Terselenggaranya pelayanan terpadu kecamatan</t>
  </si>
  <si>
    <t>Program pembinaan dan Pemasyarakatan olahraga</t>
  </si>
  <si>
    <t>Fasilitasi kegiatan keolahragaan</t>
  </si>
  <si>
    <t>Terselenggaranya fasilitasi kegiatan keolahragaan</t>
  </si>
  <si>
    <t>Kesatuan Bangsa dan Politik Dalam Negeri</t>
  </si>
  <si>
    <t>Terselenggaranya kegiatan adm perkantoran dengan lancar</t>
  </si>
  <si>
    <t>855 lembar</t>
  </si>
  <si>
    <t>Badan Kesatuan bangsa dan Politik</t>
  </si>
  <si>
    <t>Terbayarnya tagihan listrik, telepon, dan air</t>
  </si>
  <si>
    <t>Terselenggaranya pemeliharaan &amp; pajak kendaraan dinas/opersional</t>
  </si>
  <si>
    <t>15 Unit (roda empat 5 unit, roda dua 10 unit)</t>
  </si>
  <si>
    <t>Terselenggaranya kegiatan penyediaan jasa administrasi keuangan</t>
  </si>
  <si>
    <t>18 orang</t>
  </si>
  <si>
    <t>Terlaksananya kebersihan kantor dan lingkungan</t>
  </si>
  <si>
    <t>Tersedianya kebutuhan alat tulis kantor</t>
  </si>
  <si>
    <t>49 jenis</t>
  </si>
  <si>
    <t>16 jenis (46.728 item)</t>
  </si>
  <si>
    <t>Tersedianya peralatan penerangan listrik serta instalansinya</t>
  </si>
  <si>
    <t>13 Jenis (402 item)</t>
  </si>
  <si>
    <t>Terselenggaranya penyediaan peralatan rumah tangga</t>
  </si>
  <si>
    <t>2 macam surat kabar</t>
  </si>
  <si>
    <t xml:space="preserve">Tersedianya makanan untuk rapat dan tamu </t>
  </si>
  <si>
    <t>668 orang</t>
  </si>
  <si>
    <t>Terlaksananya rapat, koordinasi, dan konsultasi dalam dan luar daerah</t>
  </si>
  <si>
    <t>05</t>
  </si>
  <si>
    <t>Pengadaan kendaraan dinas/operasional</t>
  </si>
  <si>
    <t>Tersedianya perlengkapan kantor</t>
  </si>
  <si>
    <t xml:space="preserve">3 gedung </t>
  </si>
  <si>
    <t>Terpeliharanya kendaraan dinas/ kendaraan operasional</t>
  </si>
  <si>
    <t>8 unit</t>
  </si>
  <si>
    <t>Pemeliharaan rutin/ berkala komputer</t>
  </si>
  <si>
    <t>Terpeliharanya mebelair</t>
  </si>
  <si>
    <t>16 unit</t>
  </si>
  <si>
    <t>Pemeliharaan rutin/ berkala alat-alat komunikasi</t>
  </si>
  <si>
    <t>Terpeliharanya alat-alat komunikasi</t>
  </si>
  <si>
    <t>7 HT dan 1 Telpon, fax dan RIG</t>
  </si>
  <si>
    <t>Pemeliharaan rutin/ berkala senjata api</t>
  </si>
  <si>
    <t>Terpeliharanya senjata api</t>
  </si>
  <si>
    <t>40 unit</t>
  </si>
  <si>
    <t xml:space="preserve">Terselenggaranya laporan kegiatan </t>
  </si>
  <si>
    <t>6 Jenis Laporan (RKA, DPA, LAKIP, CALK, Renja, Monitoring &amp; Evaluasi)</t>
  </si>
  <si>
    <t>Pemantauan orang asing</t>
  </si>
  <si>
    <t>Terpantaunya keberadaan orang asing dan lembga asing</t>
  </si>
  <si>
    <t>17 kecamatan</t>
  </si>
  <si>
    <t>Piket posko siaga</t>
  </si>
  <si>
    <t xml:space="preserve">Terpantaunya situasi daerah </t>
  </si>
  <si>
    <t>Pemantauan organisasi terlarang</t>
  </si>
  <si>
    <t>Terpantaunya organisasi telarang</t>
  </si>
  <si>
    <t>Fasilitas keamanan umum</t>
  </si>
  <si>
    <t>Terlaksananya kegiatan penanganan masalah aktual</t>
  </si>
  <si>
    <t>5 even besar (1 tahun)</t>
  </si>
  <si>
    <t>Fasilitasi peran dan fungsi FKDM</t>
  </si>
  <si>
    <t>Tersedianya sosialisasi peran dan fungsi FKDM</t>
  </si>
  <si>
    <t>Fasilitas PAM kunjungan tamu VVIP &amp; VIP</t>
  </si>
  <si>
    <t>Terpantaunya unjuk rasa dan audensi</t>
  </si>
  <si>
    <t>Penanganan Konflik Sosial</t>
  </si>
  <si>
    <t>Terlaksananya penanganan konflik sosial</t>
  </si>
  <si>
    <t>1 Rencana Aksi</t>
  </si>
  <si>
    <t>Terselenggaranya kegiatan peningkatan toleransi dn kerukunan dalam kehidupan beragama</t>
  </si>
  <si>
    <t>200 orang</t>
  </si>
  <si>
    <t>Fasilitasi Hubungan Kerja dengan Pendataan Organisasi Aliran Penghayat Kepercayaan kepada Tuhan Yang Maha Esa</t>
  </si>
  <si>
    <t>Terselenggaranya fasilitasi hubungan kerja dgn pendataan organisasi aliran penghayat kepercayaan kepada Tuhan YME</t>
  </si>
  <si>
    <t>Fasilitasi Hubungan Kerja FPBI</t>
  </si>
  <si>
    <t>Terselenggaranya fasilitasi hubungan kerja FPBI</t>
  </si>
  <si>
    <t>Program kemitraan pengembangan wawasan kebangsaan</t>
  </si>
  <si>
    <t>Forum Wawasan Kebangsaan</t>
  </si>
  <si>
    <t>Terlaksananya kegiatan forum wawasan kebangsaan</t>
  </si>
  <si>
    <t>Sosialisasi Pemantapan Idiologi Pancasila</t>
  </si>
  <si>
    <t>Terselenggaranya kegiatan sosialisasi pemantapan ideologi Pancasila</t>
  </si>
  <si>
    <t>Fasilitasi P4GN</t>
  </si>
  <si>
    <t>Terfasilitasinya P4GN</t>
  </si>
  <si>
    <t>Fasilitasi Ormas-Ormas</t>
  </si>
  <si>
    <t>Terselenggaranya fasilitasi ormas2</t>
  </si>
  <si>
    <t>Fasilitasi KOMINDA</t>
  </si>
  <si>
    <t>Terselenggaranya kegiatan fasilitasi KOMINDA</t>
  </si>
  <si>
    <t>Program pemberdayaan masyarakat untuk menjaga ketertiban dan keamanan</t>
  </si>
  <si>
    <t>Pemantauan Pelayanan Penerbitan Riset/Survey</t>
  </si>
  <si>
    <t>Terpantaunya pelayanan penerbitan riset/survey</t>
  </si>
  <si>
    <t>Pemantauan wilayah rawan penyakit masyarakat (Pekat)</t>
  </si>
  <si>
    <t>Terpantaunya wilayah rawan penyakit masyarakat (pekat)</t>
  </si>
  <si>
    <t>Pelaksanaan Gerakan Nasional Revolusi Mental</t>
  </si>
  <si>
    <t>Terlaksananya gerakan nasional revolusi mental</t>
  </si>
  <si>
    <t>Program pendidikan politik masyarakat</t>
  </si>
  <si>
    <t>Asistensi bantuan parpol</t>
  </si>
  <si>
    <t>Terselenggaranya asistensi bantuan partai politik</t>
  </si>
  <si>
    <t>9 partai politik</t>
  </si>
  <si>
    <t>Pembinaan Ormas dan LSM</t>
  </si>
  <si>
    <t xml:space="preserve">Terselenggaranya pembinaan ormas dan LSM </t>
  </si>
  <si>
    <t>150 ormas dan LSM</t>
  </si>
  <si>
    <t>Pemantauan pelaporan dan evaluasi perkembangan pilkada di daerah</t>
  </si>
  <si>
    <t>Terpantaunya pelaporan dan evaluasi perkembangan politik di daerah</t>
  </si>
  <si>
    <t xml:space="preserve">Fasilitasi pelaksanaan hibah kepada lembaga/ instansi/ organisasi/ kemasyarakatan </t>
  </si>
  <si>
    <t>Terlaksananya kegiatan monitoring dan pengawasan belanja hibah</t>
  </si>
  <si>
    <t>27 lembaga, instansi, ormas</t>
  </si>
  <si>
    <t xml:space="preserve">Bimtek aplikasi pemetaan dan evaluasi kondisi politik dalam negeri yang dinamis (SIMPOLDAGRI) </t>
  </si>
  <si>
    <t>Terselenggaranya Bimtek aplikasi pemetaan dan evaluasi kondisi politik dalam negeri yang dinamis</t>
  </si>
  <si>
    <t xml:space="preserve">100 orang </t>
  </si>
  <si>
    <t>Sosialisasi pemilu dan pilkada</t>
  </si>
  <si>
    <t>Terlaksananya sosialisasi pemilu dan pilkada</t>
  </si>
  <si>
    <t xml:space="preserve">400 orang </t>
  </si>
  <si>
    <t>Organisasi Dinas Pariwisata, Pemuda dan Olahraga</t>
  </si>
  <si>
    <t>Terlaksananya pengiriman surat</t>
  </si>
  <si>
    <t>100 surat</t>
  </si>
  <si>
    <t>Disparpora Kab Karanganyar</t>
  </si>
  <si>
    <t>Penyediaan jasa komunikasi, sumberdaya air dan listrik</t>
  </si>
  <si>
    <t>Terbayarnya kebutuhan komunikasi, sumberdaya air dan listrik</t>
  </si>
  <si>
    <t>Disparpora Kab Karanganyar, Terminal Wisata Karangpandan</t>
  </si>
  <si>
    <t>Terbayarnya jasa perbaikan peralatan dan perlengkapan kantor</t>
  </si>
  <si>
    <t>2 unit PC, 7 unit printer, 1 unit notebook, 1 bh mesin ketik 4 bh AC</t>
  </si>
  <si>
    <t>Terbayarnya tenaga kebersihan kantor dinas</t>
  </si>
  <si>
    <t>3 orang 12 bulan</t>
  </si>
  <si>
    <t>Terlaksananya pembelian alat tulis kantor</t>
  </si>
  <si>
    <t>52 jenis</t>
  </si>
  <si>
    <t>Terlaksananya cetak dan penggandaan</t>
  </si>
  <si>
    <t>16 jenis</t>
  </si>
  <si>
    <t>Terpenuhinya pembelian komponen instalasi listrik dan penerangan gedung kantor</t>
  </si>
  <si>
    <t>13 jenis</t>
  </si>
  <si>
    <t>Terlaksananya pembeliaan peralatan dan perlengkapan kantor</t>
  </si>
  <si>
    <t>3 unit notebook, 3 unit printer, 3 unit printer multifungsi, 1 unit kamera drone, 2 unit Televisi LED</t>
  </si>
  <si>
    <t>Diaparpora Kab Karanganyar</t>
  </si>
  <si>
    <t>Terlaksananya pembeliaan peralatan rumah tangga kantor</t>
  </si>
  <si>
    <t>24 jenis</t>
  </si>
  <si>
    <t>Terwujudnya penyediaan makanan dan minuman</t>
  </si>
  <si>
    <t>1770 doos</t>
  </si>
  <si>
    <t>Terlaksananya rapat-rapat koordinasi dan konsultasi</t>
  </si>
  <si>
    <t>Karanganyar, Soloraya, Semarang, Jateng/DIY, jatim, Luar Jawa</t>
  </si>
  <si>
    <t>Pengadaan Mebeleur</t>
  </si>
  <si>
    <t>Terlaksananya pengadaan mebeleur villa</t>
  </si>
  <si>
    <t>4 buah springbed, 2 buah almari pakaian, 2 set meja kursi tamu, 2 set meja kursi makan, 2 buah rak piring, 2 buha tempat handuk</t>
  </si>
  <si>
    <t>Sekipan, Tawangmangu</t>
  </si>
  <si>
    <t>Terlaksananya perbaikan pagar dan pemasangan nomenklatur pariwisata</t>
  </si>
  <si>
    <t>1 lokasi</t>
  </si>
  <si>
    <t>Pemeliharaan rutin/berkala kendaraan dinas /operasional</t>
  </si>
  <si>
    <t>Terlaksananya perbaikan dan pembelian sparepart mobil dinas operasional</t>
  </si>
  <si>
    <t>6 mobil 5 sepeda motor</t>
  </si>
  <si>
    <t>Terlaksananya penggantian suku cadang komputer dan printer</t>
  </si>
  <si>
    <t>20 catride printer, 2 bh baterai notebook, 1 bh charger notebook, 1 bh penguat wifi</t>
  </si>
  <si>
    <t>Dinas Pariwisata Pemuda dan Olahraga</t>
  </si>
  <si>
    <t>Rehabilitasi sedang/berat Gedung Kantor</t>
  </si>
  <si>
    <t>Terlaksananya pembangunan aula kantor</t>
  </si>
  <si>
    <t>Pemeliharaan rutin/berkala Terminal Wisata</t>
  </si>
  <si>
    <t>Terlaksananya pemeliharaan dan pembuatan tralis di Terminal Wisata</t>
  </si>
  <si>
    <t>Terminal Wisata Karangpandan</t>
  </si>
  <si>
    <t>Fasilitasi Pemindahan Gedung Kantor</t>
  </si>
  <si>
    <t>Terlaksananya pindahan kantor</t>
  </si>
  <si>
    <t>Penyususunan laporan capaian kinerja dan ikhtisar realisasi kinerja SKPD</t>
  </si>
  <si>
    <t>Tersusunnya laporan keuangan, LKJIP, LPT, RKA, DPA, RKAP dan DPAP Tahun 2018</t>
  </si>
  <si>
    <t>Program pengembangan pemasaran pariwisata</t>
  </si>
  <si>
    <t>Peningkatan pemanfaatan teknologi informasi dalam pemasaran pariwisata</t>
  </si>
  <si>
    <t>Terlaksananya pemasaran melalui media elektronik</t>
  </si>
  <si>
    <t>Pengembangan jaringan kerja sama promosi pariwisata</t>
  </si>
  <si>
    <t xml:space="preserve">Terlaksananya pemasaran wisata ke luar daerah bersama solo raya </t>
  </si>
  <si>
    <t>Solo raya</t>
  </si>
  <si>
    <t>Lomba Burung Berkicau</t>
  </si>
  <si>
    <t>Terlaksananya lomba burung berkicau</t>
  </si>
  <si>
    <t>Pengembangan Promosi dan Penyediaan Materi Promosi Pariwisata</t>
  </si>
  <si>
    <t>Terlaksananya operasional pemasaran online dan pengadaan materi promosi sebagai media promosi kepada masyarakat</t>
  </si>
  <si>
    <t>2500 leaflet pariwisata, 1174 kalender of event, 1 paket video promosi</t>
  </si>
  <si>
    <t>Pemilihan Duta Wisata</t>
  </si>
  <si>
    <t xml:space="preserve">Terlaksananya seleksi pemilihan duta wisata </t>
  </si>
  <si>
    <t>10 pasang</t>
  </si>
  <si>
    <t>Fasilitasi dan Pembinaan Duta Wisata</t>
  </si>
  <si>
    <t>Terlaksananya pembinaan dan pengiriman duta wisata ke tingkat provinsi</t>
  </si>
  <si>
    <t>150 buku</t>
  </si>
  <si>
    <t>Disparpora Kab Karanganyar, Prov Jateng</t>
  </si>
  <si>
    <t>Fasilitasi Media Promosi Pariwisata</t>
  </si>
  <si>
    <t>Terlaksananya fasilitasi liputan potensi pariwisata Kabupaten Karanganyar</t>
  </si>
  <si>
    <t>Program pengembangan destinasi pariwisata</t>
  </si>
  <si>
    <t>Pengembangan Daya Tarik Wisata</t>
  </si>
  <si>
    <t>Terlaksananya pembangunan plaza pusat jajanan/ kuliner</t>
  </si>
  <si>
    <t>Candi Sukuh, Kecamatan Ngargoyoso</t>
  </si>
  <si>
    <t>Peningkatan pembangunan sarana dan prasarana pariwisata</t>
  </si>
  <si>
    <t>Terpeliharanya sarana dan prasarana obyek daya tarik wisata</t>
  </si>
  <si>
    <t>3 lokasi</t>
  </si>
  <si>
    <t>Candi Ceto, Candi Sukuh, Taman Saraswati</t>
  </si>
  <si>
    <t>Rehabilitasi Sarana Prasarana Daya Tarik Wisata</t>
  </si>
  <si>
    <t>Terlaksananya perbaikan sarana prasarana daya tarik wisata Sapta Tirta Pablengan</t>
  </si>
  <si>
    <t>Sapta Tirta Pablengan, Kecamatan Matesih</t>
  </si>
  <si>
    <t>Pendataan dan Monev Usaha Pariwisata</t>
  </si>
  <si>
    <t>Terlaksananya pendataan usaha pariwisata yang terbarukan</t>
  </si>
  <si>
    <t>6 KSPK</t>
  </si>
  <si>
    <t>Pemantauan Pos Retribusi</t>
  </si>
  <si>
    <t>Terlaksananya pemantauan pos loket di daya tarik wisata</t>
  </si>
  <si>
    <t>Pengembangan Sarana Prasarana Destinasi Pariwisata</t>
  </si>
  <si>
    <t>Terlaksananya pengembangan sarana prasarana destinasi</t>
  </si>
  <si>
    <t>Sekipan, Pringgodani, Cemoro Kandang</t>
  </si>
  <si>
    <t>Pengembangan Saka Pariwisata</t>
  </si>
  <si>
    <t>Terlaksananya pengiriman kemah pramuka pariwisata</t>
  </si>
  <si>
    <t>Penyediaan Tiket Retribusi Masuk Daya Tarik Wisata</t>
  </si>
  <si>
    <t>Terlaksananya cetak retribusi tiket masuk dan karcis parkir daya tarik wisata</t>
  </si>
  <si>
    <t>5062 buku</t>
  </si>
  <si>
    <t>Program pengembangan Kemitraan</t>
  </si>
  <si>
    <t>Pembinaan dan pengembangan kelompok usaha ekonomi kreatif di Kawasan Wisata</t>
  </si>
  <si>
    <t>Terlaksananya pembinaan kepada kelompok usaha ekonomi kreatif</t>
  </si>
  <si>
    <t>Disparpora Kab Karanganyar, Provinsi Jateng</t>
  </si>
  <si>
    <t>Fasilitasi Kegiatan Ekonomi Kreatif</t>
  </si>
  <si>
    <t>Terlaksananya pertunjukan kesenian sebagai wadah aktualisasi ekonomi kreatif</t>
  </si>
  <si>
    <t>Pemantauan Penerapan Standar Kelayakan Usaha Pariwisata</t>
  </si>
  <si>
    <t>Terlaksananya penerapan standar kelayakan usaha pariwisata</t>
  </si>
  <si>
    <t>Fasilitasi Kegiatan Seni Pertunjukan Ekonomi Kreatif</t>
  </si>
  <si>
    <t>Tterlaksananya pengiriman group seni pertujukan ke luar daerah</t>
  </si>
  <si>
    <t>Disparpora Kab Kaaranganyar</t>
  </si>
  <si>
    <t>Pengembangan Sadar Wisata</t>
  </si>
  <si>
    <t>Terlaksananya pembinaan dan pengiriman kelompok sadar wisata</t>
  </si>
  <si>
    <t>Karanganyar, Jateng</t>
  </si>
  <si>
    <t>Program Penataan Peraturan Perundang- Undangan</t>
  </si>
  <si>
    <t>Penyusunan Perda Pengembangan Sumber Daya Pariwisata dan Ekonomi Kreatif</t>
  </si>
  <si>
    <t>Terlaksananya penyusunan perda dan study pengalaman</t>
  </si>
  <si>
    <t>Seleksi dan Pengiriman Paskibraka</t>
  </si>
  <si>
    <t>Terselenggaranya seleksi dan pengiriman paskibraka</t>
  </si>
  <si>
    <t>77 siswa-siswi</t>
  </si>
  <si>
    <t>Pengiriman Kejuaraan Pemuda Berprestasi Antar Daerah Tingkat Provinsi dan Nasional</t>
  </si>
  <si>
    <t>Terlaksananya pengiriman pemuda berprestasi</t>
  </si>
  <si>
    <t>Pemilihan dan Pengiriman Pemuda Pelopor</t>
  </si>
  <si>
    <t>Terlaksananya pemilihgan dan pengiriman pemuda pelopor</t>
  </si>
  <si>
    <t>Fasilitasi Peningkatan Peran serta Kepemudaan</t>
  </si>
  <si>
    <t>Terlaksananya penguatan peran serta pemuda</t>
  </si>
  <si>
    <t>17 Kecamatan</t>
  </si>
  <si>
    <t>Fasilitasi Pentas Pemuda</t>
  </si>
  <si>
    <t>Terlaksananya tampilan seni oleh pemuda</t>
  </si>
  <si>
    <t>Kab Karanganyar</t>
  </si>
  <si>
    <t>POPDA SMA, SMK Dan Sederajat Tingkat Kabupaten dan Provinsi</t>
  </si>
  <si>
    <t>Terselenggaranya POPDA SMK/SMA dan sederajat tingkat kabupaten dan provinsi</t>
  </si>
  <si>
    <t>20 cabang olahraga</t>
  </si>
  <si>
    <t>Fasilitasi Kegiatan Indonesia Offroad (IOF) Kabupaten Karanganyar</t>
  </si>
  <si>
    <t>Terlaksananya kegiatan Indonesia Offroad Federation (IOF) Kabupaten Karanganyar</t>
  </si>
  <si>
    <t>200 peserta</t>
  </si>
  <si>
    <t>Fasilitasi Penyelenggaraan Kegiatan Keolahragaan Pemuda, Pegawai dan Masyarakat</t>
  </si>
  <si>
    <t>Terselenggaranya kegiatan olahraga di tingkat Kabupaten Karanganyar</t>
  </si>
  <si>
    <t>Trail Adventure</t>
  </si>
  <si>
    <t>Terlaksananya trail adventure sebagai sarana olahraga offroad</t>
  </si>
  <si>
    <t>1000 peserta</t>
  </si>
  <si>
    <t>Fasilitasi Lari Gunung</t>
  </si>
  <si>
    <t>Terlaksananya lari gunung sebagai sarana olahraga</t>
  </si>
  <si>
    <t>400 peserta</t>
  </si>
  <si>
    <t>Lomba TUB PBB Tingkat Kabupaten dan Karesidenan</t>
  </si>
  <si>
    <t>Terlaksananya lomba TUB PBB</t>
  </si>
  <si>
    <t>30 sekolah</t>
  </si>
  <si>
    <t>Fasilitasi Troy Paralayang</t>
  </si>
  <si>
    <t>Terlaksananya troy paralayang</t>
  </si>
  <si>
    <t>40 peserta</t>
  </si>
  <si>
    <t>Kemuning, Ngargoyoso</t>
  </si>
  <si>
    <t>Fasilitasi Kejuaraan Atraksi Sepeda</t>
  </si>
  <si>
    <t>Terlaksananya kejuaraan atraksi sepeda</t>
  </si>
  <si>
    <t>30 peserta</t>
  </si>
  <si>
    <t>Program Peningkatan Sarana dan Prasarana Olahraga</t>
  </si>
  <si>
    <t>Pembuatan Lapangan Paralayang</t>
  </si>
  <si>
    <t>Terlaksananya pembangunan lapangan paralayang</t>
  </si>
  <si>
    <t>1lokasi</t>
  </si>
  <si>
    <t>45 orang</t>
  </si>
  <si>
    <t>tersedianya tenaga kurir,meterei dan prangko</t>
  </si>
  <si>
    <t>3 item/ 1 THL/ 12 bulan</t>
  </si>
  <si>
    <t>terbayarnya tagihan rekening listrik,air dan jasa komunikasi</t>
  </si>
  <si>
    <t>3 item / 12 bulan</t>
  </si>
  <si>
    <t>tersedianya penjaga malam,tenaga kebersihan dan peralatan kebersihan</t>
  </si>
  <si>
    <t>21 item/ 5 THL/ 12 bulan</t>
  </si>
  <si>
    <t>tersedianya alat tulis kantor</t>
  </si>
  <si>
    <t>35 item / 12 bulan</t>
  </si>
  <si>
    <t>tersedianya barang cetakan dan penggandaan</t>
  </si>
  <si>
    <t>3 item/ 12 bulan</t>
  </si>
  <si>
    <t>tersedianya peralatan rumah tangga</t>
  </si>
  <si>
    <t>2 item / 12 bulan</t>
  </si>
  <si>
    <t>tersedianya minum harian pegawai dan makan minum rapat</t>
  </si>
  <si>
    <t>terlaksananya perjalannan  dalam daerah</t>
  </si>
  <si>
    <t>251 kegiatan</t>
  </si>
  <si>
    <t>tersedianya logistik dan perlengkapan rumah dinas</t>
  </si>
  <si>
    <t>20 item / 12 bulan</t>
  </si>
  <si>
    <t>tersedianya komputer</t>
  </si>
  <si>
    <t>terpeliharanya rumah dinas camat mojogedang</t>
  </si>
  <si>
    <t>1 Mobil, 3 sepeda motor / 12 bulan</t>
  </si>
  <si>
    <t>terpeliharanya  gedung kantor kecamatan mojogedang</t>
  </si>
  <si>
    <t>1 item / bbm genset/ 1 tahun</t>
  </si>
  <si>
    <t>tersedianya sistem pelaporan capaian kinerja dan keuangan</t>
  </si>
  <si>
    <t>16 Laporan/ 12 bulan</t>
  </si>
  <si>
    <t>penyusunan pelaporan keuangan akhir tahun</t>
  </si>
  <si>
    <t>tersusunnya laporan keuangan akhir tahun</t>
  </si>
  <si>
    <t>7 buku/ 1 kegiatan</t>
  </si>
  <si>
    <t>Pelaksanaan sosialisasi yang terkait dengan kesetaraan gender, pemberdayaan perempuan dan perlindungan anak</t>
  </si>
  <si>
    <t>meningkatkan kesetaraan gender</t>
  </si>
  <si>
    <t>80 orang/ 1 kegiatan</t>
  </si>
  <si>
    <t>meningkatkan kompetensi anggota Linmas</t>
  </si>
  <si>
    <t>100 orang/ 1 kegiatan</t>
  </si>
  <si>
    <t>Tercapainya keamanan dan kenyamanan masyarakat</t>
  </si>
  <si>
    <t>12 bulan/ 13 desa/ 4 kegiatan</t>
  </si>
  <si>
    <t>terlaksananya kegiatan PATEN kecamatan mojogedang</t>
  </si>
  <si>
    <t>12 bulan/ 4 jenis layanan/ 1 sosialisasi/80 orang</t>
  </si>
  <si>
    <t>Fasilitasi Kegiatan Keagamaan dan Sosial Budaya</t>
  </si>
  <si>
    <t>terlaksananya kegiatan keagamaan dan sosial</t>
  </si>
  <si>
    <t>meningkatkan toleransi dan kerukunan dalam kehidupan keagamaan</t>
  </si>
  <si>
    <t>13 desa / 3 kegiatan/ 1 perkemahan</t>
  </si>
  <si>
    <t>tersedianya sarana dan prasaranan Paskibraka Kecamatan</t>
  </si>
  <si>
    <t>75 paskibra/ 2 kegiatan</t>
  </si>
  <si>
    <t>meningkatkan kualitas hidup dan perlindungan perempuan</t>
  </si>
  <si>
    <t>12 bulan/ 13 desa</t>
  </si>
  <si>
    <t>DProgram Peningkatan Partisipasi Masyarakat Dalam Membangun Desa</t>
  </si>
  <si>
    <t>terlaksanannya musrenbang tingkat kecamatan</t>
  </si>
  <si>
    <t>13 desa/ 1 kegiatan</t>
  </si>
  <si>
    <t>terlaksananya fasilitasi pengawasan pelaksanaan Dana Desa</t>
  </si>
  <si>
    <t>4 kegiatan/ 13 desa</t>
  </si>
  <si>
    <t>terlaksanannya lomba desa tingkat kecamatan</t>
  </si>
  <si>
    <t>Program Peningkatan Kapasitas Aparatur Pemerintah Desa</t>
  </si>
  <si>
    <t>meningkatnya pengetahuan perangkat desa</t>
  </si>
  <si>
    <t>2 kegiatan/ 13 desa</t>
  </si>
  <si>
    <t>terwujudnya aparatur pemerintah desa yang handal</t>
  </si>
  <si>
    <t>100 perangkat desa/ 1 kegiatan</t>
  </si>
  <si>
    <t>operasional Tim Rahdal Pengisian Perangkat Desa Kecamatan Mojogedang</t>
  </si>
  <si>
    <t>Operasional Tim Pembentukan BPD se Kecamatan Mojogedang</t>
  </si>
  <si>
    <t>terwujudnya visi misi Bupati untuk menciptakan 10.000 wirausaha mandiri</t>
  </si>
  <si>
    <t>1 kegiatan/ 13 desa</t>
  </si>
  <si>
    <t>terlaksananya kegiatan Pekan Olah Raga Kabupaten</t>
  </si>
  <si>
    <t>Program Peningkatan Pemberantasan Penyakit Masyarakat (Pekat)</t>
  </si>
  <si>
    <t>Penyuluhan pencegahan peredaran/penggunaan minuman keras dan narkoba</t>
  </si>
  <si>
    <t>meningkatnya kesadaran masyarakat akan bahaya narkoba</t>
  </si>
  <si>
    <t>Organisasi Perangkat Daerah :</t>
  </si>
  <si>
    <t>Tersedianya benda pos dan belanja untuk pengiriman surat</t>
  </si>
  <si>
    <t>Terbayarnya jasa telepon, air, listrik dan internet</t>
  </si>
  <si>
    <t>Terlaksananya perbaikan peralatan kantor</t>
  </si>
  <si>
    <t>2 paket</t>
  </si>
  <si>
    <t>Terselenggaranya rapat-rapat, kegiatan dan konsumsi tamu</t>
  </si>
  <si>
    <t>Keikutsertaan dalam rapat-rapat, koordinasi, konsultasi dan monitoring ke dalam dan luar daerah</t>
  </si>
  <si>
    <t>Tersedianya notebook, komputer dan printer</t>
  </si>
  <si>
    <t>3 paket</t>
  </si>
  <si>
    <t>Terlaksananya pengecatan dan pemeliharaan gedung kantor</t>
  </si>
  <si>
    <t>Terawatnya kendaraan dinas</t>
  </si>
  <si>
    <t>Bimbingan teknis dan kursus ketrampilan</t>
  </si>
  <si>
    <t>Keikutsertaan bimbingan teknis dan kursus ketrampilan petugas</t>
  </si>
  <si>
    <t>Terlaksananya kegiatan pengelolaan keuangan</t>
  </si>
  <si>
    <t>Monitoring dan Evaluasi Penyelenggaraan Kegiatan SKPD</t>
  </si>
  <si>
    <t>Terlaksananya monitoring dan evaluasi kegiatan dinas</t>
  </si>
  <si>
    <t>Program Peningkatan Kesejahteraan Petani</t>
  </si>
  <si>
    <t>Peningkatan kemampuan lembaga petani</t>
  </si>
  <si>
    <t>Terselenggaranya rakor Gapoktan</t>
  </si>
  <si>
    <t>Pengadaan Bibit Komoditas Agro Unggulan</t>
  </si>
  <si>
    <t>Terlaksananya pengadaan dan pemeliharaan bibit tanaman</t>
  </si>
  <si>
    <t>Pengembangan Usaha Agribisnis Perdesaan (PUAP)</t>
  </si>
  <si>
    <t>Terpenuhinya kegiatan pendampingan kepada petani melalui pemanfaatan/ pengolahan bantuan PUAP</t>
  </si>
  <si>
    <t>Program Peningkatan Ketahan Pangan (pertanian/perkebunan)</t>
  </si>
  <si>
    <t>Penanganan daerah rawan pangan</t>
  </si>
  <si>
    <t>Tersedianya data kecamatan rawan pangan dan gizi</t>
  </si>
  <si>
    <t>Pengembangan desa mandiri pangan</t>
  </si>
  <si>
    <t>Terselenggaranya sosialisasi desa mandiri pangan</t>
  </si>
  <si>
    <t>5 kelompok</t>
  </si>
  <si>
    <t>Pengadaan Sarana Prasaran Pertanian Organik</t>
  </si>
  <si>
    <t>Tersedianya alat pengemas dan APPO</t>
  </si>
  <si>
    <t>Penyediaan sarana produksi pertanian/perkebunan</t>
  </si>
  <si>
    <t>Tersedianya alat mesin pertanian</t>
  </si>
  <si>
    <t>5 jenis</t>
  </si>
  <si>
    <t>Monitoring, evaluasi dan pelaporan belanja hibah bidang pertanian</t>
  </si>
  <si>
    <t>Terlaksananya monitoring belanja hibah bidang pertanian</t>
  </si>
  <si>
    <t>Pengembangan Pertanian Organik</t>
  </si>
  <si>
    <t>Terselenggaranya bintek doksistu dan sertifikasi pertanian organik</t>
  </si>
  <si>
    <t>1 kelompok</t>
  </si>
  <si>
    <t>Fasilitasi Dewan Ketahanan Pangan</t>
  </si>
  <si>
    <t>Terwujudnya operasional dan koordinasi dewan ketahanan pangan</t>
  </si>
  <si>
    <t>Lomba Cipta Pangan Berbahan Baku Lokal</t>
  </si>
  <si>
    <t>Terlaksananya lomba cipta menu berbahan baku lokal, pameran pangan di TMII</t>
  </si>
  <si>
    <t>17 Kecamatan, 1 kegiatan</t>
  </si>
  <si>
    <t>Kab Karanganyar, Provinsi, TMII</t>
  </si>
  <si>
    <t>Penguatan Lembaga Distribusi Pangan Masyarakat (LDPM)</t>
  </si>
  <si>
    <t>Terselenggaranya pembinaan P-LDPM</t>
  </si>
  <si>
    <t>6 Gapoktan</t>
  </si>
  <si>
    <t>Pembinaan dan Pengembangan Produk Yang Aman dan Bermutu Pada Produsen Makanan Olahan</t>
  </si>
  <si>
    <t>Terselenggaranya pembinaan pengolahan pangan</t>
  </si>
  <si>
    <t>6 kelompok</t>
  </si>
  <si>
    <t>Sosialisasi Kawasan Rumah Pangan Lestari</t>
  </si>
  <si>
    <t>Terlaksananya sosialisasi program kawasan rumah pangan lestari</t>
  </si>
  <si>
    <t>Rencana Aksi Daeah Pangan dan Gizi</t>
  </si>
  <si>
    <t>Tersedianya dokumen rencana aksi daerah pangan dan gizi</t>
  </si>
  <si>
    <t>Program peningkatan pemasaran hasil produksi pertanian/perkebunan</t>
  </si>
  <si>
    <t>Promosi atas hasil produksi pertanian/perkebunan unggulan daerah</t>
  </si>
  <si>
    <t>Keikutsertaan promosi hasil pertanian dan festival durian</t>
  </si>
  <si>
    <t>Soropadan,  Karanganyar</t>
  </si>
  <si>
    <t>Peringatan Hari Pangan dan Pengenalan Makanan Lokal</t>
  </si>
  <si>
    <t>Keikutsertaan peringatan hari pangan tingkat provinsi</t>
  </si>
  <si>
    <t>Tingkat Provinsi</t>
  </si>
  <si>
    <t>Penyediaan Bahan Promosi Pertanian</t>
  </si>
  <si>
    <t>Tersedianya booklet potensi pertanian dan pangan</t>
  </si>
  <si>
    <t>Program peningkatan penerapan teknologi pertanian/perkebunan</t>
  </si>
  <si>
    <t>Operasional Alsintan</t>
  </si>
  <si>
    <t>Terlaksananya pelatihan dan operasional alsintan</t>
  </si>
  <si>
    <t>17 Kec se Kab Karanganyar</t>
  </si>
  <si>
    <t>Program peningkatan produksi pertanian/perkebunan</t>
  </si>
  <si>
    <t>Peningktan Pemberdayaan Balai Penyuluh Kecamatan</t>
  </si>
  <si>
    <t>Terlaksananya peran dan fungsi BPK</t>
  </si>
  <si>
    <t>17 BPK</t>
  </si>
  <si>
    <t>Pendampingan Kegiatan DAK Bidang Pertanian</t>
  </si>
  <si>
    <t>17 Kec Se Kab Karanganyar</t>
  </si>
  <si>
    <t>Peningkatan pengawasan pupuk bersubsidi</t>
  </si>
  <si>
    <t>Tersusunnya RDKK</t>
  </si>
  <si>
    <t>17 Kecamatan Se Kab Karanganyar</t>
  </si>
  <si>
    <t>Pengembangan Tanaman Hortikultura</t>
  </si>
  <si>
    <t>Tersedianya bibit durian</t>
  </si>
  <si>
    <t>140 batang</t>
  </si>
  <si>
    <t>BBP Mojogedang</t>
  </si>
  <si>
    <t>Perlindungan tanaman pangan dan hortikultura</t>
  </si>
  <si>
    <t>Terlaksananya pengendalian hama penyakit</t>
  </si>
  <si>
    <t>Optimasi Lahan Perkebunan</t>
  </si>
  <si>
    <t>Terealisasinya bantuan bibit kelapa</t>
  </si>
  <si>
    <t>2100 batang</t>
  </si>
  <si>
    <t>Pengembangan tanaman perkebunan</t>
  </si>
  <si>
    <t>Terselenggaranya intensifikasi tanaman cengkeh</t>
  </si>
  <si>
    <t>Pengembangan Komoditas Biofarmaka</t>
  </si>
  <si>
    <t>Terselenggaranya pengembangan komoditas jahe</t>
  </si>
  <si>
    <t>3 kecamatan</t>
  </si>
  <si>
    <t>Pengendalian Hama Penyakit Tanaman Perkebunan</t>
  </si>
  <si>
    <t>Terselenggaranya pengendalian hama penyakit tanaman cengkeh</t>
  </si>
  <si>
    <t>3 kelompok</t>
  </si>
  <si>
    <t>Penyediaan Sarana Prasarana Pendukung Budidaya Tembakau</t>
  </si>
  <si>
    <t>Terealisasinya sarana prasarana pendukung budidaya tembakau</t>
  </si>
  <si>
    <t>Pengelolaan Sistem Irigasi</t>
  </si>
  <si>
    <t>Terlaksananya pengelolaan sistem irigasi oleh kelompok P3A</t>
  </si>
  <si>
    <t>Pembangunan Irigasi Air Tanah Dalam Desa Kalijirak Kecamatan Tasikmadu</t>
  </si>
  <si>
    <t>Terbangunnya irigasi air tanah dalam sebagai sumber air irigasi</t>
  </si>
  <si>
    <t>Desa Kalijirak Kecamatan Tasikmadu</t>
  </si>
  <si>
    <t>Pembangunan Irigasi Air Tanah Dalam Desa Sedayu Kecamatan Jumantono</t>
  </si>
  <si>
    <t>Desa Sedayu Kecamatan Jumantono</t>
  </si>
  <si>
    <t>Pembangunan Irigasi Air Tanah Dalam Desa Sukosari Kecamatan Jumantono</t>
  </si>
  <si>
    <t>Desa Sukosari Kec Jumantono</t>
  </si>
  <si>
    <t>Pembangunan Irigasi Air Tanah Dalam Desa Kedungjeruk Kecamatan Mojogedang</t>
  </si>
  <si>
    <t>Desa Kedung Jeruk Kecamatan Mojogedang</t>
  </si>
  <si>
    <t>Pembangunan Irigasi Air Tanah Dalam Desa Banjarharjo Kecamatan Kebakkramat</t>
  </si>
  <si>
    <t>Desa Banjarharjo Kec Kebakkramat</t>
  </si>
  <si>
    <t>Pembangunan Irigasi Air Tanah Dalam Desa Macanan Kecamatan Kebakkramat</t>
  </si>
  <si>
    <t>Desa Macanan Kec Kebakkramat</t>
  </si>
  <si>
    <t>Pembangunan Irigasi Air Tanah Dalam Desa Ngadirejo Kecamatan Mojogedang</t>
  </si>
  <si>
    <t>Desa Ngadirejo Kec Mojogedang</t>
  </si>
  <si>
    <t>Pembangunan Dam Parit Desa Dayu Kecamatan Karangpandan</t>
  </si>
  <si>
    <t>Terbangunnya dam parit sebagai sumber air irigasi</t>
  </si>
  <si>
    <t>Desa Dayu Kec Karangpandan</t>
  </si>
  <si>
    <t>Pembangunan Dam Parit Desa Mojogedang Kecamatan Mojogedang</t>
  </si>
  <si>
    <t>Desa Mojogedang Kec Mojogedang</t>
  </si>
  <si>
    <t>Ubinan Padi</t>
  </si>
  <si>
    <t>Terlaksananya pelatihan ubinan padi</t>
  </si>
  <si>
    <t>Monitoring, Evaluasi dan Pelaporan Pengamatan, Pengendalian dan Penanggulangan Bencana Pertanian</t>
  </si>
  <si>
    <t>Terlaksananya monitoring, evaluasi dan pelaporan pengamatan, pengendalian dan penanggulangan bencana</t>
  </si>
  <si>
    <t>Pembangunan Jalan Usaha Tani Dukuh Joho Desa Kaliboto Kecamatan Mojogedang</t>
  </si>
  <si>
    <t>Terbangunnya jalan usaha tani</t>
  </si>
  <si>
    <t>Dukuh Joho Desa Kaliboto Kecamatan Mojogedang</t>
  </si>
  <si>
    <t>Pembangunan Jalan Usaha Tani Dusun Wonolelo Desa Buntar Kecamatan Mojogedang</t>
  </si>
  <si>
    <t>Dusun Wonolelo Desa Buntar Kecamatan Mojogedang</t>
  </si>
  <si>
    <t>Pembangunan Talud Jalan Usaha Tani Dukuh Ngamban Desa Rejosari Kecamatan Gondangrejo</t>
  </si>
  <si>
    <t>Terbangunnya irigasi air tanah dalam sebagai sumber jalan talud</t>
  </si>
  <si>
    <t>Dukuh Ngamban Desa Rejosari Kec Gondangrejo</t>
  </si>
  <si>
    <t>Pembangunan Irigasi Air Tanah Dalam Banjar RT 2 Desa Banjarharjo Kecamatan Kebakkramat</t>
  </si>
  <si>
    <t>Banjar RT 2 Desa Banjarharjo Kecamatan Kebakkramat</t>
  </si>
  <si>
    <t>Pembangunan Irigasi Air Tanah Dalam Desa Beton RT 4 RW 4 Kelurahan Lalung Kecamatan Karanganyar</t>
  </si>
  <si>
    <t>Desa Beton RT 4 RW 4 Kel Lalung Kec Karanganyar</t>
  </si>
  <si>
    <t>Pembangunan Irigasi Air Tanah Dalam Desa Gaum RT 01 RW 02 Desa Gaum Kecamatan Tasikmadu</t>
  </si>
  <si>
    <t>Desa Gaum RT 1 RW 2 Desa Gaum Kec Tasikmadu</t>
  </si>
  <si>
    <t>Pambangunan Jalan Usaha Tani Desa Jatiroyo Kecamatan Jatipuro</t>
  </si>
  <si>
    <t>Desa Jatiroyo Kec Jatipuro</t>
  </si>
  <si>
    <t>Program pemberdayaan penyuluh pertanian/perkebunan lapangan</t>
  </si>
  <si>
    <t>Peningkatan kapasitas tenaga penyuluh pertanian/perkebunan</t>
  </si>
  <si>
    <t>Terlaksananya pelatihan dan operasional penyuluh</t>
  </si>
  <si>
    <t>Fasilitasi Kegiatan Penyuluh</t>
  </si>
  <si>
    <t>Terlaksananya koordinasi kinerja penyuluh dan gapoktan</t>
  </si>
  <si>
    <t>Penyusunan Draf Raperda Pembangunan Pertanian Berkelanjutan</t>
  </si>
  <si>
    <t>Tersusunnya draf raperda pembangunan pertanian berkelanjutan</t>
  </si>
  <si>
    <t>Terlaksananya Penyediaan Bahan Surat Menyurat</t>
  </si>
  <si>
    <t>BKD Kab. Karanganyar</t>
  </si>
  <si>
    <t>Tersedianya jasa komunikasi, listrik, air, surat kabar dan internet, TV Satelit</t>
  </si>
  <si>
    <t>Tersedianya tenaga dan peralatan kebersihan dan keamanan kantor</t>
  </si>
  <si>
    <t>64 Item</t>
  </si>
  <si>
    <t>Terpenuhinya kebutuhan makan dan minum rapat</t>
  </si>
  <si>
    <t>Terlaksananya kegiatan dan akomodasi perjalanan dinas dalam dan luar daerah</t>
  </si>
  <si>
    <t>pengadaan Kendaraan dinas/operasional</t>
  </si>
  <si>
    <t>Tersedianya alat transportasi</t>
  </si>
  <si>
    <t>22 Kendaraan Dinas</t>
  </si>
  <si>
    <t>Terlaksananya pengadaan komputer dan kelengkapannya</t>
  </si>
  <si>
    <t>7 Set Komputer</t>
  </si>
  <si>
    <t>Terlaksananya perawatan gedung kantor, instalasi listrik dan air dengan baik</t>
  </si>
  <si>
    <t>Terawatnya kendaraan Dinas/Operasional kantor dengan baik</t>
  </si>
  <si>
    <t>Terlaksananya pemeliharaan sarana dan prasarana perlengkapan gedung kantor</t>
  </si>
  <si>
    <t>Pemeliharaan Rutin/Berkala Taman dan Tempat Parkir</t>
  </si>
  <si>
    <t>Terlaksananya pemeliharaan taman dan tempat parkir kantor</t>
  </si>
  <si>
    <t>Terlaksananya pendidikan dan pelatihan aparatur</t>
  </si>
  <si>
    <t>Terlaksananya kegiatan capacity building</t>
  </si>
  <si>
    <t>Terlaksananya penyusunan laporan capaian kinerja dan penatausahaan</t>
  </si>
  <si>
    <t>Tersusunnya laporan keuangan semesteran</t>
  </si>
  <si>
    <t>43 OPD</t>
  </si>
  <si>
    <t>Tersusunnya laporan keuangan akhir tahun yang akuntabel</t>
  </si>
  <si>
    <t>3 Laporan</t>
  </si>
  <si>
    <t>Pengembangan Sistem Akuntansi</t>
  </si>
  <si>
    <t>Terlaksananya pengembangan SDM dan pengembangan akuntansi keuangan daerah</t>
  </si>
  <si>
    <t>43 OPD Puskesmas,UPT,SLTP</t>
  </si>
  <si>
    <t>Asistensi Pengelolaan SDM Keuangan Daerah</t>
  </si>
  <si>
    <t>Peningkatan kompetensi SDM keuangan daerah</t>
  </si>
  <si>
    <t>34 OPD Puskesmas,UPT,SLTP</t>
  </si>
  <si>
    <t>Penyusunan standar satuan harga</t>
  </si>
  <si>
    <t>Tercetaknya Peraturan Bupati tentang standart biaya</t>
  </si>
  <si>
    <t>290 buku</t>
  </si>
  <si>
    <t>Penyusunan/ Penyempurnaan kebijakan akuntansi pemerintah daerah</t>
  </si>
  <si>
    <t>Terealisasinya Penyempurnaan Kebijakan Akuntansi Pemerintah Daerah</t>
  </si>
  <si>
    <t>250 OPD PUSKESMAS,SLTP</t>
  </si>
  <si>
    <t>Penyusunan sistem dan prosedur pengelolaan keuangan daerah</t>
  </si>
  <si>
    <t>Terselenggaranya kegiatan penyusunan sistem dan prosedur pengelolaan keuangan pemerintah daerah</t>
  </si>
  <si>
    <t>1 Perda</t>
  </si>
  <si>
    <t>Penyusunan APBD Tahun Berjalan</t>
  </si>
  <si>
    <t>Tersusunnya buku APBD TA. 2018</t>
  </si>
  <si>
    <t>150 set</t>
  </si>
  <si>
    <t>Rapat Koordinasi Bidang Perencanaan Pengelolaan Pendapatan Daerah Kabupaten Karanganyar</t>
  </si>
  <si>
    <t>Tersedianya Data Potensi Pendapatan Daerah yang Akurat</t>
  </si>
  <si>
    <t>60 Buku</t>
  </si>
  <si>
    <t>Penyusunan Perubahan APBD Tahun Berjalan</t>
  </si>
  <si>
    <t>Tersusunnya Buku Perubahan APBD TA. 2018</t>
  </si>
  <si>
    <t>Penerbitan Dan Verifikasi SPD</t>
  </si>
  <si>
    <t>Terselenggaranya kegiatan penerbitan dan verifikasi SPD</t>
  </si>
  <si>
    <t>61 SKPD</t>
  </si>
  <si>
    <t>Penyusunan APBD Tahun Rencana</t>
  </si>
  <si>
    <t>Tersusunnya Buku APBD TA. 2019</t>
  </si>
  <si>
    <t>Fasilitasi Pengelolaan Sistem Pendapatan Daerah</t>
  </si>
  <si>
    <t>Terlaksaanya pengelolaan sistem pendapatan daerah yang terintegrasi</t>
  </si>
  <si>
    <t>Pengelolaan Barang Milik Daerah</t>
  </si>
  <si>
    <t>Terlaksananya kegiatan terkait pengelolaan BMD</t>
  </si>
  <si>
    <t>Rekonsiliasi Data BMD</t>
  </si>
  <si>
    <t>Terselenggaranya rekonsiliasi BMD</t>
  </si>
  <si>
    <t>45 OPD</t>
  </si>
  <si>
    <t>Pemutakhiran Data Obyek dan Subyek Pajak Daerah</t>
  </si>
  <si>
    <t>Tercapainya target pajak daerah</t>
  </si>
  <si>
    <t>8 Pajak daerah</t>
  </si>
  <si>
    <t>Pengelolaan BPHTB</t>
  </si>
  <si>
    <t>Terselenggaranya kegiatan pengelolaan BPHTB</t>
  </si>
  <si>
    <t>Pemeliharaan Sarana Reklame</t>
  </si>
  <si>
    <t>Terlaksananya pemeliharaan sarana reklame</t>
  </si>
  <si>
    <t>Pengelolaan Administrasi Belanja Bantuan</t>
  </si>
  <si>
    <t>Terlaksananya pengelolaan belanja bantuan</t>
  </si>
  <si>
    <t>Administrasi Pengelolaan Kas Daerah dan Deposito</t>
  </si>
  <si>
    <t>Terselenggaranya Kegiatan Administrasi Pengelolaan Kas Daerah dan Deposito</t>
  </si>
  <si>
    <t>Penyusunan Laporan Keuangan Pemerintah Daerah</t>
  </si>
  <si>
    <t>Tersusunnya laporan keuangan pemerintah daerah</t>
  </si>
  <si>
    <t>900 OPD,DPRD</t>
  </si>
  <si>
    <t>Penyusunan Laporan Data Gaji Kabupaten Karanganyar</t>
  </si>
  <si>
    <t>Tersedianya data/laporan realisasi Gaji PNS kepada instansi terkait</t>
  </si>
  <si>
    <t>10835 pegawai / 1 Tahun</t>
  </si>
  <si>
    <t>Administrasi Penerbitan dan Pengelolaan SP2D</t>
  </si>
  <si>
    <t>Tercetaknya SP2D, ADVIS, REGESTER SP2D dll</t>
  </si>
  <si>
    <t>Evaluasi dan Pelaporan Dana Pusat dan Daerah</t>
  </si>
  <si>
    <t>Tersusunnya laporan oenggunaan dana pusat dan daerah</t>
  </si>
  <si>
    <t>Pemutakhiran Data pada SIMDA BMD</t>
  </si>
  <si>
    <t>Terselenggaranya kegiatan pemutakhitan dan pemeliharaan data SIMDA BMD</t>
  </si>
  <si>
    <t>Administrasi Komputerisasi Gaji dan Pencetakan Daftar Gaji</t>
  </si>
  <si>
    <t>Tercetaknnya daftar gaji PNS se Kabupaten Karanganyar</t>
  </si>
  <si>
    <t>Pemeliharaan Basis Data Obyek dan Subyek PBB</t>
  </si>
  <si>
    <t>Terlaksananya Pemeliharaan Basis Data Objek dan Subjek PBB P2</t>
  </si>
  <si>
    <t>1000 Wajib Pajak PBB-P2</t>
  </si>
  <si>
    <t>Pembinaan Wilayah Pungutan PBB</t>
  </si>
  <si>
    <t>Terlaksananya Kegiatan Pembinaan Wilayah Pungutan PBB</t>
  </si>
  <si>
    <t>Rekonsiliasi Data Akuntansi Keuangan dan Non Keuangan</t>
  </si>
  <si>
    <t>Terlaksananya rekonsiliasi belanja, persediaan, pendapatan dan piutang</t>
  </si>
  <si>
    <t>Pengendalian Dan Evaluasi Anggaran Pendapatan dan Belanja Daerah Kabupaten Karanganyar</t>
  </si>
  <si>
    <t>Terlaksanaya kegiatan Pengendalian Dan Evaluasi APBD Kab. Karanganyar</t>
  </si>
  <si>
    <t>4 Kegiatan</t>
  </si>
  <si>
    <t>Percepatan Pemasukan Pajak Daerah</t>
  </si>
  <si>
    <t>Terselenggaranya kegiatan percepatan pemasukan pendapatan daerah dari pajak daerah</t>
  </si>
  <si>
    <t>405000 Wajib Pajak</t>
  </si>
  <si>
    <t>Fasilitasi Penghapusan Piutang PBB - P2</t>
  </si>
  <si>
    <t>Terlaksananya legalisasi penghapusan piutang PBB-P2</t>
  </si>
  <si>
    <t>1000000 NOP</t>
  </si>
  <si>
    <t>Pengembangan Sistem E-Government Jaringan Dokimentasi dan Informasi Tentang Pendapatan, Belanja, Peraturan Daerah Pajak dan Retribusi Serta Informasi Lainnya</t>
  </si>
  <si>
    <t>Tersedianya informasi pengelolaan keuangandaerah melalui website Badan Keuangan Daerah</t>
  </si>
  <si>
    <t>Penghapusan dan Hibah / Penjualan Barang Daerah</t>
  </si>
  <si>
    <t>Terselenggaranya kegiatan penghapusan, penaksiran, penjualan pemusnahan dan atau hibah BMD</t>
  </si>
  <si>
    <t>Pengembangan Sistem Zonasi/Pemetaan Tanah Kabupaten Karanganyar</t>
  </si>
  <si>
    <t>Terbangunnya sistem zona pemetaan tanah di kabupaten karanganyar</t>
  </si>
  <si>
    <t>Pencetakan Stiker Pajak Reklame</t>
  </si>
  <si>
    <t>Tercetaknya Stiker Pajak Reklame</t>
  </si>
  <si>
    <t>4300 lembar</t>
  </si>
  <si>
    <t>Sosialisasi Pajak Daerah</t>
  </si>
  <si>
    <t>Terlaksananya Sosialisasi Pajak Daerah</t>
  </si>
  <si>
    <t>80 %</t>
  </si>
  <si>
    <t>Administrasi Keberatan Pajak Daerah</t>
  </si>
  <si>
    <t>Terlaksanaya kegiatan Administrasi Keberatan Pajak Daerah</t>
  </si>
  <si>
    <t>Pengelolaan Pemeriksaan Pajak Daerah</t>
  </si>
  <si>
    <t>Terselenggaranya Pengelolaan Pemeriksaan Pajak Daerah</t>
  </si>
  <si>
    <t>Pendataan dan Pengelolaan PPJ untuk Peningkatan PAD</t>
  </si>
  <si>
    <t>Terlaksananya pemetaan wilayah tagihan listrik</t>
  </si>
  <si>
    <t>8 Kecamatan</t>
  </si>
  <si>
    <t>Cetak Massal SPPT PBB P2</t>
  </si>
  <si>
    <t>Tercetaknya SPPT PBB P2</t>
  </si>
  <si>
    <t>419751 SPPT</t>
  </si>
  <si>
    <t>Fasilitasi Pelayanan Pajak Daerah</t>
  </si>
  <si>
    <t>Tersedianya blangko pelayanan pajak daerah</t>
  </si>
  <si>
    <t>Peningkatan Manajemen Pengelolaan Pendapatan Daerah</t>
  </si>
  <si>
    <t>Tersedianya informasi pelayanan yang dikelola Badan Keuangan Daerah</t>
  </si>
  <si>
    <t>Pengelolaan Gedung Wanita</t>
  </si>
  <si>
    <t>Terselenggaranya Pengelolaan Gedung Wanita Karanganyar</t>
  </si>
  <si>
    <t>Pemutakhiran Data Piutang PBB P2 Pelimpahan Pemerintah Pusat</t>
  </si>
  <si>
    <t>Terlaksananya Kegiatan Pemutakhiran Data Piutang PBB P2</t>
  </si>
  <si>
    <t>8 kecamatan</t>
  </si>
  <si>
    <t>Penataan Penggajian PNS Kabupaten Karanganyar</t>
  </si>
  <si>
    <t>Terlaksananya pengajian yang tepat waktu dan akuntable</t>
  </si>
  <si>
    <t>61 OPD</t>
  </si>
  <si>
    <t>Penyusunan Dokumen Perencanaan dan Pelaporan</t>
  </si>
  <si>
    <t>Tersusunnya RKA, DPA/DPPA, LPT, LKJIP dan SOP</t>
  </si>
  <si>
    <t>Pemanfaatan,Pengamanan dan Pemeliharaan BMD</t>
  </si>
  <si>
    <t>Terselenggaranya rapat, perjalanan dinas dalam rangka koordinasi pemanfaatan, pengamanan dan pemeliharaan BMD</t>
  </si>
  <si>
    <t>Penelitian dan Pemeriksaan Tingkat Lanjut Sebagai Upaya Peningkatan Pendapatan Asli Daerah dari Sektor Pajak</t>
  </si>
  <si>
    <t>Terlaksananya kegiatan Penelitian dan Pemeriksaan pajak daerah</t>
  </si>
  <si>
    <t>Peningkatan Kesadaran Masyarakat Akan Kepatuhan Pembayaran Pajak Pajak</t>
  </si>
  <si>
    <t>Terlaksananya kegiatan penyebarluasan informasi tentang manfaat pajak pajak daerah</t>
  </si>
  <si>
    <t>Penyusunan Peraturan Tentang Barang Milik Daerah</t>
  </si>
  <si>
    <t>Tercetaknya peraturran tentang pengelolaan BMD</t>
  </si>
  <si>
    <t>Fasilitasi dan Pelaporan Data Profesi Guru</t>
  </si>
  <si>
    <t>Terfasilitasi dan Validasi data penerimaan tunjangan profesi guru/sertifikat dari pusat</t>
  </si>
  <si>
    <t>Bimbingan Teknis Akuntansi Keuangan Daerah</t>
  </si>
  <si>
    <t>Terlasananya Bimbingan Teknis Akuntansi Keuangan Daerah</t>
  </si>
  <si>
    <t>43 OPD,Puskesmas UPT,SLTP,Desa</t>
  </si>
  <si>
    <t>Pembinaan Pelaksana Pengelolaan Barang Milik Daerah</t>
  </si>
  <si>
    <t>Terselenggaranya Pembinaan bagi Pelaksana Pengelolaan Barang Milik Daerah</t>
  </si>
  <si>
    <t>Penertiban Pajak Reklame</t>
  </si>
  <si>
    <t>Terselenggaranya kegiatan penertiban pemasangan reklame dan pembayaran pajak reklame</t>
  </si>
  <si>
    <t>Adminsitrasi Cash Management On Line</t>
  </si>
  <si>
    <t>Terlaksananya kegiatan monitoring administrasi cash managemen OnLine</t>
  </si>
  <si>
    <t>Penanganan Permasalahan TPTGR Keuangan dan Barang Daerah di Lingkungan Pemerintah Kabupaten Karanganyar</t>
  </si>
  <si>
    <t>Terlaksananya kegiatan Penanganan Permasalahan TPTGR</t>
  </si>
  <si>
    <t>Fasilitasi Penyampaian SPPT PBB - P2</t>
  </si>
  <si>
    <t>Tersampaikannya SPPT PBB - P2</t>
  </si>
  <si>
    <t>95 %</t>
  </si>
  <si>
    <t>Penataan dan Pengelolaan Arsip</t>
  </si>
  <si>
    <t>Tertatanya arsip/dokumen dengan baik dan benar</t>
  </si>
  <si>
    <t>21796 Dokumen</t>
  </si>
  <si>
    <t>Program Peningkatan Penyelengggaraan Pemdes/ Kelurahan</t>
  </si>
  <si>
    <t>Pelaksanaan Lelangan Tanah Milik Pemda yang Berasal dari Tanah Kas Desa yang Berubah Statusnya Menjadi Kelurahan</t>
  </si>
  <si>
    <t>Terselengaranya Lelangan Tanah Milik Pemda yang Berasal dari Tanah Kas Desa yang Berubah Statusnya Menjadi Kelurahan</t>
  </si>
  <si>
    <t>14 kelurahan</t>
  </si>
  <si>
    <t>Verifikasi DPA dan DPA Perubahan SKPD</t>
  </si>
  <si>
    <t>Terselenggaranya Verifikasi DPA dan DPA Perubahan TA. 2018</t>
  </si>
  <si>
    <t>60 SKPD</t>
  </si>
  <si>
    <t>Program optimalisasi pemanfaatan teknologi informasi</t>
  </si>
  <si>
    <t>Penyusunan Pelaporan Pendapatan Daerah</t>
  </si>
  <si>
    <t>Tersusunnya Laporan Pendapatan Daerah</t>
  </si>
  <si>
    <t>200 Laporan</t>
  </si>
  <si>
    <t xml:space="preserve">Dinas Sosial </t>
  </si>
  <si>
    <t>11 bulan</t>
  </si>
  <si>
    <t>Tersedianya jasa komunikasi
Tersedianya jasa sumber daya air
Tersedianya jasa listrik</t>
  </si>
  <si>
    <t>2 bh pesawat, 2 box/12 bln
4 meteran air/12 bln
6 begengser/12 bln</t>
  </si>
  <si>
    <t>Terlaksananya penyediaan jasa service peralatan dan perlengkapan kantor</t>
  </si>
  <si>
    <t xml:space="preserve">13 unit/tahun
</t>
  </si>
  <si>
    <t>Tersedianya peralatan kebersihan kantor
Terbayarnya tenaga kebersihan kantor</t>
  </si>
  <si>
    <t>41 jenis
9 orang/11 bulan</t>
  </si>
  <si>
    <t>Tersedianya ATK</t>
  </si>
  <si>
    <t>70 macam</t>
  </si>
  <si>
    <t>Terlaksananya penyediaan barang cetakan
Terlaksananya penggandaan</t>
  </si>
  <si>
    <t>4 jenis
10.000 lembar dan 3 bh toner mesin fc</t>
  </si>
  <si>
    <t>Tersedianya komponen instalasi listrik</t>
  </si>
  <si>
    <t>11 macam</t>
  </si>
  <si>
    <t>Terlaksananya penyediaan bahan bacaan / surat kabar harian</t>
  </si>
  <si>
    <t>2 macam</t>
  </si>
  <si>
    <t>Tersedianya kebutuhan konsumsi rapat dinas/penataran/penyuluhan/kursus dan kegiatan sejenis lainnya</t>
  </si>
  <si>
    <t>750 dus</t>
  </si>
  <si>
    <t>Terlaksananya rapat2 koordinasi dan konsultasi ke dalam dan luar daerah</t>
  </si>
  <si>
    <t>9 bln</t>
  </si>
  <si>
    <t>Terlaksananya pembangunan gedung dinas sosial kab. Karanganyar</t>
  </si>
  <si>
    <t>Terlaksananya pemeliharaan gedung kantor dan TMP Dharma Tunggal Bhakti Kab. Karanganyar</t>
  </si>
  <si>
    <t>2 lokasi</t>
  </si>
  <si>
    <t>Terlaksananya pemeliharaan kendaraan dinas</t>
  </si>
  <si>
    <t>6 mobil, 37 spd motor</t>
  </si>
  <si>
    <t>Pendidikan dan pelatihan non formal</t>
  </si>
  <si>
    <t xml:space="preserve">Terlaksananya penugasan peserta diklat/kursus/bimtek/pelatihan bagi pegawai </t>
  </si>
  <si>
    <t>Terlaksananya penyusunan LKjIP dan LPT Dinas Sosial Kab. Karanganyar</t>
  </si>
  <si>
    <t>2 jenis dokumen laporan</t>
  </si>
  <si>
    <t>Tersedianya honorarium pengelola keuangan dinas dan pengelola BMD</t>
  </si>
  <si>
    <t>9 bulan</t>
  </si>
  <si>
    <t>Program Pemberdayaan Fakir Miskin, Komunitas Adat Terpencil (KAT) dan Penyandang Masalah Kesejahteraan Sosial (PMKS) Lainnya</t>
  </si>
  <si>
    <t>Operasional sekretariat unit pelaksana program keluarga harapan (UP-PKH)</t>
  </si>
  <si>
    <t>Terlaksananya bantuan operasional untuk sekretariat UP-PKH</t>
  </si>
  <si>
    <t>Pembinaan lanjut LKM (Lembaga Keuangan Mikro)</t>
  </si>
  <si>
    <t>Terlayaninya anggota KUBE LKM</t>
  </si>
  <si>
    <t>100 anggota</t>
  </si>
  <si>
    <t>Pendampingan KUBE Kemensos RI</t>
  </si>
  <si>
    <t>Terlaksananya peningkatan pelayanan pendampingan KUBE Kemensos RI</t>
  </si>
  <si>
    <t xml:space="preserve">40 pendamping </t>
  </si>
  <si>
    <t>Perlindungan dan jaminan sosial</t>
  </si>
  <si>
    <t>Terlaksananya kegiatan perlindungan dan jamsos</t>
  </si>
  <si>
    <t>177 org/desa</t>
  </si>
  <si>
    <t>Pemutakhiran mandiri data kemiskinan</t>
  </si>
  <si>
    <t>Terlaksananya pemutakhiran mandiri data kemiskinan</t>
  </si>
  <si>
    <t>17 kec/177 desa</t>
  </si>
  <si>
    <t>Pendampingan Penyantunan Lansia, Anak Yatim, Piatu dan Yatim Piatu Kemensos</t>
  </si>
  <si>
    <t>Terlaksananya pendampingan untuk kegiatan penyantunan lansia, anak yatim, piatu dan yatim piatu</t>
  </si>
  <si>
    <t>5,666 LU/yatim/piatu/yatim piatu</t>
  </si>
  <si>
    <t>Paket Sembako kepada Fakir Miskin</t>
  </si>
  <si>
    <t>Terlaksananya pemberian paket sembako bagi fakir miskin</t>
  </si>
  <si>
    <t>500 paket</t>
  </si>
  <si>
    <t>Kegiatan bantuan operasional Komisi Daerah Lanjut Usia (KOMDA LANSIA)</t>
  </si>
  <si>
    <t>Terlaksananya fasilitasi untuk Komda Lansia</t>
  </si>
  <si>
    <t>1 lembaga</t>
  </si>
  <si>
    <t>Fasilitasi Satuan Bhakti Pekerja Sosial (Sakti Peksos)</t>
  </si>
  <si>
    <t>Terlaksananya kegiatan fasilitasi bagi Sakti Peksos</t>
  </si>
  <si>
    <t>3 orang</t>
  </si>
  <si>
    <t>Operasional bantuan masyarakat kehabisan bekal, bantuan spontanitas, korban bencana dan berkebutuhan khusus</t>
  </si>
  <si>
    <t>Terlaksananya masyarakat kehabisan bekal</t>
  </si>
  <si>
    <t>Pelatihan kewirausahaan anak rawan sosial/anak terlantar</t>
  </si>
  <si>
    <t>Terlaksananya pelatihan</t>
  </si>
  <si>
    <t>10 anak</t>
  </si>
  <si>
    <t>Program Pembinaan Anak Terlantar</t>
  </si>
  <si>
    <t>Pelatihan dan peningkatan keterampilan untuk anak jalanan</t>
  </si>
  <si>
    <t xml:space="preserve">Terlaksananya pembinaan dan peningkatan keterampilan </t>
  </si>
  <si>
    <t>Program pembinaan para penyandang cacat dan trauma</t>
  </si>
  <si>
    <t>Fasilitas UPSK, Difabel, TAD dan Hipenca</t>
  </si>
  <si>
    <t>Terlaksananya pelayanan kepada penyandang disabilitas dan pemberian alat bantu
Terlaksananya kunjungan TAD ke perusahaan
Terlaksananya sosialisasi Perda Difabel
Terlaksananya kepesertaan kegiatan Hipenca ke Provinsi</t>
  </si>
  <si>
    <t>75 difabel/penerima manfaat/28 Tim
1 keg
1 keg
1 keg</t>
  </si>
  <si>
    <t>Program pembinaan panti asuhan /panti jompo</t>
  </si>
  <si>
    <t>Pembinaan dan pemberian bantuan kepada panti asuhan</t>
  </si>
  <si>
    <t>Terlaksananya pembinaan kepada Panti Asuhan/Lembaga/Yayasan</t>
  </si>
  <si>
    <t>16 PA/Lembaga/Yayasan</t>
  </si>
  <si>
    <t>Program pembinaan eks penyandang penyakit sosial (eks narapidana, PSK, narkoba dan penyakit sosial lainnya)</t>
  </si>
  <si>
    <t>Tindak lanjut razia PGOT</t>
  </si>
  <si>
    <t>Terlaksananya tindak lanjut PGOT ke panti sosial/RSJ/RSUD</t>
  </si>
  <si>
    <t>25 PGOT</t>
  </si>
  <si>
    <t>Pembinaan Eks Penyandang Penyakit Kronis</t>
  </si>
  <si>
    <t>Terlaksananya pembinaan dan pemberian bantuan kpd eks penyandang penyakit kronis</t>
  </si>
  <si>
    <t>Bimbingan sosial dan bantuan stimulan pada eks NAPI</t>
  </si>
  <si>
    <t>Terlaksananya bimsos dan bantuan stimulan kpd eks NAPI</t>
  </si>
  <si>
    <t>5 orang</t>
  </si>
  <si>
    <t>Program Pemberdayaan Kelembagaan Kesejahteraan Sosial</t>
  </si>
  <si>
    <t>Pemberdayaan Satgas Penangggulangan Kemiskinan dan Aksi Sosial</t>
  </si>
  <si>
    <t>Terlaksananya pemberdayaan Satgas Penangggulangan Kemiskinan dan Aksi Sosial</t>
  </si>
  <si>
    <t>177 satgas</t>
  </si>
  <si>
    <t>Pemberdayaan Tenaga Kesejahteraan Sosial Kecamatan (TKSK)</t>
  </si>
  <si>
    <t>Terlaksananya pemberdayaan TKSK</t>
  </si>
  <si>
    <t>17 orang / 10 bln</t>
  </si>
  <si>
    <t>Pembinaan karang taruna</t>
  </si>
  <si>
    <t>Terlaksananya pembinaan dan pemantapan pilar-pilar partisipan kesejahteraan sosial</t>
  </si>
  <si>
    <t>Pembinaan dan penanaman nilai-nilai kepahlawanan dan kesetiakawanan sosial</t>
  </si>
  <si>
    <t>Terlaksananya kegiatan penanaman nilai2 kepahlawanan dan kesetiakawanan sosial</t>
  </si>
  <si>
    <t>Bantuan operasional TAGANA</t>
  </si>
  <si>
    <t>Terlaksananya bimbingan dan pemantapan anggota TAGANA</t>
  </si>
  <si>
    <t>Wahana kesejahteraan sosial berbasis masyarakat (WKSBM)</t>
  </si>
  <si>
    <t>Terlaksananya pemberdayaan WKSBM</t>
  </si>
  <si>
    <t xml:space="preserve">Belanja Hibah kepada Badan/Lembaga/Organisasi </t>
  </si>
  <si>
    <t>Belanja Hibah kepada NPC</t>
  </si>
  <si>
    <t>Terbantunya kegiatan NPC</t>
  </si>
  <si>
    <t>Bantuan Sosial untuk Perintis Kemerdekaan</t>
  </si>
  <si>
    <t>Terlaksananya pemberian bantuan kpd janda perintis kemerdekaan</t>
  </si>
  <si>
    <t>Bantuan Sosial untuk anak yatim, piatu, yatim piatu dan Lansia</t>
  </si>
  <si>
    <t>Terlaksananya pemberian bantuan kpd Lansia, anak yatim/piatu/yatim piatu</t>
  </si>
  <si>
    <t>5.666 Lansia/yatim/ piatu/yatim piatu</t>
  </si>
  <si>
    <t>Bantuan Sosial untuk Pemberdayaan dan Pembinaan Sosial</t>
  </si>
  <si>
    <t>Bantuan Sosial untuk PMKS : Bansos kpd Paca Potensial</t>
  </si>
  <si>
    <t>20 orang</t>
  </si>
  <si>
    <t>Bantuan Sosial untuk PMKS : Bansos kpd Paca Non Potensial</t>
  </si>
  <si>
    <t>40 orang</t>
  </si>
  <si>
    <t>Bantuan Sosial untuk PMKS : Bansos kpd korban tindak kekerasan/pekerja migran</t>
  </si>
  <si>
    <t>Bantuan Sosial untuk PMKS : Bansos kpd penderita HIV/AIDS</t>
  </si>
  <si>
    <t>Bantuan Sosial untuk Organisasi Paca</t>
  </si>
  <si>
    <t>5 ormas paca/tahun</t>
  </si>
  <si>
    <t>Bantuan Sosial untuk Panti Asuhan/Lembaga/Yayasan</t>
  </si>
  <si>
    <t>Terlasakananya Surat menyurat</t>
  </si>
  <si>
    <t>700 surat</t>
  </si>
  <si>
    <t>Kantor Satpol PP</t>
  </si>
  <si>
    <t>Tersedianya Jasa  Telepon, Internet, Air, Listrik</t>
  </si>
  <si>
    <t>Penyediaan Jasa Pemeliharaan dan Perijinan Kendaraan Dinas/Operasional</t>
  </si>
  <si>
    <t>26 Unit Kendaraan Ops/12 bulan</t>
  </si>
  <si>
    <t>Laporan Keuangan</t>
  </si>
  <si>
    <t>Penyediaan Peralatan dan bahan Kebersihan Kantor, Jasa Tenaga Kebersihan</t>
  </si>
  <si>
    <t>17 Item/12 bulan</t>
  </si>
  <si>
    <t>Tersedianya Alat tulis Kantor</t>
  </si>
  <si>
    <t>38 Item</t>
  </si>
  <si>
    <t>Terlaksananya Rapat &amp; Koordinasi</t>
  </si>
  <si>
    <t>Tersedianya gorden kantor</t>
  </si>
  <si>
    <t>Pemeliharaan Komputer,HT,dan Repeater</t>
  </si>
  <si>
    <t>40 HT, 14 Komputer,</t>
  </si>
  <si>
    <t>Terselenggaranya Pelatihan Non Formal</t>
  </si>
  <si>
    <t>2 Pelatihan (Korsik&amp; Beladiri)</t>
  </si>
  <si>
    <t>Program peningkatan Disiplin Aparatur</t>
  </si>
  <si>
    <t>Pengadaan Pakaian Dinas Lapangan Beserta Kelengkapannya</t>
  </si>
  <si>
    <t>Pakaian PDL</t>
  </si>
  <si>
    <t>90 Stel</t>
  </si>
  <si>
    <t>Penanggulangan Gangguan Ketentraman dan Ketertiban</t>
  </si>
  <si>
    <t xml:space="preserve">Terlaksananya penanggulangan dan pencegahan gangguan </t>
  </si>
  <si>
    <t>17 Kec/12 Bln 170 Orang (THL)</t>
  </si>
  <si>
    <t>Penertiban PKL dan Reklame</t>
  </si>
  <si>
    <t xml:space="preserve">Terwujudnya ketertiban PKL dan reklame yg terpasang </t>
  </si>
  <si>
    <t>5 Titik Wilayah</t>
  </si>
  <si>
    <t>Foreiders dan Pengamanan</t>
  </si>
  <si>
    <t>Tersedianya Foreders dan Pengamanan  yang dapat di laksanakan</t>
  </si>
  <si>
    <t>Penyelenggaraan Kegiatan Satpol PP</t>
  </si>
  <si>
    <t>Terselenggaranya Bhakti Sosial,Gelar Pasukan : Jambore Tk Prov, HUT Pemadam Kebakaran,  HUT Kab. Karanganyar</t>
  </si>
  <si>
    <t>4 event</t>
  </si>
  <si>
    <t>Program pemeliharaan kantrantibmas dan pencegahan tindak kriminal</t>
  </si>
  <si>
    <t>Operasi Penegakan Hukum Pelanggaran Perda</t>
  </si>
  <si>
    <t>Terlaksananya Operasi Penegakan Perda</t>
  </si>
  <si>
    <t>Pengadaan dan Pemasangan Papan Peringatan Sanksi Perda</t>
  </si>
  <si>
    <t>Tersedianya papan  Peringatan Perda</t>
  </si>
  <si>
    <t>40 Buah</t>
  </si>
  <si>
    <t>Sosialisasi Penggunaan Cukai Rokok</t>
  </si>
  <si>
    <t>Keikusertaan Peserta</t>
  </si>
  <si>
    <t>375 Peserta</t>
  </si>
  <si>
    <t>Penertiban Cukai Rokok</t>
  </si>
  <si>
    <t>Kegiatan Operasi Penertiban Cukai Rokok</t>
  </si>
  <si>
    <t>Operasi Penertiban Pelajar</t>
  </si>
  <si>
    <t>Tertibnya Pelajar</t>
  </si>
  <si>
    <t>Penysusunan dan Revisi Perda</t>
  </si>
  <si>
    <t>Tersusunnya Perda Damkar</t>
  </si>
  <si>
    <t>Fasilitasi Pilkada</t>
  </si>
  <si>
    <t>Berjalannya Pilkada dengan aman</t>
  </si>
  <si>
    <t>1 event</t>
  </si>
  <si>
    <t>Pembinaan  Kader Siaga Tramtib</t>
  </si>
  <si>
    <t>Terbinanya Kader Siaga Tramtib (KST)</t>
  </si>
  <si>
    <t>1593 Kader</t>
  </si>
  <si>
    <t>Pengerahan Satlinmas</t>
  </si>
  <si>
    <t>TerselenggaranyaKegiatan yang memerlukan kehadiran Santunan Linmas</t>
  </si>
  <si>
    <t>Perumahan Rakyat dan Kawasan Pemukiman</t>
  </si>
  <si>
    <t>Program peningkatan kesiagaan dan pencegahan bahaya kebakaran</t>
  </si>
  <si>
    <t>Operasional Pemadam Kebakaran</t>
  </si>
  <si>
    <t>Terselenggaranya Operasional pemadam Kebakaran, Petugas Pemadam Kebakaran(12 Org)</t>
  </si>
  <si>
    <t>Pemeriksaan Alat Pemadam</t>
  </si>
  <si>
    <t>Terperiksanya Alat Pemadam Kebakaran</t>
  </si>
  <si>
    <t>Pengawasan</t>
  </si>
  <si>
    <t>Program peningkatan sistem pengawasan internal dan pengendalian pelaksanaan kebijakan KDH</t>
  </si>
  <si>
    <t>Fasilitasi Satgas Saber Pungli</t>
  </si>
  <si>
    <t>Terfasilitasi Saber Pungli</t>
  </si>
  <si>
    <t>Bantuan sosial untuk santunan anggota Linmas yang sakit/meninggal dunia</t>
  </si>
  <si>
    <t>DINAS PEKERJAAN UMUM DAN PENATAAN RUANG</t>
  </si>
  <si>
    <t>Urusan Wajib Pelayanan Dasar Pekerjaan Umum dan Penataan Ruang</t>
  </si>
  <si>
    <t>Tersedianya jasa komunikasi, sumber daya air dan listrik</t>
  </si>
  <si>
    <t>Tersedianya jasa pemeliharaan dan perizinan kendaraan dinas/operasional</t>
  </si>
  <si>
    <t>Tersedianya bahan logistik kantor</t>
  </si>
  <si>
    <t>Terlaksananya Rapat-rapat koordinasi dan konsultasi ke dalam/luar daerah</t>
  </si>
  <si>
    <t>Penyediaan Jasa Operasional Pelaksanaan Kegiatan</t>
  </si>
  <si>
    <t>Tersedianya Jasa Operasional Pelaksanaan Kegiatan</t>
  </si>
  <si>
    <t>Pengadaan Kendaraan dinas/operasional</t>
  </si>
  <si>
    <t>Terlaksananya Pengadaan Kendaraan dinas/operasional</t>
  </si>
  <si>
    <t>17 unit</t>
  </si>
  <si>
    <t>Terlaksananya Pengadaan peralatan gedung kantor</t>
  </si>
  <si>
    <t>15 unit</t>
  </si>
  <si>
    <t>Pembangunan Gedung Kantor Kejaksaan Karanganyar</t>
  </si>
  <si>
    <t>Terlaksananya Pembangunan Gedung Kantor Kejaksaan Karanganyar</t>
  </si>
  <si>
    <t>Pembangunan Gedung POLRES Karanganyar</t>
  </si>
  <si>
    <t>Terlaksananya Pembangunan Gedung POLRES Karanganyar</t>
  </si>
  <si>
    <t>Pembangunan Ruang Tunggu Pengadilan Agama Karanganyar</t>
  </si>
  <si>
    <t>Terlaksananya Pembangunan Ruang Tunggu Pengadilan Agama Karanganyar</t>
  </si>
  <si>
    <t>Terlaksananya Pemeliharaan rutin/berkala gedung kantor</t>
  </si>
  <si>
    <t>Terlaksananya Pemeliharaan rutin/berkala peralatan gedung kantor</t>
  </si>
  <si>
    <t>Terlaksananya Pemeliharaan rutin/berkala mebeleur</t>
  </si>
  <si>
    <t>Terlaksananya Pemeliharaan komputer</t>
  </si>
  <si>
    <t>Penataan Halaman Kantor</t>
  </si>
  <si>
    <t>Terlaksananya Penataan Halaman Kantor</t>
  </si>
  <si>
    <t>Bimbingan teknis implementasi peraturan perundang-undangan</t>
  </si>
  <si>
    <t>Terlaksananya Bimbingan teknis implementasi peraturan perundang-undangan</t>
  </si>
  <si>
    <t>Terlaksananya Penyusunan laporan capaian kinerja dan ikhtisar realisasi kinerja SKPD</t>
  </si>
  <si>
    <t>Penyusunan SOP</t>
  </si>
  <si>
    <t>Terlaksananya Penyusunan SOP</t>
  </si>
  <si>
    <t>Fasilitasi Peningkatan Koordinasi Kegiatan Bidang Pekerjaan Umum</t>
  </si>
  <si>
    <t>Terfasilitasinya Peningkatan Koordinasi Kegiatan Bidang Pekerjaan Umum</t>
  </si>
  <si>
    <t>Penyusunan Laporan Kegiatan SKPD Bulanan dan Tahunan</t>
  </si>
  <si>
    <t>Terlaksananya Penyusunan Laporan Kegiatan SKPD Bulanan dan Tahunan</t>
  </si>
  <si>
    <t>Terlaksananya Monitoring dan Evaluasi Penyelenggaraan Kegiatan SKPD</t>
  </si>
  <si>
    <t>9 kegiatan</t>
  </si>
  <si>
    <t>Program pembangunan jalan dan jembatan</t>
  </si>
  <si>
    <t>Pembangunan dan Peningkatan Jalan :</t>
  </si>
  <si>
    <t>Peningkatan Jalan Dayu - Kedung Ulo</t>
  </si>
  <si>
    <t>Terlaksananya peningkatan jalan Dayu-Kedung ulo</t>
  </si>
  <si>
    <t>2.150 x 3 m</t>
  </si>
  <si>
    <t>Kec. Gondangrejo</t>
  </si>
  <si>
    <t>Peningkatan Jalan Seloromo - Balong</t>
  </si>
  <si>
    <t>Terlaksananya peningkatan jalan Seloromo-Balong</t>
  </si>
  <si>
    <t>1.000 x 3 m</t>
  </si>
  <si>
    <t>Kec. Jenawi</t>
  </si>
  <si>
    <t>Peningkatan Jalan Karangrejo - Plosorejo</t>
  </si>
  <si>
    <t>Terlaksananya peningkatan jalan Karangrejo-Plosorejo</t>
  </si>
  <si>
    <t>Kec. Matesih</t>
  </si>
  <si>
    <t>Peningkatan Jalan Jatipuro - Klerong</t>
  </si>
  <si>
    <t>Terlaksananya peningkatan jalan Jatipuro-Klerong</t>
  </si>
  <si>
    <t>Kec. Jatipuro</t>
  </si>
  <si>
    <t>Peningkatan Jalan Tanjung - Tulakan</t>
  </si>
  <si>
    <t>Terlaksananya peningkatan jalan Tanjung-Tulakan</t>
  </si>
  <si>
    <t>2.300 x 5 m</t>
  </si>
  <si>
    <t>Kec. Jumapolo</t>
  </si>
  <si>
    <t>Peningkatan Jalan Jumapolo - Tlobosempon</t>
  </si>
  <si>
    <t>Terlaksananya peningkatan jalan Jumapolo-Tlobosempon</t>
  </si>
  <si>
    <t>1.500 x 3 m</t>
  </si>
  <si>
    <t>Peningkatan Jalan Depok - Punukan</t>
  </si>
  <si>
    <t>Terlaksananya peningkatan jalan Depok-Punukan</t>
  </si>
  <si>
    <t>2.000 x 4 m</t>
  </si>
  <si>
    <t>Peningkatan Jalan Jantiharjo - Mojo</t>
  </si>
  <si>
    <t>Terlaksananya peningkatan jalan Jatiharjo-Mojo</t>
  </si>
  <si>
    <t>1.200 x 4 m</t>
  </si>
  <si>
    <t>Peningkatan Jalan Wonorejo - Gedong</t>
  </si>
  <si>
    <t>Terlaksananya peningkatan jalan Wonorejo-Gedong</t>
  </si>
  <si>
    <t>1.600 x 3 m</t>
  </si>
  <si>
    <t>Peningkatan Jalan Gaum - Gedong</t>
  </si>
  <si>
    <t>Terlaksananya peningkatan jalan Gaum-Gedong</t>
  </si>
  <si>
    <t>1.600 x 4 m</t>
  </si>
  <si>
    <t>Kec. Tasikmadu/ Karanganyar</t>
  </si>
  <si>
    <t>Peningkatan Jalan Kebonagung - Gedong</t>
  </si>
  <si>
    <t>Terlaksananya peningkatan jalan Kebonangung-Gedong</t>
  </si>
  <si>
    <t>1.500 x 4 m</t>
  </si>
  <si>
    <t>Peningkatan Jalan Kol Sugiyono</t>
  </si>
  <si>
    <t>Terlaksananya peningkatan jalan Kol. Sugiyono</t>
  </si>
  <si>
    <t>700 x 5 m</t>
  </si>
  <si>
    <t>Peningkatan Jalan Gemantar - Tunggulrejo</t>
  </si>
  <si>
    <t>Terlaksananya peningkatan jalan Gemantar-Tunggulrejo</t>
  </si>
  <si>
    <t>3.750 x 3,5m</t>
  </si>
  <si>
    <t>Kec. Jumantono</t>
  </si>
  <si>
    <t>Pelebaran Jalan Sumur Bor Kec.Colomadu</t>
  </si>
  <si>
    <t>Terlaksananya peningkatan jalan Sumur Bor Kec. Colomadu</t>
  </si>
  <si>
    <t>330 x 6,5 m</t>
  </si>
  <si>
    <t>Peningkatan Jalan Colomadu - Kalipati</t>
  </si>
  <si>
    <t>Terlaksananya peningkatan jalan Colomadu-Kalipati</t>
  </si>
  <si>
    <t>1.035 x 9 m</t>
  </si>
  <si>
    <t>Peningkatan Jalan (Makadam) Kelurahan Jungke</t>
  </si>
  <si>
    <t>Terlaksananya peningkatan jalan Kelurahan Jungke</t>
  </si>
  <si>
    <t>850 x 4 m</t>
  </si>
  <si>
    <t>Peningkatan Jalan Lingkungan Makam Munggur</t>
  </si>
  <si>
    <t>Terlaksananya peningkatan jalan Lingkungan Makam Munggur</t>
  </si>
  <si>
    <t>285 x 4 m</t>
  </si>
  <si>
    <t>Peningkatan Jalan Bolon - Klegen</t>
  </si>
  <si>
    <t>Terlaksananya peningkatan jalan Bolon-Klegen</t>
  </si>
  <si>
    <t>1.830 x 5 m</t>
  </si>
  <si>
    <t>Peningkatan Jalan Gembong - Blorong</t>
  </si>
  <si>
    <t>Terlaksananya peningkatan jalan Gembong-Blorong</t>
  </si>
  <si>
    <t>600 x 4 m</t>
  </si>
  <si>
    <t>Peningkatan Jalan Kranggan - Tangkilan (Ruas Ngablak)</t>
  </si>
  <si>
    <t>Terlaksananya peningkatan jalan Kranggan-Tangkilan</t>
  </si>
  <si>
    <t>180 x 4 m</t>
  </si>
  <si>
    <t>Peningkatan Jalan Kragan Ke Desa Karangturi Kec. Gondangrejo (Beton)</t>
  </si>
  <si>
    <t>Terlaksananya peningkatan jalan Kranggan ke Desa Karangturi Kec. Gondangrejo</t>
  </si>
  <si>
    <t>270 x 3 m</t>
  </si>
  <si>
    <t>Pengaspalan Dukuh Seneng RW II Kelurahan Bolong Kec. Karanganyar</t>
  </si>
  <si>
    <t>Terlaksananya peningkatan jalan Dukuh Seneng RW II Kelurahan Bolong</t>
  </si>
  <si>
    <t>400 x 3 m</t>
  </si>
  <si>
    <t>Peningkatan Jalan Karang - Dersono</t>
  </si>
  <si>
    <t>Terlaksananya peningkatan jalan Karang-Dersono</t>
  </si>
  <si>
    <t>1.000 x 3m</t>
  </si>
  <si>
    <t>Kec. Mojogedang</t>
  </si>
  <si>
    <t>Pembangunan dan Penggantian Jembatan :</t>
  </si>
  <si>
    <t>Pembangunan Jembatan Gendengan Pojok Mojogedang</t>
  </si>
  <si>
    <t>Terlaksananyan pembangunan jembatan Gendengan Pojok Mojogedang</t>
  </si>
  <si>
    <t>20 x 6 m</t>
  </si>
  <si>
    <t>Penggantian Jembatan Sami Rukun</t>
  </si>
  <si>
    <t>Terlaksananyan pembangunan jembatan Sami Rukun</t>
  </si>
  <si>
    <t>10 x 6 m</t>
  </si>
  <si>
    <t>Kec. Gondangejo</t>
  </si>
  <si>
    <t>Pembangunan Jembatan Kepuh Jatikuwung</t>
  </si>
  <si>
    <t>Terlaksananyan pembangunan jembatan Kepuh Jatikuwung</t>
  </si>
  <si>
    <t>5 x 5 m</t>
  </si>
  <si>
    <t>Penggantian Jembatan Wates (Jalan Ngasem - Klerong)</t>
  </si>
  <si>
    <t>Terlaksananyan pembangunan jembatan Wates</t>
  </si>
  <si>
    <t>5 x 6 m</t>
  </si>
  <si>
    <t>Pembangunan Jembatan Getasan</t>
  </si>
  <si>
    <t>Terlaksananyan pembangunan jembatan Getasan</t>
  </si>
  <si>
    <t>Pembangunan Jembatan Setup Karang Karangpandan</t>
  </si>
  <si>
    <t>Terlaksananyan pembangunan jembatan Setup Karangpandan</t>
  </si>
  <si>
    <t>2 x 6 m</t>
  </si>
  <si>
    <t>Kec. Karangpandan</t>
  </si>
  <si>
    <t>Pelebaran Jembatan Gandu Matesih</t>
  </si>
  <si>
    <t>Terlaksananyan pembangunan jembatan Gandu Matesih</t>
  </si>
  <si>
    <t>18 x 6 m</t>
  </si>
  <si>
    <t>Pembangunan Jembatan Karang Kaliboto</t>
  </si>
  <si>
    <t>Terlaksananyan pembangunan jembatan Karang Kaliboto</t>
  </si>
  <si>
    <t>29 x 5 m</t>
  </si>
  <si>
    <t>Pembangunan Jembatan Watupayung</t>
  </si>
  <si>
    <t>Terlaksananyan pembangunan jembatan Watupayung</t>
  </si>
  <si>
    <t>Kec. Karagpandan</t>
  </si>
  <si>
    <t>Pembangunan dan Peningkatan Jalan (Program DAK) :</t>
  </si>
  <si>
    <t>Peningkatan Jalan Colomadu - Banyuanyar</t>
  </si>
  <si>
    <t>Terlaksananya Peningkatan Jalan Colomadu-Banyuanyar</t>
  </si>
  <si>
    <t>3.000 x 6 m</t>
  </si>
  <si>
    <t>Peningkatan Jalan Grompol - Jambangan</t>
  </si>
  <si>
    <t>Terlaksananya peningkatan jalan Grompol-Jambangan</t>
  </si>
  <si>
    <t>2.000 x 5 m</t>
  </si>
  <si>
    <t>Kec. Kebakramat</t>
  </si>
  <si>
    <t>Peningkatan Jalan Tasikmadu - Dagen</t>
  </si>
  <si>
    <t>Terlaksananya peningkatan jalan Tasikmadu-Dagen</t>
  </si>
  <si>
    <t>1.700 x 5 m</t>
  </si>
  <si>
    <t>Kec. Tasikmadu/ Jaten</t>
  </si>
  <si>
    <t>Penyusunan dan pengumpulan data/informasi kebutuhan penyusunan dokumen perencanaan</t>
  </si>
  <si>
    <t>Tersedianya data/informasi kebutuhan penyusunan dokumen perencanaan</t>
  </si>
  <si>
    <t>Tersusunnya Sistem Informasi Pembangunan Daerah</t>
  </si>
  <si>
    <t>Penyusunan laporan e-Monitoring DAK dan APBN</t>
  </si>
  <si>
    <t>Tersusunnya laporan e-Monitoring DAK dan APBN</t>
  </si>
  <si>
    <t>Sistem Pengendalian Intern Pemerintah</t>
  </si>
  <si>
    <t>Tersusunnya dokumen Sistem Pengendalian Intern Pemerintah</t>
  </si>
  <si>
    <t>Program Pengembangan Komunikasi, Informasi dan Media Massa</t>
  </si>
  <si>
    <t>Publikasi Sosial Media dan Pengelolaan Aduan</t>
  </si>
  <si>
    <t xml:space="preserve">Terlaksananya pengelolaan sosial media </t>
  </si>
  <si>
    <t>Program pembangunan saluran drainase/gorong-gorong</t>
  </si>
  <si>
    <t>Pembangunan Saluran Jalan dan Gorong-Gorong</t>
  </si>
  <si>
    <t>Pembangunan Gorong-gorong Jalan Gebyok - Munggur</t>
  </si>
  <si>
    <t>Terlaksananya pembangunan Gorong-gorong jalan Gebyok-Munggur</t>
  </si>
  <si>
    <t>Pembangunan Saluran  dan trotoar Timur Makam Pahlawan</t>
  </si>
  <si>
    <t>Terlaksananya pembangunan saluran dan trotoar timur makam pahlawan</t>
  </si>
  <si>
    <t>Biaya Operasional Kegiatan Keciptakaryaan</t>
  </si>
  <si>
    <t>Terlaksananya Kegiatan Keciptakaryaan</t>
  </si>
  <si>
    <t>Belanja Operasional Pemeliharaan Saluran Drainase dan Trotoar</t>
  </si>
  <si>
    <t>Terlaksananya Pemeliharaan Saluran Drainase dan Trotoar</t>
  </si>
  <si>
    <t>Pengawasan DAU Paket I</t>
  </si>
  <si>
    <t>Pengawasan DAU Paket II</t>
  </si>
  <si>
    <t>Pembangunan Saluran Drainase</t>
  </si>
  <si>
    <t>Pembangunan Saluran Drainase  dan Trotoar Jalan Mayor Kusmanto  Kec.Karanganyar</t>
  </si>
  <si>
    <t>Terlaksananya Pembangunan Saluran Drainase  dan Trotoar Jalan Mayor Kusmanto  Kec.Karanganyar</t>
  </si>
  <si>
    <t>300 m</t>
  </si>
  <si>
    <t>Perbangunan Saluran Drainase  Jalan Dan Liris  - Tohudan Kec.Colomadu.</t>
  </si>
  <si>
    <t>Terlaksananya Perbangunan Saluran Drainase  Jalan Dan Liris  - Tohudan Kec.Colomadu.</t>
  </si>
  <si>
    <t>200 m</t>
  </si>
  <si>
    <t>Pembangunan Saluran Drainase dan trotoar   depan Kantor Kecamatan Kerjo.</t>
  </si>
  <si>
    <t>Terlaksananya Pembangunan Saluran Drainase dan trotoar   depan Kantor Kecamatan Kerjo.</t>
  </si>
  <si>
    <t>100 m</t>
  </si>
  <si>
    <t>Kec. Kerjo</t>
  </si>
  <si>
    <t>Pembangunan Saluran Drainase Lingkungan Popongan Kec. Karanganyar.</t>
  </si>
  <si>
    <t>Terlaksananya Pembangunan Saluran Drainase Lingkungan Popongan Kec. Karanganyar.</t>
  </si>
  <si>
    <t>50 m</t>
  </si>
  <si>
    <t>Pembangunan Saluran Drainase  Jalan Beningsari - Munggur Lingkungan Wonorejo RT 01/17 , Kelurahan Bejen.</t>
  </si>
  <si>
    <t>Terlaksananya Pembangunan Saluran Drainase  Jalan Beningsari - Munggur Lingkungan Wonorejo RT 01/17 , Kelurahan Bejen.</t>
  </si>
  <si>
    <t>Pembangunan Drainase Jalan Jembatan Ngranjing (Perbatasan Jumapolo - Jumantono)</t>
  </si>
  <si>
    <t>Terlaksananya Pembangunan Drainase Jalan Jembatan Ngranjing (Perbatasan Jumapolo - Jumantono)</t>
  </si>
  <si>
    <t>Pembangunan Drainase Perumahan Korpri RT. 02 RW. 13 Kel. Popongan Kec. Karanganyar</t>
  </si>
  <si>
    <t>Terlaksananya Pembangunan Drainase Perumahan Korpri RT. 02 RW. 13 Kel. Popongan Kec. Karanganyar</t>
  </si>
  <si>
    <t>Pembangunan Saluran Air Jl. Colomadu - Banyuanyar Ds Gawanan Colomadu</t>
  </si>
  <si>
    <t>Terlaksananya Pembangunan Saluran Air Jl. Colomadu - Banyuanyar Ds Gawanan Colomadu</t>
  </si>
  <si>
    <t>Pembangunan Trotoar Bejen Ke Utara</t>
  </si>
  <si>
    <t>Terlaksananya Pembangunan Trotoar Bejen Ke Utara</t>
  </si>
  <si>
    <t>350 m</t>
  </si>
  <si>
    <t>Pembangunan Drainase Lingkungan Wonorejo Kec Gondangrejo</t>
  </si>
  <si>
    <t>Terlaksananya Pembangunan Drainase Lingkungan Wonorejo Kec Gondangrejo</t>
  </si>
  <si>
    <t>Pembangunan Saluran dan Trotoar Jumapolo</t>
  </si>
  <si>
    <t>Terlaksananya Pembangunan Saluran dan Trotoar Jumapolo</t>
  </si>
  <si>
    <t>250 m</t>
  </si>
  <si>
    <t>Pembangunan Saluran Jalan Lawu</t>
  </si>
  <si>
    <t>Terlaksananya Pembangunan Saluran Jalan Lawu</t>
  </si>
  <si>
    <t>Pengawasan DAK</t>
  </si>
  <si>
    <t xml:space="preserve">Terlaksananya kegiatan pengawasan </t>
  </si>
  <si>
    <t>6 paket</t>
  </si>
  <si>
    <t>Program pembangunan turap/talud/bronjong</t>
  </si>
  <si>
    <t>Pembangunan Talud Jalan</t>
  </si>
  <si>
    <t>Pembangunan Talud Jalan Jatiroyo - Jatiyoso</t>
  </si>
  <si>
    <t>Terlaksananya Pembangunan Talud Jalan Jatiroyo - Jatiyoso</t>
  </si>
  <si>
    <t>225 m</t>
  </si>
  <si>
    <t>Kec. Jatiyoso</t>
  </si>
  <si>
    <t>Pembangunan Talud Jalan Girilayu - Watusambang</t>
  </si>
  <si>
    <t>Terlaksananya Pembangunan Talud Jalan Girilayu - Watusambang</t>
  </si>
  <si>
    <t>180 m</t>
  </si>
  <si>
    <t>Kec.Tawangmangu</t>
  </si>
  <si>
    <t>Pembangunan Talud Jalan Ngadiluwih - Matesih</t>
  </si>
  <si>
    <t>Terlaksananya Pembangunan Talud Jalan Ngadiluwih - Matesih</t>
  </si>
  <si>
    <t>170 m</t>
  </si>
  <si>
    <t>Pembangunan Talud Jalan Kutho - Ngargoyoso</t>
  </si>
  <si>
    <t>Terlaksananya Pembangunan Talud Jalan Kutho - Ngargoyoso</t>
  </si>
  <si>
    <t>Kec. Ngargoyoso</t>
  </si>
  <si>
    <t>Pembangunan Talud Jalan MGR Sugiyopranoto</t>
  </si>
  <si>
    <t>Terlaksananya Pembangunan Talud Jalan MGR Sugiyopranoto</t>
  </si>
  <si>
    <t>68 m</t>
  </si>
  <si>
    <t>Pembangunan Talud Jalan Gajahan - Delingan</t>
  </si>
  <si>
    <t>Terlaksananya Pembangunan Talud Jalan Gajahan - Delingan</t>
  </si>
  <si>
    <t>Pembangunan Talud Jalan Matesih - Tegalgede</t>
  </si>
  <si>
    <t>Terlaksananya Pembangunan Talud Jalan Matesih - Tegalgede</t>
  </si>
  <si>
    <t>275 m</t>
  </si>
  <si>
    <t>Pembangunan Talud Jalan Kadipekso - Cetho</t>
  </si>
  <si>
    <t>Terlaksananya Pembangunan Talud Jalan Kadipekso - Cetho</t>
  </si>
  <si>
    <t>75 m</t>
  </si>
  <si>
    <t>Pembangunan Talud dan Saluran Jalan Jumantono - Jumapolo (Dusun Kakum, Desa Genengan, Depan Kantor Pertanian)</t>
  </si>
  <si>
    <t>Terlaksananya Pembangunan Talud dan Saluran Jalan Jumantono - Jumapolo (Dusun Kakum, Desa Genengan, Depan Kantor Pertanian)</t>
  </si>
  <si>
    <t>150 m</t>
  </si>
  <si>
    <t>Kec. Jumapolo/ Jumantono</t>
  </si>
  <si>
    <t>Pembangunan Talud Jalan Suruh - Kebonagung</t>
  </si>
  <si>
    <t>Terlaksananya Pembangunan Talud Jalan Suruh - Kebonagung</t>
  </si>
  <si>
    <t>140 m</t>
  </si>
  <si>
    <t>Pembangunan Talud Penahan Tanah Sayap Jembatan Manggis</t>
  </si>
  <si>
    <t>Terlaksananya Pembangunan Talud Penahan Tanah Sayap Jembatan Manggis</t>
  </si>
  <si>
    <t>60 m</t>
  </si>
  <si>
    <t>Pembangunan Talud Jalan Matesih - Tawangmangu</t>
  </si>
  <si>
    <t>Terlaksananya Pembangunan Talud Jalan Matesih - Tawangmangu</t>
  </si>
  <si>
    <t>143 m</t>
  </si>
  <si>
    <t>Pembangunan Talud Jalan Gowongan - Sewurejo Mojogedang</t>
  </si>
  <si>
    <t>Terlaksananya Pembangunan Talud Jalan Gowongan - Sewurejo Mojogedang</t>
  </si>
  <si>
    <t>Pembangunan Talud Jalan Menuju Sangiran Gondangrejo</t>
  </si>
  <si>
    <t>Terlaksananya Pembangunan Talud Jalan Menuju Sangiran Gondangrejo</t>
  </si>
  <si>
    <t>Kec. Gondagrejo</t>
  </si>
  <si>
    <t>Pembangunan Talud Jalan Plosorejo - Bean Matesih</t>
  </si>
  <si>
    <t>Terlaksananya Pembangunan Talud Jalan Plosorejo - Bean Matesih</t>
  </si>
  <si>
    <t>230 m</t>
  </si>
  <si>
    <t>Pembangunan Talud Jalan Menuju Perum KORPRI</t>
  </si>
  <si>
    <t>Terlaksananya Pembangunan Talud Jalan Menuju Perum KORPRI</t>
  </si>
  <si>
    <t>Pembangunan Talud Jalan Gembong - Blorong (Desa Sambirejo Kec Jumantono)</t>
  </si>
  <si>
    <t>Terlaksananya Pembangunan Talud Jalan Gembong - Blorong (Desa Sambirejo Kec Jumantono)</t>
  </si>
  <si>
    <t>Pembangunan Talud Jalan Jumantono - Ngadiluwih (Petak Blorong Kec Jumantono, Selatan Kantor Desa Blorong)</t>
  </si>
  <si>
    <t>Terlaksananya Pembangunan Talud Jalan Jumantono - Ngadiluwih (Petak Blorong Kec Jumantono, Selatan Kantor Desa Blorong)</t>
  </si>
  <si>
    <t>Pembangunan Talud Jalan Jumapolo - Jumantono (Pulegede Bakalan Kec Jumapolo)</t>
  </si>
  <si>
    <t>Terlaksananya Pembangunan Talud Jalan Jumapolo - Jumantono (Pulegede Bakalan Kec Jumapolo)</t>
  </si>
  <si>
    <t>156 m</t>
  </si>
  <si>
    <t>Pembangunan Talud Jalan Tohkuning - Karangpandan</t>
  </si>
  <si>
    <t>Terlaksananya Pembangunan Talud Jalan Tohkuning - Karangpandan</t>
  </si>
  <si>
    <t>Pembangunan Talud Jalan Seloromo - Jenawi</t>
  </si>
  <si>
    <t>Terlaksananya Pembangunan Talud Jalan Seloromo - Jenawi</t>
  </si>
  <si>
    <t>Pembangunan Talud Jalan Batu Jamus - Kerjo</t>
  </si>
  <si>
    <t>Terlaksananya Pembangunan Talud Jalan Batu Jamus - Kerjo</t>
  </si>
  <si>
    <t>Pembangunan Talud Jalan Bendungan - Jenggrik</t>
  </si>
  <si>
    <t>Terlaksananya Pembangunan Talud Jalan Bendungan - Jenggrik</t>
  </si>
  <si>
    <t>220 m</t>
  </si>
  <si>
    <t>Pembangunan Talud dan Jalan Ngiri - Truneng Desa Ngemplak Kec. Karangpandan</t>
  </si>
  <si>
    <t>Terlaksananya Pembangunan Talud dan Jalan Ngiri - Truneng Desa Ngemplak Kec. Karangpandan</t>
  </si>
  <si>
    <t>155 m</t>
  </si>
  <si>
    <t>Tersusunnya konsep standar satuan harga</t>
  </si>
  <si>
    <t>Program rehabilitasi/pemeliharaan jalan dan jembatan</t>
  </si>
  <si>
    <t>Rehabilitasi dan Pemeliharaan Berkala Jalan</t>
  </si>
  <si>
    <t>Pemeliharaan Berkala Jalan Lumpangkenteng - Nglebak</t>
  </si>
  <si>
    <t xml:space="preserve">Terlaksananya pemeliharaan berkala jalan Lumpangkenteng-Nglebak </t>
  </si>
  <si>
    <t>1.050 x 3 m</t>
  </si>
  <si>
    <t>Pemeliharaan Berkala Jalan Tasikmadu - Wonolopo</t>
  </si>
  <si>
    <t xml:space="preserve">Terlaksananya pemeliharaan berkala jalan Tasikmadu-Wonolopo </t>
  </si>
  <si>
    <t>875 x 4 m</t>
  </si>
  <si>
    <t>Pemeliharaan Berkala Jalan Lalung - Kayuapak</t>
  </si>
  <si>
    <t>Terlaksananya pemeliharaan berkala jalan Lalung-Kayuapak</t>
  </si>
  <si>
    <t>500 x 3 m</t>
  </si>
  <si>
    <t>Pemeliharaan Berkala Jalan Balong - Lempong</t>
  </si>
  <si>
    <t xml:space="preserve">Terlaksananya pemeliharaan berkala jalan Balong-Lempong </t>
  </si>
  <si>
    <t>3.250 x 3 m</t>
  </si>
  <si>
    <t>Pemeliharaan Berkala Jalan Pundungrejo - Perum UNS</t>
  </si>
  <si>
    <t>Terlaksananya pemeliharaan berkala jalan Pundungrejo-Perum UNS</t>
  </si>
  <si>
    <t>700 x 2,7 m</t>
  </si>
  <si>
    <t>Kec. Jaten</t>
  </si>
  <si>
    <t>Pemeliharaan Berkala Jalan Bangsri - Tohkuning Karangpandan</t>
  </si>
  <si>
    <t>Terlaksananya pemeliharaan berkala jalan Bangsri-Tohkuning</t>
  </si>
  <si>
    <t>Pemeliharaan Berkala Jalan Depan Kantor Desa Jeruksawit Ke Dusun Gunungkendil Desa Karangturi Kec. Gondangrejo</t>
  </si>
  <si>
    <t>Terlaksananya pemeliharaan berkala jalan depan Kantor Desa Jeruksawit ke Dusun Gunungkendil Ds. Karangturi</t>
  </si>
  <si>
    <t>250 x 3 m</t>
  </si>
  <si>
    <t>Pemeliharaan Berkala Jalan Tuban - Gondangrejo</t>
  </si>
  <si>
    <t>Terlaksananya pemeliharaan berkala jalan Tuban-Gondangrejo</t>
  </si>
  <si>
    <t>Program Inspeksi kondisi jalan dan jembatan</t>
  </si>
  <si>
    <t>Akselerasi Pembangunan Infrastruktur</t>
  </si>
  <si>
    <t>Percepatan pelaksanaan kegiatan infrastruktur</t>
  </si>
  <si>
    <t>12 kegiatan</t>
  </si>
  <si>
    <t>Program Pengembangan Lingkungan Sehat</t>
  </si>
  <si>
    <t>Pembangunan Tangki Septic Individual</t>
  </si>
  <si>
    <t>Pembangunan Tangki Septic Individual ( ALS )</t>
  </si>
  <si>
    <t>466 SR</t>
  </si>
  <si>
    <t>Program peningkatan sarana dan prasarana kebinamargaan</t>
  </si>
  <si>
    <t>Pengadaan Sarana Prasarana Pendukung Kegiatan Bina Marga</t>
  </si>
  <si>
    <t>Terlaksananya Pengadaan Sarana Prasarana Pendukung Kegiatan Bina Marga</t>
  </si>
  <si>
    <t>Operasional Kegiatan Kebinamargaan</t>
  </si>
  <si>
    <t>Terlaksananya Operasional Kegiatan Kebinamargaan</t>
  </si>
  <si>
    <t>Pengawasan Kegiatan 2018</t>
  </si>
  <si>
    <t>Terlaksananya Pengawasan Kegiatan 2018</t>
  </si>
  <si>
    <t>Program Pengembangan dan Pengelolaan Jaringan Irigasi, Rawa dan Jaringan Pengairan lainnya</t>
  </si>
  <si>
    <t>Rehabilitasi/pemeliharaan jaringan Irigasi (DAK PENUGASAN)</t>
  </si>
  <si>
    <t>Belanja Rehabilitasi Jaringan Irigasi D.I DELINGAN WETAN JETU</t>
  </si>
  <si>
    <t>Terlaksananya Rehabilitasi Jaringan Irigasi D.I DELINGAN WETAN JETU</t>
  </si>
  <si>
    <t>bd : -, ba: 4, sal: 2.000</t>
  </si>
  <si>
    <t>Belanja Rehabilitasi Jaringan Irigasi D.I BENER</t>
  </si>
  <si>
    <t>Terlaksananya Rehabilitasi Jaringan Irigasi D.I BENER</t>
  </si>
  <si>
    <t>bd : 1, ba: 3, sal: 700</t>
  </si>
  <si>
    <t>Belanja Rehabilitasi Jaringan Irigasi D.I BODAKAN</t>
  </si>
  <si>
    <t>Terlaksananya Rehabilitasi Jaringan Irigasi D.I BODAKAN</t>
  </si>
  <si>
    <t>bd : 1, ba: 2, sal: 500</t>
  </si>
  <si>
    <t>Belanja Rehabilitasi Jaringan Irigasi D.I BRONGKOL</t>
  </si>
  <si>
    <t>Terlaksananya Rehabilitasi Jaringan Irigasi D.I BRONGKOL</t>
  </si>
  <si>
    <t>Belanja Rehabilitasi Jaringan Irigasi D.I CEPOKO</t>
  </si>
  <si>
    <t>Terlaksananya Rehabilitasi Jaringan Irigasi D.I CEPOKO</t>
  </si>
  <si>
    <t>Belanja Rehabilitasi Jaringan Irigasi D.I DONDONG I</t>
  </si>
  <si>
    <t>Terlaksananya Rehabilitasi Jaringan Irigasi D.I DONDONG I</t>
  </si>
  <si>
    <t>bd : 1, ba: 4, sal: 500</t>
  </si>
  <si>
    <t>Belanja Rehabilitasi Jaringan Irigasi D.I GEDANGAN</t>
  </si>
  <si>
    <t>Terlaksananya Rehabilitasi Jaringan Irigasi D.I GEDANGAN</t>
  </si>
  <si>
    <t>bd : 1, ba: 4, sal: 1.000</t>
  </si>
  <si>
    <t>Belanja Rehabilitasi Jaringan Irigasi D.I.A.T KRENDOWAHONO</t>
  </si>
  <si>
    <t>Terlaksananya Rehabilitasi Jaringan Irigasi D.I.A.T KRENDOWAHONO</t>
  </si>
  <si>
    <t>bd : -, ba: 2, sal: 700</t>
  </si>
  <si>
    <t>Belanja Rehabilitasi Jaringan Irigasi D.I JENAK</t>
  </si>
  <si>
    <t>Terlaksananya Rehabilitasi Jaringan Irigasi D.I JENAK</t>
  </si>
  <si>
    <t>Belanja Rehabilitasi Jaringan Irigasi D.I KALIYONO</t>
  </si>
  <si>
    <t>Terlaksananya Rehabilitasi Jaringan Irigasi D.I KALIYONO</t>
  </si>
  <si>
    <t>Belanja Rehabilitasi Jaringan Irigasi D.I KAPINGAN</t>
  </si>
  <si>
    <t>Terlaksananya Rehabilitasi Jaringan Irigasi D.I KAPINGAN</t>
  </si>
  <si>
    <t>bd : 1, ba: 3, sal: 1.000</t>
  </si>
  <si>
    <t>Belanja Rehabilitasi Jaringan Irigasi D.I KENDIT</t>
  </si>
  <si>
    <t>Terlaksananya Rehabilitasi Jaringan Irigasi D.I KENDIT</t>
  </si>
  <si>
    <t>Belanja Rehabilitasi Jaringan Irigasi D.I NGAMPEL</t>
  </si>
  <si>
    <t>Terlaksananya Rehabilitasi Jaringan Irigasi D.I NGAMPEL</t>
  </si>
  <si>
    <t>Belanja Rehabilitasi Jaringan Irigasi D.I PULE</t>
  </si>
  <si>
    <t>Terlaksananya Rehabilitasi Jaringan Irigasi D.I PULE</t>
  </si>
  <si>
    <t>Belanja Rehabilitasi Jaringan Irigasi D.I SELONTRONG</t>
  </si>
  <si>
    <t>Terlaksananya Rehabilitasi Jaringan Irigasi D.I SELONTRONG</t>
  </si>
  <si>
    <t>bd : -, ba: 3, sal: 1.000</t>
  </si>
  <si>
    <t>Belanja Rehabilitasi Jaringan Irigasi D.I SIDOLEREN</t>
  </si>
  <si>
    <t>Terlaksananya Rehabilitasi Jaringan Irigasi D.I SIDOLEREN</t>
  </si>
  <si>
    <t>bd : 1, ba: 3, sal: 500</t>
  </si>
  <si>
    <t>Belanja Rehabilitasi Jaringan Irigasi D.I SIDOWAYAH</t>
  </si>
  <si>
    <t>Terlaksananya Rehabilitasi Jaringan Irigasi D.I SIDOWAYAH</t>
  </si>
  <si>
    <t>Belanja Rehabilitasi Jaringan Irigasi D.I SETRAN</t>
  </si>
  <si>
    <t>Terlaksananya Rehabilitasi Jaringan Irigasi D.I SETRAN</t>
  </si>
  <si>
    <t>Operasional Sumber Daya Air</t>
  </si>
  <si>
    <t>Perbaikan Jaringan Irigasi</t>
  </si>
  <si>
    <t>Belanja Perbaikan Jaringan Irigasi D.I KALONGAN</t>
  </si>
  <si>
    <t>Terlaksananya Perbaikan Jaringan Irigasi D.I KALONGAN</t>
  </si>
  <si>
    <t>Belanja Perbaikan Jaringan Irigasi D.I KEDUNGGUDEL</t>
  </si>
  <si>
    <t>Terlaksananya Perbaikan Jaringan Irigasi D.I KEDUNGGUDEL</t>
  </si>
  <si>
    <t>Belanja Perbaikan Jaringan Irigasi D.I NGABEYAN</t>
  </si>
  <si>
    <t>Terlaksananya Perbaikan Jaringan Irigasi D.I NGABEYAN</t>
  </si>
  <si>
    <t>Belanja Perbaikan Jaringan Irigasi D.I DALEMAN</t>
  </si>
  <si>
    <t>Terlaksananya Perbaikan Jaringan Irigasi D.I DALEMAN</t>
  </si>
  <si>
    <t>Belanja Perbaikan Jaringan Irigasi D.I WATU GANDUL</t>
  </si>
  <si>
    <t>Terlaksananya Perbaikan Jaringan Irigasi D.I WATU GANDUL</t>
  </si>
  <si>
    <t>bd : 1, ba: 2, sal: 700</t>
  </si>
  <si>
    <t>Belanja Perbaikan Jaringan Irigasi D.I SAPI</t>
  </si>
  <si>
    <t>Terlaksananya Perbaikan Jaringan Irigasi D.I SAPI</t>
  </si>
  <si>
    <t>Belanja Perbaikan Jaringan Irigasi D.I SUMBRUK</t>
  </si>
  <si>
    <t>Terlaksananya Perbaikan Jaringan Irigasi D.I SUMBRUK</t>
  </si>
  <si>
    <t>Belanja Perbaikan Jaringan Irigasi D.I SERAU</t>
  </si>
  <si>
    <t>Terlaksananya Perbaikan Jaringan Irigasi D.I SERAU</t>
  </si>
  <si>
    <t>Belanja Perbaikan Jaringan Irigasi D.I JAMBEAN, Jatimulyo,Jatipuro</t>
  </si>
  <si>
    <t>Terlaksananya Perbaikan Jaringan Irigasi D.I JAMBEAN, Jatimulyo,Jatipuro</t>
  </si>
  <si>
    <t>Belanja Perbaikan Jaringan Irigasi D.I BAKDALEM I, Tugu Jumantono</t>
  </si>
  <si>
    <t>Terlaksananya Perbaikan Jaringan Irigasi D.I BAKDALEM I, Tugu Jumantono</t>
  </si>
  <si>
    <t>bd : -, ba: 2, sal: 850</t>
  </si>
  <si>
    <t>Belanja Perbaikan Jaringan Irigasi D.I TEDUNAN, Kadipiro Jumapolo</t>
  </si>
  <si>
    <t>Terlaksananya Perbaikan Jaringan Irigasi D.I TEDUNAN, Kadipiro Jumapolo</t>
  </si>
  <si>
    <t>Belanja Perbaikan Jaringan Irigasi D.I SEMUT, Ngargoyoso</t>
  </si>
  <si>
    <t>Terlaksananya Perbaikan Jaringan Irigasi D.I SEMUT, Ngargoyoso</t>
  </si>
  <si>
    <t>Belanja Perbaikan Jaringan Irigasi D.I LEDOK, Desa Banjarharjo Kebakkramat</t>
  </si>
  <si>
    <t>Terlaksananya Perbaikan Jaringan Irigasi D.I LEDOK, Desa Banjarharjo Kebakkramat</t>
  </si>
  <si>
    <t>Kec.Kebakkramat</t>
  </si>
  <si>
    <t>Belanja Perbaikan Jaringan Irigasi D.I LENCONG, Desa Kalijirak Tasikmadu</t>
  </si>
  <si>
    <t>Terlaksananya Perbaikan Jaringan Irigasi D.I LENCONG, Desa Kalijirak Tasikmadu</t>
  </si>
  <si>
    <t>bd : -, ba: 1, sal: 700</t>
  </si>
  <si>
    <t>Kec.Tasikmadu</t>
  </si>
  <si>
    <t>Belanja Perbaikan Jaringan Irigasi D.I WINONG, Desa Jatimulyo Kec.Jatipuro</t>
  </si>
  <si>
    <t>Terlaksananya Perbaikan Jaringan Irigasi D.I WINONG, Desa Jatimulyo Kec.Jatipuro</t>
  </si>
  <si>
    <t>bd : -, ba: 2, sal: 750</t>
  </si>
  <si>
    <t>Kec.Jatipuro</t>
  </si>
  <si>
    <t>Belanja Perbaikan Jaringan Irigasi D.I Dung Asan Gulunan, Desa Kaliboto Kec.Mojogedang</t>
  </si>
  <si>
    <t>Terlaksananya Perbaikan Jaringan Irigasi D.I Dung Asan Gulunan, Desa Kaliboto Kec.Mojogedang</t>
  </si>
  <si>
    <t>Kec.   Mojogedang</t>
  </si>
  <si>
    <t>Belanja Perbaikan Jaringan Irigasi D.I Semanggis, Desa Gebyok Kec.Mojogedang</t>
  </si>
  <si>
    <t>Terlaksananya Perbaikan Jaringan Irigasi D.I Semanggis, Desa Gebyok Kec.Mojogedang</t>
  </si>
  <si>
    <t>Kec.Mojogedang</t>
  </si>
  <si>
    <t>Belanja Perbaikan Jaringan Irigasi D.I Brajan, Desa Baturan Colomadu</t>
  </si>
  <si>
    <t>Terlaksananya Perbaikan Jaringan Irigasi D.I Brajan, Desa Baturan Colomadu</t>
  </si>
  <si>
    <t>Kec.Colomadu</t>
  </si>
  <si>
    <t>Belanja Perbaikan Jaringan Irigasi D.I SELO, Desa Jatirejo Kec.Ngargoyoso</t>
  </si>
  <si>
    <t>Terlaksananya Perbaikan Jaringan Irigasi D.I SELO, Desa Jatirejo Kec.Ngargoyoso</t>
  </si>
  <si>
    <t>Kec.Ngargoyoso</t>
  </si>
  <si>
    <t>Belanja Perbaikan Jaringan Irigasi D.I JETU, Kel.Lalung Kec.Karanganyar</t>
  </si>
  <si>
    <t>Terlaksananya Perbaikan Jaringan Irigasi D.I JETU, Kel.Lalung Kec.Karanganyar</t>
  </si>
  <si>
    <t>Kec.Karanganyar</t>
  </si>
  <si>
    <t>Belanja Perbaikan Jaringan Irigasi D.I GUWO, Kel.Bejen Kec.Karanganyar</t>
  </si>
  <si>
    <t>Terlaksananya Perbaikan Jaringan Irigasi D.I GUWO, Kel.Bejen Kec.Karanganyar</t>
  </si>
  <si>
    <t>bd : -, ba: 1, sal: 750</t>
  </si>
  <si>
    <t>Penyusunan DED Gedung Teater BHINEKA TUNGGAL IKA</t>
  </si>
  <si>
    <t>Tersusunnya DED Gedung Teater BHINEKA TUNGGAL IKA</t>
  </si>
  <si>
    <t>Penyusunan Produk Hukum Non Perda</t>
  </si>
  <si>
    <t>Tersusunnya Produk Hukum Non Perda</t>
  </si>
  <si>
    <t>Program Pengembangan Kinerja Pengelolaan Air Minum dan Air Limbah</t>
  </si>
  <si>
    <t>Fasilitasi Program Hibah Air Minum Perdesaan</t>
  </si>
  <si>
    <t>Terlaksananya kegiatan Fasilitasi Program Hibah Air Minum Perdesaan</t>
  </si>
  <si>
    <t>1.950 SR</t>
  </si>
  <si>
    <t>Biaya Kegiatan Fasilitator dan Operasional PAMSIMAS</t>
  </si>
  <si>
    <t>Terlaksananya Kegiatan Fasilitator dan Operasional PAMSIMAS</t>
  </si>
  <si>
    <t>13 Desa/ Kelurahan</t>
  </si>
  <si>
    <t>Pendampingan Program Reguler PAMSIMAS</t>
  </si>
  <si>
    <t>Pembangunan Sarana Air Bersih Program Pamsimas Desa Wonosari Kec. Gondangrejo.</t>
  </si>
  <si>
    <t>Terlaksananya Pembangunan Sarana Air Bersih Program Pamsimas Desa Wonosari Kec. Gondangrejo.</t>
  </si>
  <si>
    <t>Pembangunan Sarana Air Bersih Program Pamsimas Desa Bangsri Kec. Karangpandan.</t>
  </si>
  <si>
    <t>Terlaksananya Pembangunan Sarana Air Bersih Program Pamsimas Desa Bangsri Kec. Karangpandan.</t>
  </si>
  <si>
    <t>Pembangunan Sarana Air Bersih Program Pamsimas Desa Blumbang  Kec. Tawangmangu</t>
  </si>
  <si>
    <t>Terlaksananya Pembangunan Sarana Air Bersih Program Pamsimas Desa Blumbang  Kec. Tawangmangu</t>
  </si>
  <si>
    <t>Biaya Umum Program PAMSIMAS</t>
  </si>
  <si>
    <t>Terlaksananya  Program PAMSIMAS</t>
  </si>
  <si>
    <t>Pendampingan Program SANIMAS</t>
  </si>
  <si>
    <t>Terlaksananya kegiatan Pendampingan Program SANIMAS</t>
  </si>
  <si>
    <t>Operasional Fasilitasi Badan Pengelola Air Minum (BP SPAMS)</t>
  </si>
  <si>
    <t>Teselenggaranya Operasional Fasilitasi Badan Pengelola Air Minum (BP SPAMS)</t>
  </si>
  <si>
    <t>Program Pengembangan Wilayah Strategis dan Cepat Tumbuh</t>
  </si>
  <si>
    <t>Operasional dan Pemeliharaan Infrastruktur Alkal</t>
  </si>
  <si>
    <t>Terlaksananya kegiatan Operasional dan Pemeliharaan Infrastruktur Alkal</t>
  </si>
  <si>
    <t>Operasional dan Pemeliharaan Infrastruktur UPT Wilayah Kecamatan Jatipuro</t>
  </si>
  <si>
    <t>Terlaksananya kegiatan Operasional dan Pemeliharaan Infrastruktur UPT Wilayah Kecamatan Jatipuro</t>
  </si>
  <si>
    <t>12 bln/kec.</t>
  </si>
  <si>
    <t>Operasional dan Pemeliharaan Infrastruktur UPT Wilayah Kecamatan Jatiyoso</t>
  </si>
  <si>
    <t>Terlaksananya kegiatan Operasional dan Pemeliharaan Infrastruktur UPT Wilayah Kecamatan Jatiyoso</t>
  </si>
  <si>
    <t>Operasional dan Pemeliharaan Infrastruktur UPT Wilayah Kecamatan Jumantono</t>
  </si>
  <si>
    <t>Terlaksananya kegiatan Operasional dan Pemeliharaan Infrastruktur UPT Wilayah Kecamatan Jumantono</t>
  </si>
  <si>
    <t>Operasional dan Pemeliharaan Infrastruktur UPT Wilayah Kecamatan Jumapolo</t>
  </si>
  <si>
    <t>Terlaksananya kegiatan Operasional dan Pemeliharaan Infrastruktur UPT Wilayah Kecamatan Jumapolo</t>
  </si>
  <si>
    <t>Operasional dan Pemeliharaan Infrastruktur UPT Wilayah Kecamatan Matesih</t>
  </si>
  <si>
    <t>Terlaksananya kegiatan Operasional dan Pemeliharaan Infrastruktur UPT Wilayah Kecamatan Matesih</t>
  </si>
  <si>
    <t>Operasional dan Pemeliharaan Infrastruktur UPT Wilayah Kecamatan Tawangmangu</t>
  </si>
  <si>
    <t>Terlaksananya kegiatan Operasional dan Pemeliharaan Infrastruktur UPT Wilayah Kecamatan Tawangmangu</t>
  </si>
  <si>
    <t>Operasional dan Pemeliharaan Infrastruktur UPT Wilayah Kecamatan Ngargoyoso</t>
  </si>
  <si>
    <t>Terlaksananya kegiatan Operasional dan Pemeliharaan Infrastruktur UPT Wilayah Kecamatan Ngargoyoso</t>
  </si>
  <si>
    <t>Operasional dan Pemeliharaan Infrastruktur UPT Wilayah Kecamatan Karangpandan</t>
  </si>
  <si>
    <t>Terlaksananya kegiatan Operasional dan Pemeliharaan Infrastruktur UPT Wilayah Kecamatan Karangpandan</t>
  </si>
  <si>
    <t>Operasional dan Pemeliharaan Infrastruktur UPT Wilayah Kecamatan Karanganyar</t>
  </si>
  <si>
    <t>Terlaksananya kegiatan Operasional dan Pemeliharaan Infrastruktur UPT Wilayah Kecamatan Karanganyar</t>
  </si>
  <si>
    <t>Operasional dan Pemeliharaan Infrastruktur UPT Wilayah Kecamatan Tasikmadu</t>
  </si>
  <si>
    <t>Terlaksananya kegiatan Operasional dan Pemeliharaan Infrastruktur UPT Wilayah Kecamatan Tasikmadu</t>
  </si>
  <si>
    <t>Operasional dan Pemeliharaan Infrastruktur UPT Wilayah Kecamatan Jaten</t>
  </si>
  <si>
    <t>Terlaksananya kegiatan Operasional dan Pemeliharaan Infrastruktur UPT Wilayah Kecamatan Jaten</t>
  </si>
  <si>
    <t>Operasional dan Pemeliharaan Infrastruktur UPT Wilayah Kecamatan Colomadu</t>
  </si>
  <si>
    <t>Terlaksananya kegiatan Operasional dan Pemeliharaan Infrastruktur UPT Wilayah Kecamatan Colomadu</t>
  </si>
  <si>
    <t>Operasional dan Pemeliharaan Infrastruktur UPT Wilayah Kecamatan Gondangrejo</t>
  </si>
  <si>
    <t>Terlaksananya kegiatan Operasional dan Pemeliharaan Infrastruktur UPT Wilayah Kecamatan Gondangrejo</t>
  </si>
  <si>
    <t>Operasional dan Pemeliharaan Infrastruktur UPT Wilayah Kecamatan Mojogedang</t>
  </si>
  <si>
    <t>Terlaksananya kegiatan Operasional dan Pemeliharaan Infrastruktur UPT Wilayah Kecamatan Mojogedang</t>
  </si>
  <si>
    <t>Operasional dan Pemeliharaan Infrastruktur UPT Wilayah Kecamatan Kebakkramat</t>
  </si>
  <si>
    <t>Terlaksananya kegiatan Operasional dan Pemeliharaan Infrastruktur UPT Wilayah Kecamatan Kebakkramat</t>
  </si>
  <si>
    <t>Operasional dan Pemeliharaan Infrastruktur UPT Wilayah Kecamatan Kerjo</t>
  </si>
  <si>
    <t>Terlaksananya kegiatan Operasional dan Pemeliharaan Infrastruktur UPT Wilayah Kecamatan Kerjo</t>
  </si>
  <si>
    <t>Operasional dan Pemeliharaan Infrastruktur UPT Wilayah Kecamatan Jenawi</t>
  </si>
  <si>
    <t>Terlaksananya kegiatan Operasional dan Pemeliharaan Infrastruktur UPT Wilayah Kecamatan Jenawi</t>
  </si>
  <si>
    <t>Program pembangunan infrastruktur perdesaan</t>
  </si>
  <si>
    <t>Pembangunan Jalan Lingkungan</t>
  </si>
  <si>
    <t>Pengaspalan Jalan Putar Distrik Lingkar Pancot Lor Kalisoro Tawangmangu</t>
  </si>
  <si>
    <t>Terlaksananya Pengaspalan Jalan Putar Distrik Lingkar Pancot Lor Kalisoro Tawangmangu</t>
  </si>
  <si>
    <t>350 m x 3 m</t>
  </si>
  <si>
    <t>Pengaspalan Jalan RT. 01 RW. 09 dan RW. 07 Lingkungan Beji Kel. Tawangmangu</t>
  </si>
  <si>
    <t>Terlaksananya Pengaspalan Jalan RT. 01 RW. 09 dan RW. 07 Lingkungan Beji Kel. Tawangmangu</t>
  </si>
  <si>
    <t>Pengaspalan Jalan Lingk. Tegalsari RT. 4 Kel. Lalung Kec. Karanganyar</t>
  </si>
  <si>
    <t>410m x 2,8m</t>
  </si>
  <si>
    <t>Pengaspalan Jalan Lingkungan Jengglong RT. 1 RW. 2 Kel. Bejen Kec. Karanganyar</t>
  </si>
  <si>
    <t>Terlaksananya Pengaspalan Jalan Lingkungan Jengglong RT. 1 RW. 2 Kel. Bejen Kec. Karanganyar</t>
  </si>
  <si>
    <t>300m x 3m</t>
  </si>
  <si>
    <t>Pengaspalan Jalan Putar Distrik Ngledoksari - Tawangmangu Kel. Tawangmangu Kec Tawangmangu</t>
  </si>
  <si>
    <t>Terlaksananya Pengaspalan Jalan Putar Distrik Ngledoksari - Tawangmangu Kel. Tawangmangu Kec Tawangmangu</t>
  </si>
  <si>
    <t>320m x 3m</t>
  </si>
  <si>
    <t>Pengapalan Jalan Putar Distrik Watugede - Desa Ngemplak Karangpandan</t>
  </si>
  <si>
    <t>Terlaksananya Pengapalan Jalan Putar Distrik Watugede - Desa Ngemplak Karangpandan</t>
  </si>
  <si>
    <t>398m x 2,8m</t>
  </si>
  <si>
    <t>Pengaspalan Jalan Lingkungan Manggung.</t>
  </si>
  <si>
    <t>Terlaksananya Pengaspalan Jalan Lingkungan Manggung.</t>
  </si>
  <si>
    <t>395m x 2,8m</t>
  </si>
  <si>
    <t>Pembangunan Talud Lingkungan</t>
  </si>
  <si>
    <t>Pembangunan Talud Jalan Serut RT. 03 RW. 09 Tahap 2 Kel Popongan Kec Karanganyar</t>
  </si>
  <si>
    <t>Terlaksananya Pembangunan Talud Jalan Serut RT. 03 RW. 09 Tahap 2 Kel Popongan Kec Karanganyar</t>
  </si>
  <si>
    <t>175 m</t>
  </si>
  <si>
    <t>Pembangunan Talud Jalan Sanggrahan - Kuncen Tahap 2 Kel Delingan Kec Karanganyar</t>
  </si>
  <si>
    <t>Terlaksananya Pembangunan Talud Jalan Sanggrahan - Kuncen Tahap 2 Kel Delingan Kec Karanganyar</t>
  </si>
  <si>
    <t>Pembangunan Talud Jalan Genggong - Jrakah RT. 1 RW. 11 Kel. Delingan Kec. Karanganyar</t>
  </si>
  <si>
    <t>Terlaksananya Pembangunan Talud Jalan Genggong - Jrakah RT. 1 RW. 11 Kel. Delingan Kec. Karanganyar</t>
  </si>
  <si>
    <t>173 m</t>
  </si>
  <si>
    <t>Pembangunan Talud Jalan Pelet Jegong Ke. Gedong Kec. Karanganyar</t>
  </si>
  <si>
    <t>Terlaksananya Pembangunan Talud Jalan Pelet Jegong Ke. Gedong Kec. Karanganyar</t>
  </si>
  <si>
    <t>176 m</t>
  </si>
  <si>
    <t>Pengembangan SPAM Kawasan Rawan Air Program DAK Penugasan</t>
  </si>
  <si>
    <t>Pembangunan Sistem Penyediaan Air Minum (SPAM) Desa Kaliwuluh Kecamatan Kebakkramat</t>
  </si>
  <si>
    <t>Terlaksananya Pembangunan Sistem Penyediaan Air Minum (SPAM) Desa Kaliwuluh Kecamatan Kebakkramat</t>
  </si>
  <si>
    <t>Pembangunan Sistem Penyediaan Air Minum (SPAM) Desa Kemiri Kecamatan Kebakkramat</t>
  </si>
  <si>
    <t>Terlaksananya Pembangunan Sistem Penyediaan Air Minum (SPAM) Desa Kemiri Kecamatan Kebakkramat</t>
  </si>
  <si>
    <t>Pembangunan Sistem Penyediaan Air Minum (SPAM) Desa Malanggaten Kecamatan Kebakkramat</t>
  </si>
  <si>
    <t>Terlaksananya Pembangunan Sistem Penyediaan Air Minum (SPAM) Desa Malanggaten Kecamatan Kebakkramat</t>
  </si>
  <si>
    <t>Pembangunan Sistem Penyediaan Air Minum (SPAM) Desa Waru Kecamatan Kebakkramat</t>
  </si>
  <si>
    <t>Terlaksananya Pembangunan Sistem Penyediaan Air Minum (SPAM) Desa Waru Kecamatan Kebakkramat</t>
  </si>
  <si>
    <t>Biaya Penunjang pengembangan SPAM</t>
  </si>
  <si>
    <t>Terlaksananya Pengembangan SPAM Kawasan Rawan Air Program DAK Penugasan</t>
  </si>
  <si>
    <t>Pengembangan SPAM Kawasan Rawan Air Program DAK Reguler</t>
  </si>
  <si>
    <t>Perluasan SPAM melalui pemanfaatan idle capacity SPAM Terbangun di Desa Lempong Kecamatan Jenawi</t>
  </si>
  <si>
    <t>Terlaksananya Perluasan SPAM melalui pemanfaatan idle capacity SPAM Terbangun di Desa Lempong Kecamatan Jenawi</t>
  </si>
  <si>
    <t>Pembangunan Sistem Penyediaan Air Minum (SPAM) Desa Tohkuning Kecamatan Karangpandan</t>
  </si>
  <si>
    <t>Terlaksananya Pembangunan Sistem Penyediaan Air Minum (SPAM) Desa Tohkuning Kecamatan Karangpandan</t>
  </si>
  <si>
    <t>Pembangunan Sistem Penyediaan Air Minum (SPAM) Desa Lemahbang Kecamatan Jumapolo</t>
  </si>
  <si>
    <t>Terlaksananya Pembangunan Sistem Penyediaan Air Minum (SPAM) Desa Lemahbang Kecamatan Jumapolo</t>
  </si>
  <si>
    <t>Pembangunan Sistem Penyediaan Air Minum (SPAM) Desa Jatisuko Kecamatan Jatipuro</t>
  </si>
  <si>
    <t>Terlaksananya Pembangunan Sistem Penyediaan Air Minum (SPAM) Desa Jatisuko Kecamatan Jatipuro</t>
  </si>
  <si>
    <t>Pembangunan Sistem Penyediaan Air Minum (SPAM) Desa Wukirsawit Kecamatan Jatiyoso</t>
  </si>
  <si>
    <t>Terlaksananya Pembangunan Sistem Penyediaan Air Minum (SPAM) Desa Wukirsawit Kecamatan Jatiyoso</t>
  </si>
  <si>
    <t>Peningkatan Sistem Penyediaan Air Minum (SPAM) Desa Jatikuwung Kecamatan Jatipuro</t>
  </si>
  <si>
    <t>Terlaksananya Peningkatan Sistem Penyediaan Air Minum (SPAM) Desa Jatikuwung Kecamatan Jatipuro</t>
  </si>
  <si>
    <t>Biaya  Penunjang pengembangan SPAM</t>
  </si>
  <si>
    <t xml:space="preserve">Terlaksananya kegitan  Penunjang Pengembangan SPAM Kawasan Rawan Air </t>
  </si>
  <si>
    <t>Pembangunan Sistem Pengelolaan Air Limbah Domestik Terpusat (SPALD-T) Program DAK Penugasan</t>
  </si>
  <si>
    <t>Pembangunan Sistem Pengelolaan Air Limbah Domestik Terpusat (SPALD T) Kelurahan Jungke Kecamatan Karanganyar</t>
  </si>
  <si>
    <t>Terlaksananya Pembangunan Sistem Pengelolaan Air Limbah Domestik Terpusat (SPALD T) Kelurahan Jungke Kecamatan Karanganyar</t>
  </si>
  <si>
    <t>Pembangunan Sistem Pengelolaan Air Limbah Domestik Terpusat ( SPALD-T ) Desa Kemiri Kecamatan Kebakkramat</t>
  </si>
  <si>
    <t>Terlaksananya Pembangunan Sistem Pengelolaan Air Limbah Domestik Terpusat ( SPALD-T ) Desa Kemiri Kecamatan Kebakkramat</t>
  </si>
  <si>
    <t>Pembangunan Sistem Pengelolaan Air Limbah Domestik Terpusat ( SPALD-T ) Desa Banjarharjo Kecamatan Kebakkramat</t>
  </si>
  <si>
    <t>Terlaksananya Pembangunan Sistem Pengelolaan Air Limbah Domestik Terpusat ( SPALD-T ) Desa Banjarharjo Kecamatan Kebakkramat</t>
  </si>
  <si>
    <t>Pembangunan Sistem Pengelolaan Air Limbah Domestik Terpusat ( SPALD-T ) Desa Bolon Kecamatan Colomadu</t>
  </si>
  <si>
    <t>Terlaksananya Pembangunan Sistem Pengelolaan Air Limbah Domestik Terpusat ( SPALD-T ) Desa Bolon Kecamatan Colomadu</t>
  </si>
  <si>
    <t>Pembangunan Sistem Pengelolaan Air Limbah Domestik Terpusat ( SPALD-T ) Desa Gaum Kecamatan Tasikmadu</t>
  </si>
  <si>
    <t>Terlaksananya Pembangunan Sistem Pengelolaan Air Limbah Domestik Terpusat ( SPALD-T ) Desa Gaum Kecamatan Tasikmadu</t>
  </si>
  <si>
    <t>Pembangunan Sistem Pengelolaan Air Limbah Domestik Terpusat ( SPALD-T ) Desa Jati Kecamatan Jaten</t>
  </si>
  <si>
    <t>Terlaksananya Pembangunan Sistem Pengelolaan Air Limbah Domestik Terpusat ( SPALD-T ) Desa Jati Kecamatan Jaten</t>
  </si>
  <si>
    <t>Pembangunan Sistem Pengelolaan Air Limbah Domestik Terpusat ( SPALD-T ) Desa Karang Kecamatan Karangpandan</t>
  </si>
  <si>
    <t>Terlaksananya Pembangunan Sistem Pengelolaan Air Limbah Domestik Terpusat ( SPALD-T ) Desa Karang Kecamatan Karangpandan</t>
  </si>
  <si>
    <t>Pembangunan Sistem Pegelolaan Air Limbah Domestik Terpusat Desa Dawung Kecamatan Matesih</t>
  </si>
  <si>
    <t>Terlaksananya Pembangunan Sistem Pegelolaan Air Limbah Domestik Terpusat Desa Dawung Kecamatan Matesih</t>
  </si>
  <si>
    <t>Pembangunan Sistem Pengelolaan Air Limbah Terpusat (SPALD T) di Desa Pulosari Kecamatan Kebakramat</t>
  </si>
  <si>
    <t>Terlaksananya Pembangunan Sistem Pengelolaan Air Limbah Terpusat (SPALD T) di Desa Pulosari Kecamatan Kebakramat</t>
  </si>
  <si>
    <t>Pembangunan Sistem Pengelolaan Air Limbah Terpusat (SPALD T) di Desa Jantiharjo Kecamatan Karanganyar</t>
  </si>
  <si>
    <t>Terlaksananya Pembangunan Sistem Pengelolaan Air Limbah Terpusat (SPALD T) di Desa Jantiharjo Kecamatan Karanganyar</t>
  </si>
  <si>
    <t>Kec. Jantiharjo</t>
  </si>
  <si>
    <t>Pengembangan Jaringan Pipa Program SPALDT di Kelurahan Tegalgede Kecamatan Karanganyar</t>
  </si>
  <si>
    <t>Terlaksananya Pengembangan Jaringan Pipa Program SPALDT di Kelurahan Tegalgede Kecamatan Karanganyar</t>
  </si>
  <si>
    <t>Biaya  Penunjang program pengembangan SPAM</t>
  </si>
  <si>
    <t>Terlaksananya Pengembangan SPAM Kawasan Rawan Air Program DAK Reguler</t>
  </si>
  <si>
    <t>11 paket</t>
  </si>
  <si>
    <t>Pembangunan Sistem Pengelolaan Air Limbah Domestik Terpusat (SPALD-T) Program DAK Reguler</t>
  </si>
  <si>
    <t>Pembangunan Sistem Pengelolaan Air Limbah Domestik Terpusat ( SPALD-T ) Desa Kalisoro Kecamatan Tawangmangu</t>
  </si>
  <si>
    <t>Pembangunan Sistem Pengelolaan Air Limbah Domestik Terpusat ( SPALD-T ) Desa Jaten Kecamatan Jaten</t>
  </si>
  <si>
    <t>Pembangunan Sistem Pengelolaan Air Limbah Domestik Terpusat ( SPALD-T ) Kel Cangakan Kecamatan Karanganyar</t>
  </si>
  <si>
    <t>Pembangunan Sistem Pengelolaan Air Limbah Domestik Terpusat ( SPALD-T ) Desa Kaliwuluh Kecamatan Kebakkramat</t>
  </si>
  <si>
    <t>Pembangunan Sistem Pengelolaan Air Limbah Domestik Terpusat ( SPALD-T ) Desa Ngasem Kecamatan Colomadu</t>
  </si>
  <si>
    <t>Pembangunan Sistem Pengelolaan Air Limbah Domestik Terpusat (SPALD T) Desa Pandeyan Kecamatan Tasikmadu</t>
  </si>
  <si>
    <t>Biaya   Penunjang SPALDT</t>
  </si>
  <si>
    <t>Terlaksananya Pembangunan Sistem Pengelolaan Air Limbah Domestik Terpusat (SPALD-T) Program DAK Reguler</t>
  </si>
  <si>
    <t>Pembangunan Jembatan Lingkungan</t>
  </si>
  <si>
    <t>Pembangunan Jembatan lingkungan rt 01 rw 8 Tegalasri</t>
  </si>
  <si>
    <t>Terlaksananya Pembangunan Jembatan lingkungan rt 01 rw 8 Tegalasri</t>
  </si>
  <si>
    <t>3m x 2m</t>
  </si>
  <si>
    <t>Pembangunan Jembatan dan Jalan Perum Pelita - Temu Ireng Kel Tegalgede</t>
  </si>
  <si>
    <t>Terlaksananya Pembangunan Jembatan dan Jalan Perum Pelita - Temu Ireng Kel Tegalgede</t>
  </si>
  <si>
    <t>3m x 4m</t>
  </si>
  <si>
    <t>Pengembangan SPAM Kawasan Rawan Air</t>
  </si>
  <si>
    <t>Pembangunan sarana air bersih di Dusun Kopakan Desa Kemiri Kec Kebakramat</t>
  </si>
  <si>
    <t>Terlaksananya Pembangunan sarana air bersih di Dusun Kopakan Desa Kemiri Kec Kebakramat</t>
  </si>
  <si>
    <t>Pembangunan sarana air bersih di  Dusun  Gempol   Desa Jatikuwung Kec. Gondangrejo.</t>
  </si>
  <si>
    <t>Terlaksananya Pembangunan sarana air bersih di  Dusun  Gempol   Desa Jatikuwung Kec. Gondangrejo.</t>
  </si>
  <si>
    <t>Pembangunan sarana air bersih di  Dusun  Domas  Desa Munggur Kec.  Mojogedang.</t>
  </si>
  <si>
    <t>Terlaksananya Pembangunan sarana air bersih di  Dusun  Domas  Desa Munggur Kec.  Mojogedang.</t>
  </si>
  <si>
    <t>Pengembangan Jaringan Pipa  Desa Paseban.</t>
  </si>
  <si>
    <t>Terlaksananya Pengembangan Jaringan Pipa  Desa Paseban.</t>
  </si>
  <si>
    <t>Pembangunan sarana air bersih di    Dukuh Suruhan Desa Dayu Kec. Gondangrejo.</t>
  </si>
  <si>
    <t>Terlaksananya Pembangunan sarana air bersih di    Dukuh Suruhan Desa Dayu Kec. Gondangrejo.</t>
  </si>
  <si>
    <t>Pembangunan sarana air bersih di    Desa Jatiharjo  Kec. Jatipuro.</t>
  </si>
  <si>
    <t>Terlaksananya Pembangunan sarana air bersih di    Desa Jatiharjo  Kec. Jatipuro.</t>
  </si>
  <si>
    <t>Pengembangan jaringan pipanisasi  Desa Beruk Kec. Jatiyoso.</t>
  </si>
  <si>
    <t>Terlaksananya Pengembangan jaringan pipanisasi  Desa Beruk Kec. Jatiyoso.</t>
  </si>
  <si>
    <t>Pengembangan jaringan pipanisasi Metro, Watugede dan Wonoleren Desa Wonokeling Kec. Jatiyoso.</t>
  </si>
  <si>
    <t>Terlaksananya Pengembangan jaringan pipanisasi Metro, Watugede dan Wonoleren Desa Wonokeling Kec. Jatiyoso.</t>
  </si>
  <si>
    <t>Pembangunan Sarana Air Bersih dengan Modul sipas Dusun Dukuhan Desa Gemantar Kec. Jumantono</t>
  </si>
  <si>
    <t>Terlaksananya Pembangunan Sarana Air Bersih dengan Modul sipas Dusun Dukuhan Desa Gemantar Kec. Jumantono</t>
  </si>
  <si>
    <t>Pembangunan Sarana Air Bersih dengan Modul sipas Dusun Ngrombo, Desa Sringin  Kec. Jumantono.</t>
  </si>
  <si>
    <t>Terlaksananya Pembangunan Sarana Air Bersih dengan Modul sipas Dusun Ngrombo, Desa Sringin  Kec. Jumantono.</t>
  </si>
  <si>
    <t>Pengembangan Pipanisasi Desa Wonokeling Kec. Jatiyoso</t>
  </si>
  <si>
    <t>Terlaksananya Pengembangan Pipanisasi Desa Wonokeling Kec. Jatiyoso</t>
  </si>
  <si>
    <t>Pembangunan Sarana Air Bersih dengan Modul  Broncaptering  Dusun Kebon Gunung Desa Giriwonodo Kec. Jumapolo.</t>
  </si>
  <si>
    <t>Terlaksananya Pembangunan Sarana Air Bersih dengan Modul  Broncaptering  Dusun Kebon Gunung Desa Giriwonodo Kec. Jumapolo.</t>
  </si>
  <si>
    <t>Pengadaan Sarana Air Bersih  Lingkungan Bumi Perkemahan Delingan Karanganyar</t>
  </si>
  <si>
    <t>Terlaksananya Pengadaan Sarana Air Bersih  Lingkungan Bumi Perkemahan Delingan Karanganyar</t>
  </si>
  <si>
    <t>Pembuatan Sumur SIPAS Dukuh Jatigading Desa Kaliboto Mojogedang</t>
  </si>
  <si>
    <t>Terlaksananya Pembuatan Sumur SIPAS Dukuh Jatigading Desa Kaliboto Mojogedang</t>
  </si>
  <si>
    <t>Pembuatan Sumur Dalam Dusun Tepus Desa Sewurejo Kec. Mojogedang</t>
  </si>
  <si>
    <t>Terlaksananya Pembuatan Sumur Dalam Dusun Tepus Desa Sewurejo Kec. Mojogedang</t>
  </si>
  <si>
    <t>Pengembangan Jaringan Sarana Prasarana Air Minum (SPAM) RT. 2 RW. 2 Kel. Tawangmangu</t>
  </si>
  <si>
    <t>Terlaksananya Pengembangan Jaringan Sarana Prasarana Air Minum (SPAM) RT. 2 RW. 2 Kel. Tawangmangu</t>
  </si>
  <si>
    <t>Pengembangan Jaringan Sarana Prasarana Air Minum (SPAM) Dukuh Bantar Desa Sroyo Kec. Jaten</t>
  </si>
  <si>
    <t>Terlaksananya Pengembangan Jaringan Sarana Prasarana Air Minum (SPAM) Dukuh Bantar Desa Sroyo Kec. Jaten</t>
  </si>
  <si>
    <t>Pengembangan Jaringan Sarana Prasarana Air Minum (SPAM) Rawan Air Dusun Pundak Desa Jati Kec. Jaten</t>
  </si>
  <si>
    <t>Terlaksananya Pengembangan Jaringan Sarana Prasarana Air Minum (SPAM) Rawan Air Dusun Pundak Desa Jati Kec. Jaten</t>
  </si>
  <si>
    <t>Pengembangan Jaringan Sarana Prasarana Air Minum (SPAM) Rawan Air Dusun Kebakkdemang Desa Kemiri Kec. Kebakkramat</t>
  </si>
  <si>
    <t>Terlaksananya Pengembangan Jaringan Sarana Prasarana Air Minum (SPAM) Rawan Air Dusun Kebakkdemang Desa Kemiri Kec. Kebakkramat</t>
  </si>
  <si>
    <t>Pengembangan Jaringan Sarana Prasarana Air Minum (SPAM) Rawan Air Dusun Pakis Desa Suruh Kec. Tasikmadu</t>
  </si>
  <si>
    <t>Terlaksananya Pengembangan Jaringan Sarana Prasarana Air Minum (SPAM) Rawan Air Dusun Pakis Desa Suruh Kec. Tasikmadu</t>
  </si>
  <si>
    <t>Pengembangan Jaringan Sarana Prasarana Air Minum (SPAM) Rawan Air Dusun Sanggrahan Desa Wonorejo Kec. Gondangrejo</t>
  </si>
  <si>
    <t>Terlaksananya Pengembangan Jaringan Sarana Prasarana Air Minum (SPAM) Rawan Air Dusun Sanggrahan Desa Wonorejo Kec. Gondangrejo</t>
  </si>
  <si>
    <t>Pembangunan Jaringan Sarana Prasarana Air Minum (SPAM) Rawan Air  Dusun Ngemplak Desa Wonolopo Kec. Tasikmadu</t>
  </si>
  <si>
    <t>Terlaksananya Pembangunan Jaringan Sarana Prasarana Air Minum (SPAM) Rawan Air  Dusun Ngemplak Desa Wonolopo Kec. Tasikmadu</t>
  </si>
  <si>
    <t>Pembangunan Jaringan Sarana Prasarana Air Minum (SPAM) Rawan Air  Dusun Kalilutung Desa Gebyog Kec. Mojogedang</t>
  </si>
  <si>
    <t>Terlaksananya Pembangunan Jaringan Sarana Prasarana Air Minum (SPAM) Rawan Air  Dusun Kalilutung Desa Gebyog Kec. Mojogedang</t>
  </si>
  <si>
    <t>Pembangunan Jaringan Sarana Prasarana Air Minum (SPAM) Rawan Air Dusun Jambewangi Desa Tamansari Kec. Kerjo</t>
  </si>
  <si>
    <t>Terlaksananya Pembangunan Jaringan Sarana Prasarana Air Minum (SPAM) Rawan Air Dusun Jambewangi Desa Tamansari Kec. Kerjo</t>
  </si>
  <si>
    <t>Pembangunan Jaringan Sarana Prasarana Air Minum (SPAM) Rawan Air Bersih Dusun Patih RT. 03 RW. 03 Desa Lemahbang Kec. Jumapolo</t>
  </si>
  <si>
    <t>Terlaksananya Pembangunan Jaringan Sarana Prasarana Air Minum (SPAM) Rawan Air Bersih Dusun Patih RT. 03 RW. 03 Desa Lemahbang Kec. Jumapolo</t>
  </si>
  <si>
    <t>Pembangunan Jaringan Sarana Prasarana Air Minum (SPAM) Rawan Air Bersih Dusun Bungkus Desa Jatiroyo Kec. Jatipuro</t>
  </si>
  <si>
    <t>Terlaksananya Pembangunan Jaringan Sarana Prasarana Air Minum (SPAM) Rawan Air Bersih Dusun Bungkus Desa Jatiroyo Kec. Jatipuro</t>
  </si>
  <si>
    <t>Pembuatan Sumur Dalam Dusun Ploso Lor Desa Plosorejo Kec. Matesih</t>
  </si>
  <si>
    <t>Terlaksananya Pembuatan Sumur Dalam Dusun Ploso Lor Desa Plosorejo Kec. Matesih</t>
  </si>
  <si>
    <t>Pengadaan Sarana Air Bersih  RT 05/04 Pokoh, Desa Ngijo, Tasikmadu</t>
  </si>
  <si>
    <t>Terlaksananya Pengadaan Sarana Air Bersih  RT 05/04 Pokoh, Desa Ngijo, Tasikmadu</t>
  </si>
  <si>
    <t>Pengadaan dan Pemasangan Pipa Distribusi Induk BPT 2 s/d Reservoir Ngemplak</t>
  </si>
  <si>
    <t>Terlaksananya Pengadaan dan Pemasangan Pipa Distribusi Induk BPT 2 s/d Reservoir Ngemplak</t>
  </si>
  <si>
    <t>Pendampingan DAK Sanitasi</t>
  </si>
  <si>
    <t>Terlaksananya kegiatan Pendampingan DAK Sanitasi</t>
  </si>
  <si>
    <t>17 paket</t>
  </si>
  <si>
    <t>Pembangunan Jalan Lingkungan Pedesaan</t>
  </si>
  <si>
    <t>Pengaspalan dan Pembangunan Talud Jalan Peteng - Karanggayam Kec. Mojogedang</t>
  </si>
  <si>
    <t>Terlaksananya Pengaspalan dan Pembangunan Talud Jalan Peteng - Karanggayam Kec. Mojogedang</t>
  </si>
  <si>
    <t>Pengaspalan Jalan Putar Distrik Dawuhan Kel. Blumbang - Banaran Gondosuli Kec Tawangmangu</t>
  </si>
  <si>
    <t>Terlaksananya Pengaspalan Jalan Putar Distrik Dawuhan Kel. Blumbang - Banaran Gondosuli Kec Tawangmangu</t>
  </si>
  <si>
    <t>Pembangunan jalan menuju sendang kricikan desa rejosari  kec. Gondangrejo</t>
  </si>
  <si>
    <t>Terlaksananya Pembangunan jalan menuju sendang kricikan desa rejosari  kec. Gondangrejo</t>
  </si>
  <si>
    <t>Pembangunan Talud Lingkungan Pedesaan</t>
  </si>
  <si>
    <t>Pembangunan Talud Jalan Putar Distrik Kricikan Rejosari - Munggur Wonosari Gondangrejo</t>
  </si>
  <si>
    <t>Terlaksananya Pembangunan Talud Jalan Putar Distrik Kricikan Rejosari - Munggur Wonosari Gondangrejo</t>
  </si>
  <si>
    <t>Pengendalian Mutu dan Operasional Bina Konstruksi</t>
  </si>
  <si>
    <t>Terlaksananya kegiatan Pengendalian Mutu dan Operasional Bina Konstruksi</t>
  </si>
  <si>
    <t>Penyelenggaraan Kegiatan Site Plan</t>
  </si>
  <si>
    <t>Terselengaranya Kegiatan Site Plan</t>
  </si>
  <si>
    <t>Kegiatan BKPRD</t>
  </si>
  <si>
    <t>Terselenggaranya kegiatan BKPRD</t>
  </si>
  <si>
    <t>Penerbitan Rekomendasi Izin Usaha Jasa Kontruksi</t>
  </si>
  <si>
    <t>Terlaksananya kegiatan Penerbitan Rekomendasi Izin Usaha Jasa Kontruksi</t>
  </si>
  <si>
    <t>Peningkatan Operasional Laboratorium</t>
  </si>
  <si>
    <t>Terlaksananya kegiatan Peningkatan Operasional Laboratorium</t>
  </si>
  <si>
    <t>Tersedianya dana bantuan sosial untuk linmas</t>
  </si>
  <si>
    <t>Terlaksananya surat menyurat</t>
  </si>
  <si>
    <t xml:space="preserve">Tersedianya jasa komunikasi, sumber daya air dan listrik; </t>
  </si>
  <si>
    <t>Terlaksananya kebersihan Kantor bersih dan nyaman;</t>
  </si>
  <si>
    <t xml:space="preserve">Tersedianya makanan dan minuman </t>
  </si>
  <si>
    <t>Terlaksananya perjalanan dinas</t>
  </si>
  <si>
    <t xml:space="preserve">Terlaksananya pengamanan Kantor </t>
  </si>
  <si>
    <t>Pemeliharaan rutin / berkala gedung kantor</t>
  </si>
  <si>
    <t xml:space="preserve">Terwujudnya gedung kantor yang nyaman </t>
  </si>
  <si>
    <t xml:space="preserve">1 unit </t>
  </si>
  <si>
    <t>Pemeliharaan rutin / berkala kendaraan dinas / operasional</t>
  </si>
  <si>
    <t xml:space="preserve">Terwujudnya kendaraan dinas yang kondisinya baik </t>
  </si>
  <si>
    <t>15 Mobil</t>
  </si>
  <si>
    <t>Pemeliharaan rutin / berkala mebeleur</t>
  </si>
  <si>
    <t>Terwujudnya Mebeleur yang kondisinya baik</t>
  </si>
  <si>
    <t>Pembangunan / penataan tempat parkir RSUD</t>
  </si>
  <si>
    <t>Terwujudnya tempat parkir yang nyaman</t>
  </si>
  <si>
    <t>Pengadaan komputer</t>
  </si>
  <si>
    <t>Terlaksananya pengiriman pendidikan dan pelatihan formal</t>
  </si>
  <si>
    <t>Pembinaan dan pengawasan organisasi profesi</t>
  </si>
  <si>
    <t>Terlaksananya pembinaan dan pengawasan organisasi profesi kesehatan; Terlaksananya pemilihan tenaga kesehatan teladan</t>
  </si>
  <si>
    <t>Tersusunnya laporan capaian kinerja dan realisasi kinerja</t>
  </si>
  <si>
    <t>5 laporan</t>
  </si>
  <si>
    <t>Penyusunan laporan pengelolaan keuangan SKPD</t>
  </si>
  <si>
    <t>Terlaksananya pengelolaan keuangan OPD dengan baik</t>
  </si>
  <si>
    <t>Penglolaan barang milik daerah</t>
  </si>
  <si>
    <t xml:space="preserve">Tersusunnya laporan barang inventarisasi Aset BMD; Tersusunnya Laporan Persediaan  BHP dengan akurat; Terlaksananya Sosiali sasi Pengelolaan BMD dan Barang Persediaan  </t>
  </si>
  <si>
    <t>Program Obat dan Perbekalan Kesehatan</t>
  </si>
  <si>
    <t>Pengadaaan obat dan perbekalan kesehatan</t>
  </si>
  <si>
    <t>Tercukupinya kebutuhan obat dan bahan medis habis pakai</t>
  </si>
  <si>
    <t>Pengadaan obat, perbekalan pelengkap untuk pelayanan kesehatan</t>
  </si>
  <si>
    <t xml:space="preserve">Tersedianya dan tercu kupinya kebutuhan Obat dan Perbekalan Farmasi Pelengkap </t>
  </si>
  <si>
    <t xml:space="preserve">21 Puskesmas </t>
  </si>
  <si>
    <t>Pengadaan bahan habis pakai laboratorium</t>
  </si>
  <si>
    <t>Tersedianya BHP laboratorium kesehatan untuk pelayanan laboratorium pada UPT. Laboratorium Kesehatan</t>
  </si>
  <si>
    <t xml:space="preserve">3 bulan waktu pelaksanaan </t>
  </si>
  <si>
    <t>Pemusnahan obat</t>
  </si>
  <si>
    <t xml:space="preserve">Terlaksananya obat kadaluwarsa yang dimusnahkan  </t>
  </si>
  <si>
    <t xml:space="preserve">IPF dan 21 Puskesmas  </t>
  </si>
  <si>
    <t>Pembinaan sarana produksi, distribusi dan pelayanan kefarmasian serta perbekalan kesehatan</t>
  </si>
  <si>
    <t>Terlaksananya pembinaan dan  Tersedianya formularium Dinkes dan Puskesmas; serta terlaksananya pengawasan dan pemberantasan obat dan makanan ilegal</t>
  </si>
  <si>
    <t>Manajemen pengelolaan obat dan perbekalan kesehatan</t>
  </si>
  <si>
    <t>Terlaksananya mutu dalam rangka pemenuhan kebutuhan Obat dan Perbekalan kesehatan</t>
  </si>
  <si>
    <t xml:space="preserve">IPF dan 21 Puskesmas </t>
  </si>
  <si>
    <t>Distribusi obat dan E-Logistik</t>
  </si>
  <si>
    <t>Terlaksananya distribusi obat secara merata dan sesuai kebutuhan</t>
  </si>
  <si>
    <t>IPF dan 21 Puskesmas</t>
  </si>
  <si>
    <t>Operasional manajemen pengelolaan jaminan kesehatan nasional</t>
  </si>
  <si>
    <t>Tersedianya biaya operasional manajemen Jaminan Kesehatan</t>
  </si>
  <si>
    <t>Pembiayaan jaminan kesehatan nasional</t>
  </si>
  <si>
    <t>Tersedianya jaminan mendapatkan pelayanan kesehatan bagi penduduk miskin</t>
  </si>
  <si>
    <t>JKN Jatipuro</t>
  </si>
  <si>
    <t>Meningkatnya mutu pelayanan kesehatan di puskesmas</t>
  </si>
  <si>
    <t>Puskesmas</t>
  </si>
  <si>
    <t>JKN Jatiyoso</t>
  </si>
  <si>
    <t>JKN Jumapolo</t>
  </si>
  <si>
    <t>JKN Jumantono</t>
  </si>
  <si>
    <t>JKN Matesih</t>
  </si>
  <si>
    <t>JKN Tawangmangu</t>
  </si>
  <si>
    <t>JKN Ngargoyoso</t>
  </si>
  <si>
    <t>JKN Karangpandan</t>
  </si>
  <si>
    <t>JKN Karanganyar</t>
  </si>
  <si>
    <t>JKN Tasikmadu</t>
  </si>
  <si>
    <t>JKN Jaten I</t>
  </si>
  <si>
    <t>JKN Jaten II</t>
  </si>
  <si>
    <t>JKN Colomadu I</t>
  </si>
  <si>
    <t>JKN Colomadu II</t>
  </si>
  <si>
    <t>JKN Gondangrejo</t>
  </si>
  <si>
    <t>JKN Kebakkramat I</t>
  </si>
  <si>
    <t>JKN Kebakkramat II</t>
  </si>
  <si>
    <t>JKN Mojogedang I</t>
  </si>
  <si>
    <t>JKN Mojogedang II</t>
  </si>
  <si>
    <t>JKN Kerjo</t>
  </si>
  <si>
    <t>JKN Jenawi</t>
  </si>
  <si>
    <t>Pembiayaan pelayanan kesehatan umum</t>
  </si>
  <si>
    <t>Terlaksananya pengembalian jasa pelayanan</t>
  </si>
  <si>
    <t>Penunjang UPT</t>
  </si>
  <si>
    <t xml:space="preserve">Terlaksananya pelayanan di UPT </t>
  </si>
  <si>
    <t>10 bulan</t>
  </si>
  <si>
    <t>Pembangunan lanjutan gedung balai penyehatan penyakit akibat dampak rokok</t>
  </si>
  <si>
    <t>Terlaksananya pembangunan gedung balai penyehatan penyakit akibat dampak rokok</t>
  </si>
  <si>
    <t>Pelayanan kesehatan BLUD RSUD</t>
  </si>
  <si>
    <t>Terlaksananya pelayanan BLUD RSUD</t>
  </si>
  <si>
    <t>Bantuan operasional kesehatan</t>
  </si>
  <si>
    <t>Terlaksananya BOK di Dinas Kesehatan</t>
  </si>
  <si>
    <t>BOK Jatipuro</t>
  </si>
  <si>
    <t>Terlaksananya BOK di Puskesmas</t>
  </si>
  <si>
    <t>BOK Jatiyoso</t>
  </si>
  <si>
    <t>BOK Jumapolo</t>
  </si>
  <si>
    <t>BOK Jumantono</t>
  </si>
  <si>
    <t>BOK Matesih</t>
  </si>
  <si>
    <t>BOK Tawangmangu</t>
  </si>
  <si>
    <t>BOK Ngargoyoso</t>
  </si>
  <si>
    <t>BOK Karangpandan</t>
  </si>
  <si>
    <t>BOK Karanganyar</t>
  </si>
  <si>
    <t>BOK Tasikmadu</t>
  </si>
  <si>
    <t>BOK Jaten I</t>
  </si>
  <si>
    <t>BOK Jaten II</t>
  </si>
  <si>
    <t>BOK Colomadu I</t>
  </si>
  <si>
    <t>BOK Colomadu II</t>
  </si>
  <si>
    <t>BOK Gondangrejo</t>
  </si>
  <si>
    <t>BOK Kebakkramat I</t>
  </si>
  <si>
    <t>BOK Kebakkramat II</t>
  </si>
  <si>
    <t>BOK Mojogedang I</t>
  </si>
  <si>
    <t>BOK Mojogedang II</t>
  </si>
  <si>
    <t>BOK Kerjo</t>
  </si>
  <si>
    <t>BOK Jenawi</t>
  </si>
  <si>
    <t>Jaminan persalinan</t>
  </si>
  <si>
    <t>Terlaksananya jaminan persalinan bagi masyarakat yang kurang mampu</t>
  </si>
  <si>
    <t>Pembinaan dan pengawasan pelayanan kesehatan tradisional dan tenaga kesehatan tradisional</t>
  </si>
  <si>
    <t>Terlaksananya kegiatan pembinaan dan pengawasan pelayanan kesehatan tradisional dan tenaga kesehatan tradisional</t>
  </si>
  <si>
    <t>Program Pengembangan Obat Asli Indonesia</t>
  </si>
  <si>
    <t>Operasional untuk kegiatan pada Pusat Pengolahan Pasca Panen Tanaman Obat (P4TO) Kabupaten Karanganyar</t>
  </si>
  <si>
    <t>Terselenggaranya Pusat Pengolahan Pasca Panen Tanaman Obat (P4TO)</t>
  </si>
  <si>
    <t>Program Promosi Kesehatan dan Pemberdayaan Masyarakat</t>
  </si>
  <si>
    <t>Gerakan Perilaku Hidup Bersih dan Sehat (PHBS)</t>
  </si>
  <si>
    <t xml:space="preserve">Terpilih pelaksana terbaik desa PHBS , terpilih sekolah PHBS </t>
  </si>
  <si>
    <t xml:space="preserve">177 Desa </t>
  </si>
  <si>
    <t>Program Perbaikan Gizi Masyarakat</t>
  </si>
  <si>
    <t>Sistem kewaspadaan pangan dan gizi</t>
  </si>
  <si>
    <t>Terlaksananya :  Rakor Petugas gizi; Pemantauan Surveilan Gizi ;  Konsultasi teknis program;  Pertemuan Renval Program Gizi</t>
  </si>
  <si>
    <t>Pembinaan kader posyandu</t>
  </si>
  <si>
    <t>Terlaksananya pembe rian Jasa Tenaga kader Posyandu;  Pembinaan Kader Posyandu</t>
  </si>
  <si>
    <t>Penyediaan sanitasi dasar</t>
  </si>
  <si>
    <t xml:space="preserve">Terlaksananya Rakor Koordinasi STBM Tk Kabupaten; Workshop Stakeholder Learning Review Percepatan Pencapaian Stop BABS Kabupaten;  Monev Percepatan Pencapaian Sanitasi Dasar Tk Kecamatan; </t>
  </si>
  <si>
    <t>Pelayanan laboratorium kesehatan</t>
  </si>
  <si>
    <t xml:space="preserve">Terselenggaranya  peningkatan pelayanan laboratorium kesehatan </t>
  </si>
  <si>
    <t>Verifikasi data sanitasi menyeluruh</t>
  </si>
  <si>
    <t xml:space="preserve">Terlaksananya Verifikasi Data Sanitasi Menyeluruh; </t>
  </si>
  <si>
    <t>4 kali</t>
  </si>
  <si>
    <t>Program Pencegahan dan Penanggulangan Penyakit Menular</t>
  </si>
  <si>
    <t>Penanggulangan penyakit menular (Fogging)</t>
  </si>
  <si>
    <t xml:space="preserve">Terlaksananya fogging </t>
  </si>
  <si>
    <t>Pencegahan dan pengendalian penyakit menular langsung</t>
  </si>
  <si>
    <t xml:space="preserve">Terlaksananya upaya penanggulangan penyakit  </t>
  </si>
  <si>
    <t xml:space="preserve">21 Puskesmas, 177 desa </t>
  </si>
  <si>
    <t>Penanggulangan penyakit tidak menular untuk gangguan jiwa</t>
  </si>
  <si>
    <t>Taerlaksananya penanggulangan penyakit tidak menular untuk gangguan jiwa</t>
  </si>
  <si>
    <t>Penanggulangan KLB menular</t>
  </si>
  <si>
    <t>Terlaksananya upaya penanggulangan KLB penyakit menular</t>
  </si>
  <si>
    <t xml:space="preserve">21 Puskesmas , Desa terjangkit KLB /Bencana 15 lks  </t>
  </si>
  <si>
    <t>Pengamatan dan pencegahan penyakit</t>
  </si>
  <si>
    <t>Tercapainya target AFP Rate, Case Based Measles Surveilance (surveilans campak berbasis kasus), terterpantaunya kesehatan jemaah haji dan surveilans terpadu</t>
  </si>
  <si>
    <t xml:space="preserve">Puskesmas se Kabupaten </t>
  </si>
  <si>
    <t>Peningkatan cakupan imunisasi dasar dan lanjutan</t>
  </si>
  <si>
    <t xml:space="preserve">21 Puskesmas, 581 SD, 12.643 bayi, dan 13.059 batita </t>
  </si>
  <si>
    <t>Program Standarisasi Pelayanan Kesehatan</t>
  </si>
  <si>
    <t>Penyelenggaraan Public Safety Center 119 sebagai sarana penunjang kesehatan</t>
  </si>
  <si>
    <t>Terlaksananya kegiatan PSC</t>
  </si>
  <si>
    <t>Pengembangan sistem informasi kesehatan</t>
  </si>
  <si>
    <t>Terlaksananya Sistem Informasi Kesehatan</t>
  </si>
  <si>
    <t>Penyusunan penetapan angka kredit</t>
  </si>
  <si>
    <t xml:space="preserve">Terlaksanannya penilaian angka kredit jabatan fungsional </t>
  </si>
  <si>
    <t xml:space="preserve">12 jenis jabatan fungsional kesehatan </t>
  </si>
  <si>
    <t>Upaya peningkatan pelayanan kesehatan rujukan</t>
  </si>
  <si>
    <t>Terwujudnnya  fungsi jejaring Rumah sakit dalam pelayanan kesehatan</t>
  </si>
  <si>
    <t>Upaya peningkatan pelayanan kesehatan dasar</t>
  </si>
  <si>
    <t>Terlaksananya pelayanan kesehatan dasar</t>
  </si>
  <si>
    <t>Akreditasi puskesmas (DAK)</t>
  </si>
  <si>
    <t>Terlaksananya akreditasi puskesmas</t>
  </si>
  <si>
    <t>Akreditasi laboratorium kesehatan (DAK)</t>
  </si>
  <si>
    <t>Terlaksananya Laboratorium Kesehatan (DAK)</t>
  </si>
  <si>
    <t>Terlaksananya akreditasi RS</t>
  </si>
  <si>
    <t>Program Pelayanan Kesehatan Penduduk Miskin</t>
  </si>
  <si>
    <t>Pembiayaan jaminan kesehatan daerah</t>
  </si>
  <si>
    <t xml:space="preserve">Terjaminya kesehatan penduduk miskin </t>
  </si>
  <si>
    <t>Program Pengadaan, Peningkatan dan Perbaikan Sarana dan Prasarana Puskesmas / Puskemas Pembantu dan Jaringannya</t>
  </si>
  <si>
    <t>Penyempurnaan/Pembangunan Instalasi Pengolahan Air Limbah Puskesmas</t>
  </si>
  <si>
    <t>Terlaksananya Kegiatan Penyerpurnaan dan pembangunan Instalasi Pengolahan Air Limbah Puskesmas; Terlaksananya Kegiatan Penyusunan Dokumen Lingkungan Hidup; Terlaksananya Kegiatan Belanja Sanitarian Kit</t>
  </si>
  <si>
    <t>7 kegiatan</t>
  </si>
  <si>
    <t>Pembangunan Puskesmas Tawangmangu Tahap II</t>
  </si>
  <si>
    <t>Terealisasinya pembangunan puskesmas Tawangmangu</t>
  </si>
  <si>
    <t>1  Paket</t>
  </si>
  <si>
    <t>Pembangunan Puskesmas JatipuroTahap II</t>
  </si>
  <si>
    <t>Terealisasinya pembangunan puskesmas Jatipuro</t>
  </si>
  <si>
    <t>Pembangunan Puskesmas Karanganyar</t>
  </si>
  <si>
    <t>Terealisasinya pembangunan puskesmas Karanganyar</t>
  </si>
  <si>
    <t>Rehab Puskesmas Pembantu Karang Karangpandan</t>
  </si>
  <si>
    <t>Terealisasinya rehabilitasi pustu Karang</t>
  </si>
  <si>
    <t>Rehab Puskesmas Pembantu Karangpandan</t>
  </si>
  <si>
    <t>Terealisasinya rehabilitasi pustu Karangpandan</t>
  </si>
  <si>
    <t>Rehab Puskesmas Pembantu Kadipiro Jumapolo</t>
  </si>
  <si>
    <t>Terealisasinya rehabilitasi pustu Kadipiro</t>
  </si>
  <si>
    <t>Rehab Puskesmas Pembantu Karangbangun Jumapolo</t>
  </si>
  <si>
    <t>Terealisasinya rehabilitasi pustu Karangbangun</t>
  </si>
  <si>
    <t>Rehab Puskesmas Pembantu Kalijirak Tasikmadu</t>
  </si>
  <si>
    <t>Terealisasinya rehabilitasi pustu Kalijirak</t>
  </si>
  <si>
    <t>Rehab Puskesmas Pembantu Gantiwarno Matesih</t>
  </si>
  <si>
    <t>Terealisasinya rehabilitasi pustu Gantiwarno</t>
  </si>
  <si>
    <t>Rehab Puskesmas Pembantu Girilayu Matesih</t>
  </si>
  <si>
    <t>Terealisasinya rehabilitasi pustu Girilayu</t>
  </si>
  <si>
    <t>Rehab Puskesmas Pembantu Kaliboto Mojogedang I</t>
  </si>
  <si>
    <t>Terealisasinya rehabilitasi pustu Kaliboto</t>
  </si>
  <si>
    <t>Rehab Puskesmas Pembantu Pendem Mojogedang I</t>
  </si>
  <si>
    <t>Terealisasinya rehabilitasi pustu Pendem</t>
  </si>
  <si>
    <t>Rehab Puskesmas Pembantu Gebyog Mojogedang II</t>
  </si>
  <si>
    <t>Terealisasinya rehabilitasi pustu Gebyog</t>
  </si>
  <si>
    <t>Rehab Puskesmas Pembantu Kedung Jeruk Mojogedang II</t>
  </si>
  <si>
    <t>Terealisasinya rehabilitasi pustu Kedung Jeruk</t>
  </si>
  <si>
    <t>Rehab Puskesmas Pembantu Banjarhajo Kebakkramat II</t>
  </si>
  <si>
    <t>Terealisasinya rehabilitasi pustu Banjarharjo</t>
  </si>
  <si>
    <t>Rehab Puskesmas Pembantu Jaten</t>
  </si>
  <si>
    <t>Terealisasinya rehabilitasi pustu Jaten</t>
  </si>
  <si>
    <t>Rehab Puskesmas Pembantu Suruh Kalang Jaten</t>
  </si>
  <si>
    <t>Terealisasinya rehabilitasi pustu Suruh Kalang</t>
  </si>
  <si>
    <t>Rehab Puskesmas Pembantu Plosorejo Kerjo</t>
  </si>
  <si>
    <t>Terealisasinya rehabilitasi pustu Plosorejo</t>
  </si>
  <si>
    <t>Rehab Puskesmas Pembantu Ngepungsari Jatipuro</t>
  </si>
  <si>
    <t>Terealisasinya rehabilitasi pustu Ngepungsari</t>
  </si>
  <si>
    <t>Rehab Puskesmas Pembantu Gemantar Jumantono</t>
  </si>
  <si>
    <t>Terealisasinya rehabilitasi pustu Gemantar</t>
  </si>
  <si>
    <t>Rehab Puskesmas Pembantu Jatikuwung Gondangrejo</t>
  </si>
  <si>
    <t>Terealisasinya rehabilitasi pustu Jatikuwung</t>
  </si>
  <si>
    <t>Pengawasan Rehab Puskesmas Pembantu Paket I</t>
  </si>
  <si>
    <t>Terlaksananya jasa pengawas rehab pustu di Karangbangun Jumapolo, Gantiwarno Matesih, Girilayu Matesih, Ngepungsari Jatipuro, Gemantar Jumantono</t>
  </si>
  <si>
    <t>Pengawasan Rehab Puskesmas Pembantu Paket II</t>
  </si>
  <si>
    <t>Terlaksananya jasa pengawas rehab pustu di Kaliboto Mojogedang I, Pendem Mojogedang I, Gebyog Mojogedang II, Kedung Jeruk Mojogedang II, Plosorejo Kerjo</t>
  </si>
  <si>
    <t>Pengawasan Rehab Puskesmas Pembantu Paket III</t>
  </si>
  <si>
    <t>Terlaksananya jasa pengawas rehab pustu di Kalijirak Tasikmadu, Banjarharjo Kebakkramat II, Jaten, Suruh Kalang Jaten, Jatikuwung Gondangrejo</t>
  </si>
  <si>
    <t>Pembangunan Puskesmas Jaten II</t>
  </si>
  <si>
    <t>Terealisasinya Pembangunan Puskesmas</t>
  </si>
  <si>
    <t>Pengadaan alat kesehatan dan perbekalan kesehatan rumah tangga</t>
  </si>
  <si>
    <t>Terpenuhinya kebutuhan alat kesehatan dan perbekalan kesehatan rumah tangga</t>
  </si>
  <si>
    <t>Program Pengadaan, Peningkatan Sarana dan Prasarana Rumah Sakit / Rumah Sakit Jiwa / Rumah Sakit Paru-Paru / Rumah Sakit Mata</t>
  </si>
  <si>
    <t>Pengadaan alat kesehatan RSUD Karanganyar</t>
  </si>
  <si>
    <t>Tersedianya alat kesehatan</t>
  </si>
  <si>
    <t>Pengadaan alat-alat kesehatan Rumah Sakit</t>
  </si>
  <si>
    <t>Program Peningkatan Pelayanan Kesehatan Anak Balita</t>
  </si>
  <si>
    <t>Penanggulangan balita kurang gizi</t>
  </si>
  <si>
    <t>Terlaksananya Pemberian makanan tambahan;  kunjungan  dan pemantauan; peningkatan Kapasitas petugas dan kualitas program gizi</t>
  </si>
  <si>
    <t>Program Peningkatan Pelayanan Kesehatan Lansia</t>
  </si>
  <si>
    <t>Peningkatan manajemen kesehatan lansia</t>
  </si>
  <si>
    <t xml:space="preserve">Terlaksananya  Evaluasi Program lansia;  Koordinasi Pengelola program lansia;   Pelatihan kader posyandu  lansia dan Binwil; Bimbingan teknis dan konsultasi program lansia </t>
  </si>
  <si>
    <t>Program Pengawasan dan Pengendalian Kesehatan Makanan</t>
  </si>
  <si>
    <t>Pemeliharaan dan pengawasan kualitas lingkungan Tempat Pengelolaan Makanan dan Minuman (TPM)</t>
  </si>
  <si>
    <t>Terlaksana Kursus Penjamah makanan; pertemuan linsek pembinaan dan pemantauan; pertemuan pembinaan dan pengawasan higiene sanitasi pd DAM</t>
  </si>
  <si>
    <t>Program Peningkatan Keselamatan Ibu Melahirkan dan Anak</t>
  </si>
  <si>
    <t>Peningkatan pelayanan keluarga berencana</t>
  </si>
  <si>
    <t>Terlaksananya  pengelolaan program KB</t>
  </si>
  <si>
    <t>Peningkatan usaha kesehatan remaja</t>
  </si>
  <si>
    <t>Terlaksananya program PKPR</t>
  </si>
  <si>
    <t>Peningkatan pelayanan kesehatan reproduksi remaja</t>
  </si>
  <si>
    <t>Terlaksananya Bimtek dan evaluasi PKPR</t>
  </si>
  <si>
    <t>Kesehatan ibu dan anak</t>
  </si>
  <si>
    <t>Terlaksananya pembinaan, pendampingan untuk ibu dan anak</t>
  </si>
  <si>
    <t>10 Roda 2, 6 Roda 4</t>
  </si>
  <si>
    <t>Operganisasi Perangkat Daerah :</t>
  </si>
  <si>
    <t>Terlaksananya kegiatan komunikasi,sumber daya dan listrik</t>
  </si>
  <si>
    <t>Kec.Matesih</t>
  </si>
  <si>
    <t>Penyediaan jasa kebersihan Kantor</t>
  </si>
  <si>
    <t>Tersedianya Tenaga Kebersihan dan keamanan kantor</t>
  </si>
  <si>
    <t>Terlaksananya kelancaran kegiatan kantor</t>
  </si>
  <si>
    <t>Tersedianya komponen Listrik/Penerangan Bangunan Kantor</t>
  </si>
  <si>
    <t>Penyediaan makan dan minuman</t>
  </si>
  <si>
    <t>Tersedianya makan minum kegiatan</t>
  </si>
  <si>
    <t>20 kegiatan</t>
  </si>
  <si>
    <t>Terlaksananya Rapat dan konsultasi ke Dalam dan Luar Daerah</t>
  </si>
  <si>
    <t>Penyediaan bahan logistikrumah dinas</t>
  </si>
  <si>
    <t>Terlaksananya Penyediaan perlengkapan Rumah Dinas Camat</t>
  </si>
  <si>
    <t>Program Peningkatan Sarana dan Prasarana</t>
  </si>
  <si>
    <t>Pengadaan peralatan Gedung kantor</t>
  </si>
  <si>
    <t>Tersedianya Peralatan Gedung Kantor yang memadai</t>
  </si>
  <si>
    <t>Terlaksananya Pembelian Komputer PC, Laptop dan Printer</t>
  </si>
  <si>
    <t>Pemeliharaan rutin/berkala Gedung Kantor</t>
  </si>
  <si>
    <t>Pemeliharaan rutin/berkala Kendaraan dinas/operasional</t>
  </si>
  <si>
    <t>Terpeliharanya Kendaraan Dinas/Operasional</t>
  </si>
  <si>
    <t>Pemeliharaan rutin/berkala Perlengkapan gedung kantor</t>
  </si>
  <si>
    <t>Terlaksananya Pemeliharaan AC</t>
  </si>
  <si>
    <t>Terlaksananya Pemeliharaan Komputer</t>
  </si>
  <si>
    <t>Penyusunan Laporan capaian kinerja dan ikhtisar realisasi kinerja SKPD</t>
  </si>
  <si>
    <t>Terlaksananya Pembuatan Laporan Capaian Kinerja dan Ikhtisar Realisasi Kinerja SKPD</t>
  </si>
  <si>
    <t>7 laporan</t>
  </si>
  <si>
    <t>Terlaksananya Linmas/Kamtibmas</t>
  </si>
  <si>
    <t>Terlaksananya Pembinaan keamanan lingkungan</t>
  </si>
  <si>
    <t>Terlaksananya Kegiatan Layanan Paten</t>
  </si>
  <si>
    <t>Program Pengembangan wawasan kebangsaan</t>
  </si>
  <si>
    <t>Terlaksananya Kegiatan FKUB Tingkat kecamatan</t>
  </si>
  <si>
    <t>Terlaksananya Kegiatan Keagamaan di tingkat Kecamatan</t>
  </si>
  <si>
    <t>Terlaksananya Kegiatan Sosial Budaya</t>
  </si>
  <si>
    <t>Terlaksananya Kegiatan Pemuda dan Olah Raga</t>
  </si>
  <si>
    <t>Terlaksananya Pembinaan PKK Tingkat Kecamatan</t>
  </si>
  <si>
    <t>Program Peningkatan partisipasi masyarakat dalam membangun desa</t>
  </si>
  <si>
    <t>Terlaksananya Musrenbang Tingkat Kecamatan</t>
  </si>
  <si>
    <t>Terlaksananyan Pembinaan Tertib Administrasi Pemerintahan Desa</t>
  </si>
  <si>
    <t>Pengisian kekosongan Formasi Jabatan Perangkat Desa se Kabupaten Karanganyar</t>
  </si>
  <si>
    <t>Terlaksananya Pengisian Kekosongan Perangkat Desa</t>
  </si>
  <si>
    <t>Terlaksananya Pembentukan BPD</t>
  </si>
  <si>
    <t>Tersedianya jasa pelaksana kurir surat-surat</t>
  </si>
  <si>
    <t>Tersedianya dana pembayaran rekening telepon dan listrik</t>
  </si>
  <si>
    <t>Tersedianya jasa pelaksana kebersihan</t>
  </si>
  <si>
    <t>Tersedianya alata tulis kantor</t>
  </si>
  <si>
    <t>22 item</t>
  </si>
  <si>
    <t>35.000 lembar</t>
  </si>
  <si>
    <t>Tersedianya peralatan listrik dan elektronik</t>
  </si>
  <si>
    <t>Tersedianya peralatan kebersihan dan bahan pembersih</t>
  </si>
  <si>
    <t>Tersedianya surat kabar untuk bahan bacaan</t>
  </si>
  <si>
    <t>Tersedianya bahan logistik untuk keperluan rumah tangga rumah dinas</t>
  </si>
  <si>
    <t>Tersedianya makanan dan minuman rapat dan tamu</t>
  </si>
  <si>
    <t>36 rapat</t>
  </si>
  <si>
    <t>Tersedianya pembiayaan perjalanan dinas</t>
  </si>
  <si>
    <t>244 kali</t>
  </si>
  <si>
    <t>Pengadaan Mebelaur</t>
  </si>
  <si>
    <t>Terpenuhinya pengadaan mebel kantor</t>
  </si>
  <si>
    <t>Pemeliharaan Rutin/Berkala Rumah Jabatan</t>
  </si>
  <si>
    <t>Tercapainya pemeliharaan rutin/berkala rumah jabatan</t>
  </si>
  <si>
    <t>Terpenuhinya pemeliharaan rutin/berkala gedung kantor</t>
  </si>
  <si>
    <t>Terpeliharanya kendaraan dinas/operasional roda empat dan roda dua</t>
  </si>
  <si>
    <t>12 unit</t>
  </si>
  <si>
    <t>Pengadaan Pagar Kantor</t>
  </si>
  <si>
    <t>Terwujudnya pagar kantor</t>
  </si>
  <si>
    <t>Terlaksananya kegiatan pelaporan capaian kinerja dan keuangan</t>
  </si>
  <si>
    <t>7 orang</t>
  </si>
  <si>
    <t>Terselenggarnya kegiatan pembinaan linmas/kamtibmas</t>
  </si>
  <si>
    <t>1.05</t>
  </si>
  <si>
    <t>Sewa Rumah Babin Kamtibmas</t>
  </si>
  <si>
    <t>Jumlah desa yang dibina dalam wilayah</t>
  </si>
  <si>
    <t>Tercapainya peningkatan peran serta pemudadalam kegiatan daerah</t>
  </si>
  <si>
    <t>Terwujudnya kerukunan antar umat beragama di wilayah kecamatan</t>
  </si>
  <si>
    <t>Tersedianya operasional dana untuk memfasilitasi kegiatan keagamaan</t>
  </si>
  <si>
    <t>10 kegiatan</t>
  </si>
  <si>
    <t>Tersedianya operasional dana untuk kegiatan-kegiatan sosial budaya</t>
  </si>
  <si>
    <t>Tercapainya kegiatan fasilitasi Paskibraka Kecamatan</t>
  </si>
  <si>
    <t>Tersedianya operasional untuk kegiatan daerah</t>
  </si>
  <si>
    <t>Tersedianya operasional dana untuk kegiatan PKK Kecamatan</t>
  </si>
  <si>
    <t>2.02</t>
  </si>
  <si>
    <t>Sosialisasi PHBS</t>
  </si>
  <si>
    <t>Pertanahan</t>
  </si>
  <si>
    <t>Tercapainya pembayaran sewa dan kompensasi tanah untuk pembangunan gedung kantor</t>
  </si>
  <si>
    <t>Pelestarian dan Pemberdayaan Adat Istiadat Dan Kehidupan Sosial Budaya Masyarakat</t>
  </si>
  <si>
    <t>Terlaksananya musyawarah pembangunan desa</t>
  </si>
  <si>
    <t>Tersedianya dana untuk kegiatan evaluasi perlombaan desa</t>
  </si>
  <si>
    <t>6 kegiatan</t>
  </si>
  <si>
    <t>Terselenggaranya pembinaan administrasi Pemerintahan Desa</t>
  </si>
  <si>
    <t>Terlaksananya pengisian perangkat desa</t>
  </si>
  <si>
    <t>Penyelenggaraan Pemilihan Kepala Desa</t>
  </si>
  <si>
    <t>Terpenuhinya operasional kegiatan penyelenggaraan pilkades</t>
  </si>
  <si>
    <t>8 desa</t>
  </si>
  <si>
    <t>Tercapainya Fasilitasi Pelaksanaan Dana Desa</t>
  </si>
  <si>
    <t>Monitoring dan Evaluasi Penyelenggaraan Pemerintahan Desa/Kelurahan</t>
  </si>
  <si>
    <t>Terselenggaranya monitoring penyelenggaraan pemerintahan desa</t>
  </si>
  <si>
    <t xml:space="preserve">ORGANISASI PERANGKAT DAERAH : </t>
  </si>
  <si>
    <t>KECAMATAN NGARGOYOSO</t>
  </si>
  <si>
    <t>Organisasi : Kecamatan Jaten</t>
  </si>
  <si>
    <t>bahan pembersih dan tenaga kebersihan</t>
  </si>
  <si>
    <t>ATK</t>
  </si>
  <si>
    <t>29 Item</t>
  </si>
  <si>
    <t>penggandaan dan cetakan</t>
  </si>
  <si>
    <t>tersedianya  inmstalasi listrik</t>
  </si>
  <si>
    <t>surat kabar</t>
  </si>
  <si>
    <t>makanan dan minuman untuk rakor dan pertemuan kadus</t>
  </si>
  <si>
    <t>960 org</t>
  </si>
  <si>
    <t>rapat-rapat,konsultasi,diklat,kursus yg dihadiri</t>
  </si>
  <si>
    <t>345 ok</t>
  </si>
  <si>
    <t>bahan logistik</t>
  </si>
  <si>
    <t>Komputer,CCTV,Filling kabinet,AC</t>
  </si>
  <si>
    <t>Pengadaan Peralatan  rumah tangga</t>
  </si>
  <si>
    <t>peralatan prasmanan</t>
  </si>
  <si>
    <t>terciptanya gedung kantor dan rumdin yg baik</t>
  </si>
  <si>
    <t>3 keg.</t>
  </si>
  <si>
    <t>pemeliharaan kendaraan dinas</t>
  </si>
  <si>
    <t>1 mbl,3 mtr</t>
  </si>
  <si>
    <t>tersedianya peralatatan gedung kantor yg baik</t>
  </si>
  <si>
    <t>tersedianya laporan</t>
  </si>
  <si>
    <t>terlaksananya forum komunikasi Pimpinan Kecamatan</t>
  </si>
  <si>
    <t>terlaksananya pelayanan terpadu kecamatan</t>
  </si>
  <si>
    <t>Terlaksananya kerukunan umat beragama yang baik</t>
  </si>
  <si>
    <t>Paskibraka yang baik</t>
  </si>
  <si>
    <t>75 org</t>
  </si>
  <si>
    <t>Fasilitasi Kegaiatan sosial budaya</t>
  </si>
  <si>
    <t>Terlaksananya pengajian, sewa gamelan dan pangrawit pagelaran wayang, festival anggaran, karnaval, dan pembinaan generasi muda</t>
  </si>
  <si>
    <t>Pelaksanaan Musyawarah Pembangunan Desa</t>
  </si>
  <si>
    <t>Musrenbangcam</t>
  </si>
  <si>
    <t>Fasilitasi pelaksanaan Dana desa</t>
  </si>
  <si>
    <t>monev pelaksanaan Dana Desa</t>
  </si>
  <si>
    <t>Program Peningkatan peran Perempuan di Perdesaan</t>
  </si>
  <si>
    <t>pembinaan PKK Desa</t>
  </si>
  <si>
    <t>kegiatan Porkab</t>
  </si>
  <si>
    <t>Urusan Pemerintahan Fungsi Penunjang Administrasi Pemerintahan</t>
  </si>
  <si>
    <t>Penyediaan Jasa Surat Menyurat selama 1 tahun</t>
  </si>
  <si>
    <t>115 buah surat</t>
  </si>
  <si>
    <t>Penyediaan Jasa komunikasi, sumber daya air dan listrik selama 1 tahun</t>
  </si>
  <si>
    <t>Penyediaan  jasa kebersihan kantor tercukupi</t>
  </si>
  <si>
    <t>4 orang &amp; 27 item</t>
  </si>
  <si>
    <t>Penyediaan  alat tulis kantor selama 1 tahun</t>
  </si>
  <si>
    <t>Penyediaan barang cetakan dan penggandaan selama 1 tahun</t>
  </si>
  <si>
    <t>25.500 lb &amp;1200bh</t>
  </si>
  <si>
    <t>Penyediaan komponen instalasi listrik/penerangan bangunan kantor selama 1 tahun</t>
  </si>
  <si>
    <t>11 item</t>
  </si>
  <si>
    <t>Kebutuhan bahan bacaan dan peraturan perundang-undangan terpenuhi</t>
  </si>
  <si>
    <t>2 eksemplar koran</t>
  </si>
  <si>
    <t>Jamuan Makanan dan Minuman Rapat terpenuhi</t>
  </si>
  <si>
    <t>760 doos (jamuan)</t>
  </si>
  <si>
    <t>Perjalanan Rapat-rapat koordinasi dan konsultasi ke dalam/luar daerah</t>
  </si>
  <si>
    <t>162 kali perjalanan</t>
  </si>
  <si>
    <t>Tersedianya  bahan logistik rumah dinas</t>
  </si>
  <si>
    <t>Pengadaan perlengkapan rumah jabatan/dinas</t>
  </si>
  <si>
    <t>Tersedianya perlengkapan rumah jabatan/dinas</t>
  </si>
  <si>
    <t xml:space="preserve"> Tersedianya perlengkapan gedung kantor yang memadai</t>
  </si>
  <si>
    <t>Tersedianya perlengkapan gedung kantor</t>
  </si>
  <si>
    <t>Pemeliharaan rutin/berkala Gedung kantor</t>
  </si>
  <si>
    <t xml:space="preserve"> Terpeliharanya Gedung Kantor secara berkala</t>
  </si>
  <si>
    <t>Terpeliharanya kendaran dinas/operasional</t>
  </si>
  <si>
    <t>Terpeliharanya perlengkapan gedung kantor secara rutin</t>
  </si>
  <si>
    <t>Tersusunnya Laporan Capaian Kinerja dan Ikhtisar Realisasi Kinerja OPD</t>
  </si>
  <si>
    <t>Penyusunan DPA - RKA</t>
  </si>
  <si>
    <t>Tersusunnya RKA-DPA</t>
  </si>
  <si>
    <t>50 buku</t>
  </si>
  <si>
    <t>Tersusunnya Laporan Barang Inventarisasi</t>
  </si>
  <si>
    <t>4 laporan</t>
  </si>
  <si>
    <t>Penyusunan Pelaporan Pengeloaan Keuangan OPD</t>
  </si>
  <si>
    <t>Tersusunnya Pelaporan Pengelolaan Keuangan OPD</t>
  </si>
  <si>
    <t>Tersedianya Fasilitas Kegiatan PATEN Tingkat Kecamatan</t>
  </si>
  <si>
    <t>Terlaksananya rapat koordinasi Forum Komunikasi  Pimpinan Kecamatan</t>
  </si>
  <si>
    <t>Tersedianya Fasilitas Kegiatan Keagamaan dan Sosial Budaya</t>
  </si>
  <si>
    <t>Tersedianya Fasilitas Kegiatan Forum Kerukunan Umat Beragama Tingkat Kecamatan</t>
  </si>
  <si>
    <t>Tersedianya Fasilitas untuk Paskibraka Kecamatan</t>
  </si>
  <si>
    <t>Terlaksananya Musyawarah Pembangunan Desa</t>
  </si>
  <si>
    <t>Tersedianya Fasilitas dalam Pelaksanaan Dana Desa</t>
  </si>
  <si>
    <t>Terlaksananya seleksi Lomba Desa</t>
  </si>
  <si>
    <t>Terselenggaranya pembinaan perangkat desa</t>
  </si>
  <si>
    <t>Terselenggaranya Pembinaan Kegiatan Administrasi Pemerintahan Desa</t>
  </si>
  <si>
    <t>Tersedianya Fasilitas dalam Pembentukan Badan Permusyawaratan Desa (BPD)</t>
  </si>
  <si>
    <t>Terbinanya PKK Desa Kecamatan Kerjo</t>
  </si>
  <si>
    <t>Program Pembinaan dan Permasyarakatan Olah Raga</t>
  </si>
  <si>
    <t>Tersedianya Fasilitas Keolahragaan</t>
  </si>
  <si>
    <t>Terlaksananya penyediaan jasa komunikasi, sumber daya air dan listrik</t>
  </si>
  <si>
    <t>Terlaksananya penyediaan jasa kebersihan kantor</t>
  </si>
  <si>
    <t>Terlaksananya penyediaan  barang cetakan dan penggandaan</t>
  </si>
  <si>
    <t>Terlaksananya penyediaan komponen instalasi listrik/penerangan bangunan kantor</t>
  </si>
  <si>
    <t>Terlaksananya penyediaan bahan bacaan dan peraturan perundang-undangan</t>
  </si>
  <si>
    <t>Terlaksananya penyediaan makanan dan minumant</t>
  </si>
  <si>
    <t>Terlaksananya Rapat-rapat koordinasi dan konsultasi ke luar daerah</t>
  </si>
  <si>
    <t>Terlaksananya penyediaan bahan logistik rumah dinas</t>
  </si>
  <si>
    <t>Pengadan perlengkapan gedung kantor</t>
  </si>
  <si>
    <t>Pemeliharaan rutin /berkala rumah dinas</t>
  </si>
  <si>
    <t>Terlaksananya pengadaan komputer</t>
  </si>
  <si>
    <t>Pemeliharan rutin/berkala gedung kantor</t>
  </si>
  <si>
    <t>Pemeliharaan rutn/berkala kendaraan dinas/operasional</t>
  </si>
  <si>
    <t>Pemeliharaan rutin / berkala peralatan gedung kantor</t>
  </si>
  <si>
    <t>Terlaksananya pemeliharaan peralatan gedung kantor</t>
  </si>
  <si>
    <t>Pemeliharaan gedung pertemuan</t>
  </si>
  <si>
    <t>Terlaksananya pemeliharaan gedung pertemuan</t>
  </si>
  <si>
    <t>Rehabilitasi sedang kamar mandi</t>
  </si>
  <si>
    <t>Terlaksananya rehabilitasi kamar mandi</t>
  </si>
  <si>
    <t>Pembangunan/rehab pagar kantor</t>
  </si>
  <si>
    <t>Terlaksananya pembangunan/rehab pagar kantor</t>
  </si>
  <si>
    <t>Terlaksananya penyusunan laporan capaian kinerja dan ikhtisar realisasi kinerja SKPD</t>
  </si>
  <si>
    <t>Terlaksananya pembinaan linmas/kamtibmas</t>
  </si>
  <si>
    <t>Terlaksananya pembinaan wilayah/daerah</t>
  </si>
  <si>
    <t>Fasilitas Kegiatan PATEN Tingkat Kecamatan</t>
  </si>
  <si>
    <t>Terlaksananya Fasilitas kegiatan PATEN tingkat Kecamatan.</t>
  </si>
  <si>
    <t>Prgram Pengembangan Wawasan Kebangsaan</t>
  </si>
  <si>
    <t>Peningkatan tolenransi dan kerukunan dalam kehidupan beragama.</t>
  </si>
  <si>
    <t>Lomba tergiat pengamalan nilai-nilai kejuangan 45 tingkat kecamatan</t>
  </si>
  <si>
    <t>Fasilitas paskibrata Kecamatan</t>
  </si>
  <si>
    <t>Fasilitas kegiatan sosial budaya</t>
  </si>
  <si>
    <t>Fasilitas pelaksanaan kegiatan daerah</t>
  </si>
  <si>
    <t>Terlaksananya pembinaan PKK Kecamatan</t>
  </si>
  <si>
    <t>Pembinaan PKK</t>
  </si>
  <si>
    <r>
      <t xml:space="preserve">Program Peningkatan </t>
    </r>
    <r>
      <rPr>
        <b/>
        <i/>
        <u/>
        <sz val="12"/>
        <color indexed="8"/>
        <rFont val="Bookman Old Style"/>
        <family val="1"/>
      </rPr>
      <t>Partisipasi</t>
    </r>
    <r>
      <rPr>
        <b/>
        <i/>
        <sz val="12"/>
        <color indexed="8"/>
        <rFont val="Bookman Old Style"/>
        <family val="1"/>
      </rPr>
      <t xml:space="preserve"> Masyarakat dalam membangun desa</t>
    </r>
  </si>
  <si>
    <t>Fasilitas pelaksanaan Dana Desa</t>
  </si>
  <si>
    <r>
      <rPr>
        <i/>
        <sz val="12"/>
        <color indexed="8"/>
        <rFont val="Bookman Old Style"/>
        <family val="1"/>
      </rPr>
      <t>Evaluasi</t>
    </r>
    <r>
      <rPr>
        <b/>
        <i/>
        <sz val="12"/>
        <color indexed="8"/>
        <rFont val="Bookman Old Style"/>
        <family val="1"/>
      </rPr>
      <t xml:space="preserve"> </t>
    </r>
    <r>
      <rPr>
        <i/>
        <sz val="12"/>
        <color indexed="8"/>
        <rFont val="Bookman Old Style"/>
        <family val="1"/>
      </rPr>
      <t>Pemberdayaan</t>
    </r>
    <r>
      <rPr>
        <b/>
        <i/>
        <sz val="12"/>
        <color indexed="8"/>
        <rFont val="Bookman Old Style"/>
        <family val="1"/>
      </rPr>
      <t xml:space="preserve"> </t>
    </r>
    <r>
      <rPr>
        <i/>
        <sz val="12"/>
        <color indexed="8"/>
        <rFont val="Bookman Old Style"/>
        <family val="1"/>
      </rPr>
      <t>Masyarakat,perlomba desa/kelurahan</t>
    </r>
  </si>
  <si>
    <r>
      <rPr>
        <sz val="12"/>
        <color indexed="8"/>
        <rFont val="Bookman Old Style"/>
        <family val="1"/>
      </rPr>
      <t>Kecamatan</t>
    </r>
    <r>
      <rPr>
        <b/>
        <sz val="12"/>
        <color indexed="8"/>
        <rFont val="Bookman Old Style"/>
        <family val="1"/>
      </rPr>
      <t xml:space="preserve"> </t>
    </r>
    <r>
      <rPr>
        <sz val="12"/>
        <color indexed="8"/>
        <rFont val="Bookman Old Style"/>
        <family val="1"/>
      </rPr>
      <t>Jumantono</t>
    </r>
  </si>
  <si>
    <t>Program Peningkatan Kapasitas Aparatur Pemerintahan Desa</t>
  </si>
  <si>
    <t>Pembinaan perangkat Desa</t>
  </si>
  <si>
    <t>Pembinaan Kegiatan Adminitrasi Pemerintah Desa</t>
  </si>
  <si>
    <t>Program Pembinaan dan pemasyarakatan olah raga</t>
  </si>
  <si>
    <r>
      <rPr>
        <i/>
        <sz val="12"/>
        <color indexed="8"/>
        <rFont val="Bookman Old Style"/>
        <family val="1"/>
      </rPr>
      <t>Fasilitas</t>
    </r>
    <r>
      <rPr>
        <b/>
        <i/>
        <sz val="12"/>
        <color indexed="8"/>
        <rFont val="Bookman Old Style"/>
        <family val="1"/>
      </rPr>
      <t xml:space="preserve"> </t>
    </r>
    <r>
      <rPr>
        <i/>
        <sz val="12"/>
        <color indexed="8"/>
        <rFont val="Bookman Old Style"/>
        <family val="1"/>
      </rPr>
      <t>Kegiatan</t>
    </r>
    <r>
      <rPr>
        <b/>
        <i/>
        <sz val="12"/>
        <color indexed="8"/>
        <rFont val="Bookman Old Style"/>
        <family val="1"/>
      </rPr>
      <t xml:space="preserve"> </t>
    </r>
    <r>
      <rPr>
        <i/>
        <sz val="12"/>
        <color indexed="8"/>
        <rFont val="Bookman Old Style"/>
        <family val="1"/>
      </rPr>
      <t>Keolahragaan</t>
    </r>
  </si>
  <si>
    <t>KECAMATAN JUMAPOLO</t>
  </si>
  <si>
    <t>Telepon,air,listrik,internet</t>
  </si>
  <si>
    <t>Rapat-rapat koordinasi dan konsultasi ke dalam keluar daerah</t>
  </si>
  <si>
    <t>Peningkatan kesadaran masyarakat akan nilai-nilai luhur budaya bangsa</t>
  </si>
  <si>
    <t>Terwujudnya kesadaran masyarakat akan nilai-nilai budaya bangsa</t>
  </si>
  <si>
    <t xml:space="preserve">ORGANISASI PEMERINTAH DAERAH: </t>
  </si>
  <si>
    <t>KECAMATAN JENAWI</t>
  </si>
  <si>
    <t>Urutan Prioritas</t>
  </si>
  <si>
    <t>Tersedianya Benda Pos</t>
  </si>
  <si>
    <t>DPMPTSP Kabupaten Karanganyar</t>
  </si>
  <si>
    <t>Tersedianya jasa komunikasi. Air, listrik</t>
  </si>
  <si>
    <t>Tersedianya alat kebersihan kantor dan jasa kebersihan</t>
  </si>
  <si>
    <t xml:space="preserve">Tersedianya alat tulis kantor  </t>
  </si>
  <si>
    <t>Terlaksananya penyediaan barang cetakan dan penggandaan</t>
  </si>
  <si>
    <t xml:space="preserve">Terpenuhinya peralatan Kelistrikan </t>
  </si>
  <si>
    <t>tersedianya pemeliharaan dan perizinan kendaraan dinas</t>
  </si>
  <si>
    <t>Terlaksananya penyediaan minum karyawan, makan minum rapat dan tamu</t>
  </si>
  <si>
    <t>Terlaksananya rapat koordinasi dalam dan luar daerah</t>
  </si>
  <si>
    <t>Terlaksananya perawatan gedung kantor</t>
  </si>
  <si>
    <t>Terlaksananya pemeliharaan kendaraan dinas/operasional</t>
  </si>
  <si>
    <t>terlaksananya pemeliharaan perlengkapan gedung kantor</t>
  </si>
  <si>
    <t>pemeliharaan rutin / berkala alat alat komunikasi</t>
  </si>
  <si>
    <t>Terlaksananya pemeliharaan alat komunikasi</t>
  </si>
  <si>
    <t>Terlaksananya pelaporan tepat waktu</t>
  </si>
  <si>
    <t>Program Peningkatan Promosi dan Kerjasama Investasi</t>
  </si>
  <si>
    <t>Temu Mitra Usaha Pengembangan Investasi</t>
  </si>
  <si>
    <t>Terlaksananya temu mitra usaha pengembangan investasi</t>
  </si>
  <si>
    <t>1 kali pertemuan dengan 100 pengusaha</t>
  </si>
  <si>
    <t>Monitoring dan Evaluasi Perusahaan PMA/PMDN</t>
  </si>
  <si>
    <t xml:space="preserve">Terselenggaranya monitoring dan evaluasi perusahaan PMA/PMDN </t>
  </si>
  <si>
    <t>100 perusahaan</t>
  </si>
  <si>
    <t>Pemeliharaan Hardware dan Software SIMTAP</t>
  </si>
  <si>
    <t>Terlaksananya pemeliharaan hardware dan software SIMTAP</t>
  </si>
  <si>
    <t>Survey Indeks Kepuasan Masyarakat</t>
  </si>
  <si>
    <t xml:space="preserve">Tersedianya indeks kepuasan </t>
  </si>
  <si>
    <t>Pendampingan Peningkatan Kualitas Pelayanan Publik</t>
  </si>
  <si>
    <t>Tersedianya pendampingan peningkatan kualiatas layanan publik</t>
  </si>
  <si>
    <t>Pelaksanaan Sistem Pelayanan Informasi dan Perizinan Investasi Secara  Elektronik (SPIPISE)</t>
  </si>
  <si>
    <t>Pelaporan data dan konsultasi</t>
  </si>
  <si>
    <t>Penyederhanaan Prosedur Perizinan</t>
  </si>
  <si>
    <t>Terlaksananya penyederhanaan prosedur perizinan</t>
  </si>
  <si>
    <t>Pengadaan perizinan secara online</t>
  </si>
  <si>
    <t>Terlaksananya pelayanan perizinan secara online</t>
  </si>
  <si>
    <t>Inventarisasi Data dan Survey Lokasi Perijinan</t>
  </si>
  <si>
    <t>Tersedianya inventarisasi data dan survey lokasi perizinan</t>
  </si>
  <si>
    <t>Inventarisasi Permasalahan dan Penanganan Pengaduan Masalah Perizinan</t>
  </si>
  <si>
    <t xml:space="preserve">Tercapainya penyelesaian permasalahan perizinan </t>
  </si>
  <si>
    <t>13 bulan</t>
  </si>
  <si>
    <t>Sufervisi Perizinan</t>
  </si>
  <si>
    <t xml:space="preserve">Tercapainya keakuratan dan ketelitian pemanfaatan perizinan </t>
  </si>
  <si>
    <t>Perindustrian</t>
  </si>
  <si>
    <t xml:space="preserve">Program Pembinaan dan Pengawasan Bidang Pertambangan </t>
  </si>
  <si>
    <t>Pengawasan pengelolaan air tanah dan pertambangan</t>
  </si>
  <si>
    <t>Terlaksananya pengawasan pengelolaan air tanah dan pertambangan</t>
  </si>
  <si>
    <t>Program Peningkatan Kapasitas IPTEK sistem produksi</t>
  </si>
  <si>
    <t>Pengembangan sentra industri kecil dan menengah Kab. Karanganyar</t>
  </si>
  <si>
    <t>Terlaksananya pengembangan sentra industri kecil dan menengah Kab. Karanganyar</t>
  </si>
  <si>
    <t>20 unit usaha</t>
  </si>
  <si>
    <t>Jumlah surat terkirim dan honor THL</t>
  </si>
  <si>
    <t>13 keg</t>
  </si>
  <si>
    <t>kecamatan &amp; 12 kelurahan</t>
  </si>
  <si>
    <t>pembayaran air, listrik, telp dan wifi</t>
  </si>
  <si>
    <t>honor THL dan alat kebersihan</t>
  </si>
  <si>
    <t>pembelian alat tulis kantor</t>
  </si>
  <si>
    <t>Penyediaan jasa perbaikAn peralatan kerja</t>
  </si>
  <si>
    <t>kel gayamdompo</t>
  </si>
  <si>
    <t>fotocopy dan cetak</t>
  </si>
  <si>
    <t>13  keg</t>
  </si>
  <si>
    <t>pembelian alat listrik</t>
  </si>
  <si>
    <t>bahan logistik camat dan kary kel</t>
  </si>
  <si>
    <t>3 keg</t>
  </si>
  <si>
    <t>kec, bejen dan cangakan</t>
  </si>
  <si>
    <t>makan minum rapat</t>
  </si>
  <si>
    <t>kecamatan dan 12 kelurahan</t>
  </si>
  <si>
    <t>perjalanan dinas</t>
  </si>
  <si>
    <t>10 keg</t>
  </si>
  <si>
    <t>kecamatan dan 9  kelurahan</t>
  </si>
  <si>
    <t>pembangunan gedung kantor</t>
  </si>
  <si>
    <t>lalung dan gayamdompo</t>
  </si>
  <si>
    <t>pembelian ac, kursi, lemari</t>
  </si>
  <si>
    <t>6 keg</t>
  </si>
  <si>
    <t>kec, jungke,delingan, cangakan,tggede &amp; lalung</t>
  </si>
  <si>
    <t>kra, tggede &amp; bejen</t>
  </si>
  <si>
    <t>laptop, printer</t>
  </si>
  <si>
    <t>5 keg</t>
  </si>
  <si>
    <t>kec,kra,delingan,cangakan&amp;lalung</t>
  </si>
  <si>
    <t>Pengadaan Mebeler</t>
  </si>
  <si>
    <t>kursi, meja</t>
  </si>
  <si>
    <t>delingan, cangakan , gedong, lalung, popongan</t>
  </si>
  <si>
    <t>Pengadaan alat2 studio</t>
  </si>
  <si>
    <t>cangakan</t>
  </si>
  <si>
    <t>Pengadaan peralatan rumah tangga</t>
  </si>
  <si>
    <t>delingan, bolong , tggede</t>
  </si>
  <si>
    <t>pengecatan rumah dinas</t>
  </si>
  <si>
    <t>kecamatan</t>
  </si>
  <si>
    <t>pengecatan dan perbaikan pintu jendela</t>
  </si>
  <si>
    <t>jungke</t>
  </si>
  <si>
    <t>Pemeliharaan rutin/berkala peralatan  gedung kantor</t>
  </si>
  <si>
    <t>delingan, tggede, bejen</t>
  </si>
  <si>
    <t>bbm, service dan sparepart kend dinas</t>
  </si>
  <si>
    <t>service komputer, laptop &amp; printer</t>
  </si>
  <si>
    <t>kecamatan dan 9 kelurahan</t>
  </si>
  <si>
    <t>Rehab sedang / berat gedung kantor</t>
  </si>
  <si>
    <t>rehab kantor</t>
  </si>
  <si>
    <t>delingan, bolong</t>
  </si>
  <si>
    <t>Pembangunan garasi kantor</t>
  </si>
  <si>
    <t>pembangunan garasi kantor</t>
  </si>
  <si>
    <t>tegalgede</t>
  </si>
  <si>
    <t>Program Peningkatan Disiplin Aparatur</t>
  </si>
  <si>
    <t>Pengadaan Pakaian Olahraga</t>
  </si>
  <si>
    <t>pengadaan baju OR</t>
  </si>
  <si>
    <t>kec, cangakan, tggede, gayamd, gedong</t>
  </si>
  <si>
    <t>honor capaian kinerja</t>
  </si>
  <si>
    <t>12 keg</t>
  </si>
  <si>
    <t>kec dan 11 kelurahan</t>
  </si>
  <si>
    <t>penyusunan RKA/DPA</t>
  </si>
  <si>
    <t>honor penyusun lap keu</t>
  </si>
  <si>
    <t>bolong</t>
  </si>
  <si>
    <t>Penyusunan Dokumen perencaan dan pelaporan</t>
  </si>
  <si>
    <t>gedong</t>
  </si>
  <si>
    <t>Pembinaan ADMINDUK</t>
  </si>
  <si>
    <t>pembinaan dan monev adminduk</t>
  </si>
  <si>
    <t>Program peningkatan Keamanan dan Kenyamanan Lingkungan</t>
  </si>
  <si>
    <t>honor korling dan panitia kegiatan</t>
  </si>
  <si>
    <t>kec dan 12 kelurahan</t>
  </si>
  <si>
    <t>Pengendalian keamanan lingkungan</t>
  </si>
  <si>
    <t>lalung</t>
  </si>
  <si>
    <t>Pembinaan Linmas / Kamtibmas</t>
  </si>
  <si>
    <t>kegiatan pembinaan linmas</t>
  </si>
  <si>
    <t>12 kelurahan</t>
  </si>
  <si>
    <t>Pembinaan Kader Siaga Trantib</t>
  </si>
  <si>
    <t>pembinaan hansip</t>
  </si>
  <si>
    <t>Program  Peningkatan kesejahteraan Petani</t>
  </si>
  <si>
    <t>tggede, bejen</t>
  </si>
  <si>
    <t>Monitoring Pendistribusian Raskin</t>
  </si>
  <si>
    <t>monev distribusi Raskin</t>
  </si>
  <si>
    <t>honor panitia kegiatan PATEN</t>
  </si>
  <si>
    <t>Peringatan hari-hari besar agama dan nasional</t>
  </si>
  <si>
    <t>keg peringatan hari2 besar agama</t>
  </si>
  <si>
    <t>Fasilitasi Kegiatan FKUB Tingkat Kabupaten</t>
  </si>
  <si>
    <t>FKUB tk Kecamatan</t>
  </si>
  <si>
    <t>pagelaran wayang kulit</t>
  </si>
  <si>
    <t>Fasilitasi pameran pembangunan</t>
  </si>
  <si>
    <t>Program Pengelolaan Kekayaan Budaya</t>
  </si>
  <si>
    <t>Fasilitasi partisipasi masyarakat dalam pengelolaan kekayaan budaya</t>
  </si>
  <si>
    <t>Pembinaan  organisasi kepemudaan</t>
  </si>
  <si>
    <t>lomba OR antar karang taruna</t>
  </si>
  <si>
    <t>kra, tggede. Bejen, jantiharjo</t>
  </si>
  <si>
    <t>Pembinaan kelompok masyarakat pembangunan desa</t>
  </si>
  <si>
    <t>kel. Karangayar</t>
  </si>
  <si>
    <t>keg musrenkel dan musren kec</t>
  </si>
  <si>
    <t>Evaluasi pemberdayaan masyarakat, perlombaan desa/kel</t>
  </si>
  <si>
    <t>fasilitasi lomba kelurahan</t>
  </si>
  <si>
    <t>7 keg</t>
  </si>
  <si>
    <t>kra,del,cangakan,tggede, lalung, bejen, pop</t>
  </si>
  <si>
    <t>Fasilitasi Perlombaan Lingkungan</t>
  </si>
  <si>
    <t>jungke,delingan,bolong,gayamdompo,gedong,jantiharjo</t>
  </si>
  <si>
    <t>Penataan Infrastruktur Lingkungan Kelurahan Karanganyar</t>
  </si>
  <si>
    <t>pembangunan sarana prasarana lingk</t>
  </si>
  <si>
    <t>Penataan Infrastruktur Lingkungan Kelurahan Jungke</t>
  </si>
  <si>
    <t>Penataan Infrastruktur Lingkungan Kelurahan Delingan</t>
  </si>
  <si>
    <t>Penataan Infrastruktur Lingkungan Kelurahan Cangakan</t>
  </si>
  <si>
    <t>Penataan Infrastruktur Lingkungan Kelurahan Bolong</t>
  </si>
  <si>
    <t>Penataan Infrastruktur Lingkungan Kelurahan Tegalgede</t>
  </si>
  <si>
    <t>Penataan Infrastruktur Lingkungan Kelurahan Gayamdompo</t>
  </si>
  <si>
    <t>Penataan Infrastruktur Lingkungan Kelurahan Gedong</t>
  </si>
  <si>
    <t>Penataan Infrastruktur Lingkungan Kelurahan Lalung</t>
  </si>
  <si>
    <t>Penataan Infrastruktur Lingkungan Kelurahan Bejen</t>
  </si>
  <si>
    <t>Penataan Infrastruktur Lingkungan Kelurahan Jantiharjo</t>
  </si>
  <si>
    <t>Penataan Infrastruktur Lingkungan Kelurahan Popongan</t>
  </si>
  <si>
    <t>Pameran Kreativitas, Seni Budaya dan Produk Home Industri</t>
  </si>
  <si>
    <t>Fasilitasi pencapaian halaqoh dan berbagai forum keagamaan lainnya dalam upaya peningkatan wawasan kebangsaan</t>
  </si>
  <si>
    <t>kel. Bolong</t>
  </si>
  <si>
    <t>pembinaan dan pemberian insentif rt rw</t>
  </si>
  <si>
    <t>Program peningkatan Peran Serta dan Kesetaraan Gender dalam Pembangunan</t>
  </si>
  <si>
    <t>Kegiatan pembinaan organisasi perempuan</t>
  </si>
  <si>
    <t>fasilitasi kegiatan PKK kec dan kel</t>
  </si>
  <si>
    <t>Program Pembinaan dan Pemasyarakatan Olahraga</t>
  </si>
  <si>
    <t>lomba olah raga</t>
  </si>
  <si>
    <t>11 keg</t>
  </si>
  <si>
    <t>kecamatan dan 10 kelurahan</t>
  </si>
  <si>
    <t>Penyelenggaraan kompetisi Olahraga</t>
  </si>
  <si>
    <t>kel bolong dan gedong</t>
  </si>
  <si>
    <t>Program peningkatan Sarana dan Prasarana Olahraga</t>
  </si>
  <si>
    <t>Pengadaan sarana Olahraga</t>
  </si>
  <si>
    <t>kel lalung</t>
  </si>
  <si>
    <t>Program Peningkatan Penyelenggaraan Pemdes / Kelurahan</t>
  </si>
  <si>
    <t>Penyusunan Laporan Monografi Desa / Kelurahan</t>
  </si>
  <si>
    <t>buku monografi kelurahan</t>
  </si>
  <si>
    <t>jungke, tggede, bejen</t>
  </si>
  <si>
    <t>Operasional Tim Lelangan Tanah Eks Bondo Desa</t>
  </si>
  <si>
    <t>keg lelangan tanah desa</t>
  </si>
  <si>
    <t>12 kel kecuali delingan dan karanganyar</t>
  </si>
  <si>
    <t>Program pembinaan peran serta masyarakat dalam pelayanan KB/KR yang mandiri</t>
  </si>
  <si>
    <t>Koordinasi pengelolaan program</t>
  </si>
  <si>
    <t>kra, jungke, gydp, bejen, popongan</t>
  </si>
  <si>
    <t>Sosialisasi Program Kampung KB</t>
  </si>
  <si>
    <t>kra, jungke, del,cangakan, tggede,lalung</t>
  </si>
  <si>
    <t>Pemberdayaan ekonomi keluarga</t>
  </si>
  <si>
    <t>Pengelolaan data dan informasi KB</t>
  </si>
  <si>
    <t xml:space="preserve"> 1 keg</t>
  </si>
  <si>
    <t>kel gedong</t>
  </si>
  <si>
    <t>Pemberian tambahan makanan dan vitamin</t>
  </si>
  <si>
    <t>pemberian PMT pada balita</t>
  </si>
  <si>
    <t>9 keg</t>
  </si>
  <si>
    <t>kra, jungke,del, bolong,tggede, gydp, lalung, bejen, janti</t>
  </si>
  <si>
    <t>Pembinaan Kader Posyandu Balita</t>
  </si>
  <si>
    <t>pembinaan kader posyandu</t>
  </si>
  <si>
    <t>kra, tggede,gygd, gedong, lalung, popongan</t>
  </si>
  <si>
    <t>Upaya perbaikan gizi masyarakat</t>
  </si>
  <si>
    <t>cangkan dan gedong</t>
  </si>
  <si>
    <t>Program Pengembangan model operasional BKB-Posyandu-PADU</t>
  </si>
  <si>
    <t>Pengkajian pengembangan model operasional BKB-Posyandu-PADU</t>
  </si>
  <si>
    <t>kel karanganyar</t>
  </si>
  <si>
    <t>Program peningkatan keselamata ibu melahirkan dan anak</t>
  </si>
  <si>
    <t>Penyuluhan kesehatan bagi ibu hamil dari keluarga kurang mampu</t>
  </si>
  <si>
    <t>Penanggulangan vektor penyakit</t>
  </si>
  <si>
    <t>kel jungke</t>
  </si>
  <si>
    <t>Penanggulangan HIV/AIDS dan IMS</t>
  </si>
  <si>
    <t>kel delingan</t>
  </si>
  <si>
    <t>Terdistribusinya surat-surat di lingkungan setda</t>
  </si>
  <si>
    <t>6510 surat</t>
  </si>
  <si>
    <t>Umum dan Keuangan Setda</t>
  </si>
  <si>
    <t>Pembayaran jasa komunikasi,SDA dan listrik</t>
  </si>
  <si>
    <t>Terselenggaranya kegiatan pengadaan jasa ,bahan,peralatan dan perlengkapan kantor</t>
  </si>
  <si>
    <t>Tersedianya jasa kebersihan dan peralatan kebersihan</t>
  </si>
  <si>
    <t>50 jenis barang</t>
  </si>
  <si>
    <t xml:space="preserve">Terealisasinya penyediaan barang cetakan kantor </t>
  </si>
  <si>
    <t>17 jenis barang</t>
  </si>
  <si>
    <t>Terselenggaranya penyediaan makanan dan minuman</t>
  </si>
  <si>
    <t>Perjalanan dinas dalam daerah dan luar daerah</t>
  </si>
  <si>
    <t>Penyediaan makanan dan minuman Kepala Daerah dan Wakil</t>
  </si>
  <si>
    <t xml:space="preserve">Terselenggaranya kegiatan penyediaan makanan KDH dan wakil KDH </t>
  </si>
  <si>
    <t>12 bulan 8 THL</t>
  </si>
  <si>
    <t>Penyediaan jasa jaminan pemeliharaan kesehatan Kepala Daerah dan Wakil</t>
  </si>
  <si>
    <t>Tercukupinya jasa jaminan pemeliharaan KDH, wakil KDH dan keluarga</t>
  </si>
  <si>
    <t>Penyediaan jasa pemeliharaan pakaian dinas beserta kelengkapannya Kepala Daerah dan Wakil</t>
  </si>
  <si>
    <t xml:space="preserve">Terpeliharanya pakaian dinas KDH dan wakil KDH </t>
  </si>
  <si>
    <t>Penyediaan Jasa Bouqet</t>
  </si>
  <si>
    <t>Tersedianya bouqet untuk kantor bupati, RD Setda, RD Bupati dan RD wakil bupati</t>
  </si>
  <si>
    <t>Tertatanya peralatan pendukung penataan arsip atau dokumen</t>
  </si>
  <si>
    <t>Penyediaan jasa kebersihan dan keamanan rumah dinas Kepala Daerah dan Wakil</t>
  </si>
  <si>
    <t>Terselenggaranya penyediaan jasa kebersihan dan keamanan di RD bupati dan RD wakil bupati</t>
  </si>
  <si>
    <t xml:space="preserve"> 12 bulan, 18 THL</t>
  </si>
  <si>
    <t>Terselenggaranya pengadaan bahan logistik sekda, penyediaan makanan dan minuman sekda</t>
  </si>
  <si>
    <t>Terlaksananya pengadaan mobil dan kendaraan roda dua</t>
  </si>
  <si>
    <t>10 unit mobil dan 2 unit roda dua</t>
  </si>
  <si>
    <t>Terlaksananya pengadaan perlengkapan kantor</t>
  </si>
  <si>
    <t>Terlaksananya pengadaan peralatan gedung kantor</t>
  </si>
  <si>
    <t>9 unit</t>
  </si>
  <si>
    <t>Pemeliharaan rutin/berkala sarana pengolahan dan penyimpanan data</t>
  </si>
  <si>
    <t>Terlaksananya pemeliharaan sarana pengolah dan penyimpanan data</t>
  </si>
  <si>
    <t xml:space="preserve">Pemeliharaan rutin/berkala rumah dinas </t>
  </si>
  <si>
    <t>Terpeliharanya lingkungan rumah dinas/jabatan sehingga aman dan nyaman digunakan sebagai tempat tinggal</t>
  </si>
  <si>
    <t>3 rumah dinas</t>
  </si>
  <si>
    <t>Terlaksananya pemeliharaan gedung kantor dengan baik</t>
  </si>
  <si>
    <t>Terlaksananya pemeliharaan kendaraan dinas dan petugas pengemudi</t>
  </si>
  <si>
    <t>12 bulan 7 pengemudi</t>
  </si>
  <si>
    <t>Terpeliharanya kendaraan dinas/operasional</t>
  </si>
  <si>
    <t>Terpeliharanya perlengkapan gedung kantor</t>
  </si>
  <si>
    <t>22 buah tabung pemadam kantor, service kompor gas, vacum cleaner, mesin potong, alat listrik dan elektronik</t>
  </si>
  <si>
    <t>Pemeliharaan rutin/berkala peralatan rumah jabatan/dinas</t>
  </si>
  <si>
    <t>Terpeliharanya GENZET</t>
  </si>
  <si>
    <t>3 unit genzet</t>
  </si>
  <si>
    <t>Terpeliharanya peralatan gedung kantor</t>
  </si>
  <si>
    <t>5 jenis barang</t>
  </si>
  <si>
    <t xml:space="preserve">Terealisasinya pemeliharaan mebeleur </t>
  </si>
  <si>
    <t>5 Jenis barang</t>
  </si>
  <si>
    <t>Terpeliharanya komputer beserta perlengkapannya</t>
  </si>
  <si>
    <t>25 Unit komputer,18 laptop/notebook,dan 24 printer</t>
  </si>
  <si>
    <t>Pemeliharaan Alat Musik</t>
  </si>
  <si>
    <t>Terlaksananya pemeliharaan alat musik tradisional</t>
  </si>
  <si>
    <t>2 pangkon gamelan</t>
  </si>
  <si>
    <t>Pembangunan taman depan kanan kiri rumah dinas bupati</t>
  </si>
  <si>
    <t xml:space="preserve">Terlaksananya rehab taman rumah dinas </t>
  </si>
  <si>
    <t>Pembuatan teras cafe jamu karanganyar</t>
  </si>
  <si>
    <t>Terlaksananya pembangunan teras cafe jamu</t>
  </si>
  <si>
    <t>Terselenggaranya pengadaan pakaian PSL bagi Muspida,setda,asisten,kabag setda dan PDU bagi paskibraka tahun 2018</t>
  </si>
  <si>
    <t>128 paket</t>
  </si>
  <si>
    <t>Honor panitia pelaksanaan kegiatan penyusunan laporan capaian kinerja dan ikhtisar</t>
  </si>
  <si>
    <t>63 orang 10 bulan</t>
  </si>
  <si>
    <t>Tersusunya laporan barang inventarisasi dilingkungan setda</t>
  </si>
  <si>
    <t>Program peningkatan pelayanan kedinasan kepala daerah/wakil kepala daerah</t>
  </si>
  <si>
    <t>Kunjungan kerja/inspeksi Kepala Daerah/Wakil Kepala Daerah</t>
  </si>
  <si>
    <t>Terselenggaranya kunker/inspeksi kepala daerah dan wakil kepala daerah</t>
  </si>
  <si>
    <t>Koordinasi dengan Pemerintah Pusat dan Pemerintah Daerah lainnya</t>
  </si>
  <si>
    <t>Terselenggaranya koordinasi  dengan pemerintahan pusat dan pemerintahan lain</t>
  </si>
  <si>
    <t>Terselenggaranya HUT Prolakmasi dan Hari Jadi Karanganyar</t>
  </si>
  <si>
    <t>Program Peningkatan Sarana dan Prasarana Olah raga</t>
  </si>
  <si>
    <t>Pemeliharaan rutin/berkala Sarana dan Prasarana Olahraga</t>
  </si>
  <si>
    <t>Terlaksananya pemeliharaan sarana dan prasarana olah raga</t>
  </si>
  <si>
    <t>Bagian Organisasi</t>
  </si>
  <si>
    <t>Fasilitasi Penyelenggaraan Kegiatan Sosial Daerah</t>
  </si>
  <si>
    <t xml:space="preserve">Tersedianya fasilitasi tropy dan uang pembinaan </t>
  </si>
  <si>
    <t>Kesra Setda</t>
  </si>
  <si>
    <t>Fasilitasi pendirian tempat ibadah</t>
  </si>
  <si>
    <t xml:space="preserve">Terfasilitasinya kegiatan Tempat Ibadah </t>
  </si>
  <si>
    <t>koordinasi kegiatan sosial kabupaten karanganyar</t>
  </si>
  <si>
    <t>Terkumpulnya data masalah sosial</t>
  </si>
  <si>
    <t>Operasional / Pendamping Kegiatan Pramuka</t>
  </si>
  <si>
    <t xml:space="preserve">Terlaksananya kelancaran monitoring kegiatan pramuka </t>
  </si>
  <si>
    <t>Napak Tilas Perjuangan Pahlawan Joko Songo</t>
  </si>
  <si>
    <t>Terlaksananya kegiatan napak tilas perjuangan joko songo</t>
  </si>
  <si>
    <t>50 regu</t>
  </si>
  <si>
    <t>Fasilitasi HIPRADA</t>
  </si>
  <si>
    <t>Terselenggaranya kegiatan pramuka dan pandu wreda</t>
  </si>
  <si>
    <t xml:space="preserve">Terlaksananya peringatan hari besar agama dan nasional </t>
  </si>
  <si>
    <t xml:space="preserve">Koordinasi kegiatan bidang agama, pendidikan dan kebudayaan </t>
  </si>
  <si>
    <t>Terselenggaranya sosialisasi Undang undang zakat</t>
  </si>
  <si>
    <t xml:space="preserve">Kemah kebangsaan antar umat beragama </t>
  </si>
  <si>
    <t>Tercapaianya kerukunan antar umat beragama</t>
  </si>
  <si>
    <t>Terselenggaranya kegiatan daerah keagamaan dan sosial budaya</t>
  </si>
  <si>
    <t>1 th</t>
  </si>
  <si>
    <t>pengiriman Peserta Kegiatan Kegiatan Daerah/Nasional</t>
  </si>
  <si>
    <t>Terlaksananya kegiatan Pramuka Tingkat Daerah/Nasional</t>
  </si>
  <si>
    <t>Sarasehan Keagamaan</t>
  </si>
  <si>
    <t>Terlaksananya kegiatan Sarasehan Kegiatan</t>
  </si>
  <si>
    <t>Manasik Haji</t>
  </si>
  <si>
    <t>Terlaksananya kegiatan pembekalan calon haji/manasik haji</t>
  </si>
  <si>
    <t>600 orang</t>
  </si>
  <si>
    <t>Penyelenggaraan MHQ, MTQ dan STQ tingkat Kabupaten</t>
  </si>
  <si>
    <t xml:space="preserve">Terselenggaranya lomba MHQ,MTQ pelajar dan STQ </t>
  </si>
  <si>
    <t>850 orang</t>
  </si>
  <si>
    <t>Pengiriman MHQ Pesantren, MTQ Pelajar dan STQ ke Tingkat Propinsi</t>
  </si>
  <si>
    <t>Terkirimnya peserta MTQ pelajar,MTQ pesantren dan STQ ke tingkat provinsi</t>
  </si>
  <si>
    <t>40 cabang/kejuaraan</t>
  </si>
  <si>
    <t>Pemberangkatan dan Pemulangan Haji</t>
  </si>
  <si>
    <t>Terlaksananya kegiatan pemberangkatan dan pemulangan haji</t>
  </si>
  <si>
    <t>Tarawih Keliling dan Sholat Wajib Berjamaah Keliling</t>
  </si>
  <si>
    <t>Terlaksananya kegiatan tarling dan subuh keliling dan jumling</t>
  </si>
  <si>
    <t>53 lokasi</t>
  </si>
  <si>
    <t>Operasional Kegiatan LPTQ</t>
  </si>
  <si>
    <t>Terselenggaranya pendidikan dan pelatihan tilawatil qur'an</t>
  </si>
  <si>
    <t>80 orang</t>
  </si>
  <si>
    <t xml:space="preserve">Pembinaan TPQ </t>
  </si>
  <si>
    <t>Terselenggaranya taman pelatihan Alquran</t>
  </si>
  <si>
    <t>Operasional Hibah</t>
  </si>
  <si>
    <t>Tersalurnya Bantuan Hibah</t>
  </si>
  <si>
    <t>Peningkatan kesegaran jasmani dan rekreasi</t>
  </si>
  <si>
    <t>Terselenggaranya kegiatan olah raga kesegaran jasmani dan rekreasi di lingkungan Setda</t>
  </si>
  <si>
    <t xml:space="preserve">Mengurangi penderitaan dan terselenggarnya sosialisasi penyakit menular </t>
  </si>
  <si>
    <t>250 peserta</t>
  </si>
  <si>
    <t>Program pelayanan kesehatan penduduk miskin</t>
  </si>
  <si>
    <t>Pelayanan operasi katarak</t>
  </si>
  <si>
    <t xml:space="preserve">Terlaksananya operasi katarak </t>
  </si>
  <si>
    <t>60 Orang</t>
  </si>
  <si>
    <t>Penyusunan Perda Penyelenggaraan Haji</t>
  </si>
  <si>
    <t>Tersusunnya Perda Penyelenggaraan Haji</t>
  </si>
  <si>
    <t>Bagian Perekonomian</t>
  </si>
  <si>
    <t>Urusan Wajib Pelayanan Dasar Sosial</t>
  </si>
  <si>
    <t>1.</t>
  </si>
  <si>
    <t>Terlaksananya bakti sosial pembagian sembako</t>
  </si>
  <si>
    <t>2.500 Paket</t>
  </si>
  <si>
    <t>Bag. Perekonomian</t>
  </si>
  <si>
    <t>2.</t>
  </si>
  <si>
    <t>Monitoring dan Evaluasi Harga Barang Kepokmas dan Barang Strategis</t>
  </si>
  <si>
    <t>Terwujudnya pemantauan dan evaluasi harga barang kepokmas dan barang strategis lainnya</t>
  </si>
  <si>
    <t>3.</t>
  </si>
  <si>
    <t>Pasar Murah Menyambut Hari Raya Idul Fitri</t>
  </si>
  <si>
    <t>Terlaksananya kegiatan pasar murah</t>
  </si>
  <si>
    <t>18 Kegiatan</t>
  </si>
  <si>
    <t>4.</t>
  </si>
  <si>
    <t>Monitoring Bantuan Pangan Non Tunai</t>
  </si>
  <si>
    <t>Terlaksananya monitoring pendistribusian bantuan sosial rastra dan Bantuan Pangan Non Tunai (BPNT)</t>
  </si>
  <si>
    <t>Urusan Wajib Bukan Pelayanan Dasar Lingkungan Hidup</t>
  </si>
  <si>
    <t>Program Rehabilitasi dan Pemulihan Cadangan Sumber Daya Alam</t>
  </si>
  <si>
    <t>Penyusunan Data Informasi Sumber Daya Alam</t>
  </si>
  <si>
    <t>Terlaksananya penyajian data informasi SDA</t>
  </si>
  <si>
    <t>6 buah</t>
  </si>
  <si>
    <t>Operasional Kesekretariatan Gerakan Nasional Kemitraan Penyelamatan Air</t>
  </si>
  <si>
    <t>Terlaksananya sosialisasi penyelamatan air</t>
  </si>
  <si>
    <t>150 Peserta</t>
  </si>
  <si>
    <t>Terlaksananya koordinasi antar Perangkat Daerah</t>
  </si>
  <si>
    <t>3 Rakor</t>
  </si>
  <si>
    <t>Urusan Wajib Bukan Pelayanan Dasar Koperasi, Usaha Kecil dan Menengah</t>
  </si>
  <si>
    <t>Program Pengembangan Kewirausahaan dan Keunggulan Kompetitif Usaha Kecil Menengah</t>
  </si>
  <si>
    <t>Fasilitasi UMKM, Pengrajin, dan Dekranasda</t>
  </si>
  <si>
    <t>Terlaksananya keikutsertaan dalam pameran Crafina, Dekranasda Jateng dan Dekranasda Kabupaten</t>
  </si>
  <si>
    <t>3 Pameran</t>
  </si>
  <si>
    <t>Terlaksananya keikutsertaan dalam lomba rancang busana</t>
  </si>
  <si>
    <t>1 lomba</t>
  </si>
  <si>
    <t>Operasional Sistem Informasi Kredit (SIKP) Pendukung Program KUR</t>
  </si>
  <si>
    <t>Terlaksananya kegiatan operasional kegiatan Sistem Informasi Kredit Program (SIKP) pendukung KUR</t>
  </si>
  <si>
    <t>Program Pengembangan Sistem Pendukung Usaha Bagi Usaha Mikro Kecil Menengah</t>
  </si>
  <si>
    <t>Operasional Kegiatan Kesekretariatan Dana Bagi Hasil Cukai Tembakau</t>
  </si>
  <si>
    <t>Terlaksananya kegiatan operasional DBHCHT</t>
  </si>
  <si>
    <t>Sosialisasi Dana Bagi Hasil Cukai Hasil Tembakau</t>
  </si>
  <si>
    <t>Terlaksananya kegiatan sosialisasi</t>
  </si>
  <si>
    <t>90 Peserta</t>
  </si>
  <si>
    <t>Penagihan Eks Pinjaman Perguliran/Perkuatan Modal Petani dan UMKM</t>
  </si>
  <si>
    <t>Terlaksananya penagihan eks pinjaman perguliran/perkuatan modal petani dan UMKM</t>
  </si>
  <si>
    <t>36 Debitur</t>
  </si>
  <si>
    <t>Urusan Wajib Bukan Pelayanan Dasar Penanaman Modal</t>
  </si>
  <si>
    <t>Promosi Potensi dan Produk Unggulan Kabupaten Karanganyar</t>
  </si>
  <si>
    <t>Terlaksananya keikutsertaan dalam pameran Inacraft, Jateng Fair dan pameran produk unggulan jateng</t>
  </si>
  <si>
    <t>Peningkatan Kualitas SDM BUMD</t>
  </si>
  <si>
    <t>Terlaksananya pembinaan terhadap karyawan dan karyawati BUMD</t>
  </si>
  <si>
    <t>2 Pembinaan</t>
  </si>
  <si>
    <t>Penyusunan Buku Profil BUMD Kabupaten Karanganyar</t>
  </si>
  <si>
    <t>Terlaksananya penyusunan buku profil BUMD Kabupaten Karanganyar</t>
  </si>
  <si>
    <t>450 Buku</t>
  </si>
  <si>
    <t>Monitoring dan Evaluasi BUMD</t>
  </si>
  <si>
    <t>Terlaksananya pemantauan terhadap BUMD Kabupaten Karanganyar</t>
  </si>
  <si>
    <t>48 pemantauan</t>
  </si>
  <si>
    <t>Pemberdayaan P3A/GP3A se Kabupaten</t>
  </si>
  <si>
    <t>Terlaksananya pembinaan terhadap P3A/GP3A</t>
  </si>
  <si>
    <t>185 P3A/GP3A</t>
  </si>
  <si>
    <t>Urusan Pilihan Energi dan Sumberdaya Mineral</t>
  </si>
  <si>
    <t>Program pembinaan dan pengawasan bidang pertambangan</t>
  </si>
  <si>
    <t>Pengawasan distribusi LPG 3 Kg</t>
  </si>
  <si>
    <t>Terlaksananya pemantauan terhadap pangkalan LPG 3 Kg</t>
  </si>
  <si>
    <t>Pengawasan distribusi BBM</t>
  </si>
  <si>
    <t>Terlaksanya pemantauan terhadap Stasiun Pengisian Bahan Bakar Umum (SPBU)</t>
  </si>
  <si>
    <t>22 SPBU</t>
  </si>
  <si>
    <t>Pembinaan Pangkalan LPG 3 Kg se Kabupaten Karanganyar</t>
  </si>
  <si>
    <t>Terlaksananya kegiatan pembinaan</t>
  </si>
  <si>
    <t>Urusan Pemerintahan Fungsi Penunjang Keuangan</t>
  </si>
  <si>
    <t>Koordinasi Pengendalian Inflasi Daerah</t>
  </si>
  <si>
    <t>Terkendalinya inflasi di Kabupaten Karanganyar</t>
  </si>
  <si>
    <t>Bagian Administrasi Pembangunan</t>
  </si>
  <si>
    <t>TEPRA</t>
  </si>
  <si>
    <t>Terlaksananya pengawasan sistem internal dan pengendalian guna percepatan penyerapan anggaran</t>
  </si>
  <si>
    <t>Pemantauan dan Koordinasi Dana Bantuan Keuangan kepada Kab/Kota APBD Provinsi Jawa Tengah</t>
  </si>
  <si>
    <t>Terlaksananya Monitoring dan Evaluasi Dana DAK dan Bantuan Keuangan Provinsi</t>
  </si>
  <si>
    <t>20 OPD</t>
  </si>
  <si>
    <t>Penyusunan Peraturan Bupati tentang Pedoman Pelaksanaan Pekerjaan / Kegiatan di Lingkungan Pemerintah Kabupaten Karanganyar</t>
  </si>
  <si>
    <t>Tersusunnya Buku Pedoman Pelaksanaan pekerjaan /Kegiatan APBD Kabupaten Karanganyar TA. 2019</t>
  </si>
  <si>
    <t>120 buku</t>
  </si>
  <si>
    <t>Pengendalian Pembangunan Daerah</t>
  </si>
  <si>
    <t>Terlaksananya kegiatan pengendalian pembangunan Daerah dengan tertib dan lancar</t>
  </si>
  <si>
    <t>Pembinaan Jasa Konstruksi</t>
  </si>
  <si>
    <t>Terlaksananya Pembinaan kepada Penyedia Jasa Konstruksi</t>
  </si>
  <si>
    <t>186 0rang</t>
  </si>
  <si>
    <t>Penyusunan Laporan Kinerja Pelaksanaan Pembangunan Kabupaten Karanganyar</t>
  </si>
  <si>
    <t>Tersusunnya Buku Laporan Kinerja Pelaksanaan Pembangunan Kabupaten Karanganyar selama 5 th</t>
  </si>
  <si>
    <t>Program peningkatan penyelenggaraan pemdes /kelurahan</t>
  </si>
  <si>
    <t>Operasional Bantuan Keuangan Untuk Sarana dan Prasarana Desa</t>
  </si>
  <si>
    <t>Terlaksananya Monitoring dan evaluasi belanja bantuan keuangan</t>
  </si>
  <si>
    <t>VI</t>
  </si>
  <si>
    <t>Bagian Hukum Sekretariat Daerah</t>
  </si>
  <si>
    <t>Program Mengintensifkan Penanganan Pengaduan Masyarakat</t>
  </si>
  <si>
    <t>Penanganan permasalahan hukum</t>
  </si>
  <si>
    <t>Terlaksananya penanganan permasalahan hukum</t>
  </si>
  <si>
    <t>25 kasus</t>
  </si>
  <si>
    <t xml:space="preserve">Terwujudnya kajian hukum </t>
  </si>
  <si>
    <t>25 kajian</t>
  </si>
  <si>
    <t xml:space="preserve"> Pelaksanaan ranham</t>
  </si>
  <si>
    <t>Terlaksananya Penyusunan Laporan Ranham</t>
  </si>
  <si>
    <t>4 Laporan</t>
  </si>
  <si>
    <t>Bagian Hukum Setda</t>
  </si>
  <si>
    <t>Terlaksananya penyusunan Kab/Kota Peduli HAM</t>
  </si>
  <si>
    <t>1 Laporan</t>
  </si>
  <si>
    <t>Penataan Peraturan Perundang-undangan</t>
  </si>
  <si>
    <t>Harmonisasi Penyusunan Peraturan Daerah</t>
  </si>
  <si>
    <t>Terlaksananya Penyusunan Raperda</t>
  </si>
  <si>
    <t>10 Raperda</t>
  </si>
  <si>
    <t>Terlaksananya fasilitasi/konsultasi Raperda</t>
  </si>
  <si>
    <t>Terlaksananya Konsultasi Publik</t>
  </si>
  <si>
    <t>Penyusunan Program Legislasi Daerah ( PROLEGDA )</t>
  </si>
  <si>
    <t>Tersusunnya Rancangan Propemperda 2019</t>
  </si>
  <si>
    <t>Harmonisasi Penyusunan Produk Hukum Daerah Non Perda</t>
  </si>
  <si>
    <t>Terlaksananya Harmonisasi Produk Hukum Non Perda</t>
  </si>
  <si>
    <t>500 Unit</t>
  </si>
  <si>
    <t xml:space="preserve">Tersusunnya Instrumen Hukum Lainya </t>
  </si>
  <si>
    <t>10 Unit</t>
  </si>
  <si>
    <t>Peningkatan Dan Pengelolaan JDI Hukum</t>
  </si>
  <si>
    <t xml:space="preserve">Tersedianya Buku Peraturan Per UU/Umum </t>
  </si>
  <si>
    <t xml:space="preserve">Penggandaan Peraturan Perundang-undangan RI </t>
  </si>
  <si>
    <t>300 Buku</t>
  </si>
  <si>
    <t>Penggandaan Peraturan Per UU HLD</t>
  </si>
  <si>
    <t>Pelaksanaan Masdarkum</t>
  </si>
  <si>
    <t xml:space="preserve">Terlaksananya Sosialisasi Masdarkum </t>
  </si>
  <si>
    <t>8 Kali</t>
  </si>
  <si>
    <t xml:space="preserve">Terbinanya Peserta Sosialisasi Masdarkum </t>
  </si>
  <si>
    <t>Pembinaan Kelompok Keluarga Sadar Hukum</t>
  </si>
  <si>
    <t>Terbinanya Kelompok Keluarga Sadar Hukum Kec.</t>
  </si>
  <si>
    <t>6 Kelompok</t>
  </si>
  <si>
    <t>Sistem Informasi Produk Hukum Daerah</t>
  </si>
  <si>
    <t xml:space="preserve">Terlaksananya Updating Produk Hukum Daerah </t>
  </si>
  <si>
    <t>Evaluasi Produk Hukum Daerah</t>
  </si>
  <si>
    <t xml:space="preserve">Terlaksananya Evaluasi Produk Hukum Daerah </t>
  </si>
  <si>
    <t>5 Laporan</t>
  </si>
  <si>
    <t>Bantuan Hukum Kepada Masyarakat Miskin</t>
  </si>
  <si>
    <t xml:space="preserve">Terlaksananya Sosialisasi Dan Pembuatan Juklak Perda </t>
  </si>
  <si>
    <t>Bantuan Hukum  bagi Masyarkat Miskin</t>
  </si>
  <si>
    <t>Pembinaan Produk Hukum Daerah</t>
  </si>
  <si>
    <t>Terseleng Pemb. Legal drafting pd Perangkat Daerah</t>
  </si>
  <si>
    <t xml:space="preserve">Terlaksanya Monitoring Dan Evaluasi </t>
  </si>
  <si>
    <t>Tersusunnya Laporan Evaluasi PHD Perangkat Daerah</t>
  </si>
  <si>
    <t>ABSTRAK</t>
  </si>
  <si>
    <t xml:space="preserve">Tersusunnya Abstrak Produk Hukum Daerah </t>
  </si>
  <si>
    <t>35 Buah</t>
  </si>
  <si>
    <t>Terlatihnya Penyusun Abstrak Produk Hukum Daerah</t>
  </si>
  <si>
    <t>21 Orang</t>
  </si>
  <si>
    <t>Pengawasan Produk Hukum Desa</t>
  </si>
  <si>
    <t xml:space="preserve">Terlaksananya Pengawasan Produk Hukum Desa </t>
  </si>
  <si>
    <t>50 Desa</t>
  </si>
  <si>
    <t>VII</t>
  </si>
  <si>
    <t>Bagian Pemerintahan Desa</t>
  </si>
  <si>
    <t>Fas Pengisian Kekosongan Formasi Jabatan Perangkat Desa se Kab Karanganyar</t>
  </si>
  <si>
    <t>terselenggaranya seleksi pengisian perangkat Desa</t>
  </si>
  <si>
    <t>Bag Pemerintahan Desa</t>
  </si>
  <si>
    <t>Pembekalan Perangkat Desa Baru</t>
  </si>
  <si>
    <t>terselenggaranya pembekalan perangkat Desa baru</t>
  </si>
  <si>
    <t>Sosialisasi Produk Hukum Penyelenggaraan Pemdes</t>
  </si>
  <si>
    <t>terselenggaranya sosialisasi produk hukum penyelenggaraan Pemerintah Desa</t>
  </si>
  <si>
    <t>Bimbingan Teknis Perencanaan Pembangunan Desa</t>
  </si>
  <si>
    <t>terselenggaranya bimtek perencanaan Pembangunan di Desa</t>
  </si>
  <si>
    <t>162 perangkat desa</t>
  </si>
  <si>
    <t>Fasilitasi Persiapan PILKADES</t>
  </si>
  <si>
    <t>terlaksananya persiapan penyelenggaraan Pilkades</t>
  </si>
  <si>
    <t>144 desa</t>
  </si>
  <si>
    <t>terlaksananya fasilitasi pengisian anggota BPD periode 2018-2024</t>
  </si>
  <si>
    <t>Pembekalan Anggota BPD</t>
  </si>
  <si>
    <t>terlaksananya pembekalan anggota BPD baru</t>
  </si>
  <si>
    <t>1054 orang</t>
  </si>
  <si>
    <t>Bimbingan Teknis Pengelolaan Aset Desa</t>
  </si>
  <si>
    <t>terselenggaranya bimbingan teknis pengelolaan aset Desa</t>
  </si>
  <si>
    <t>Monitoring Evaluasi Penyelenggaraan Pemerintahan Desa</t>
  </si>
  <si>
    <t>terselenggaranya monitoring dan evaluasi penyelenggaraan Pemerintahan Desa</t>
  </si>
  <si>
    <t>Rakor Bidang Pemerintahan Desa &amp; Peningkatan Penyelenggaraan Pemerintahan Desa</t>
  </si>
  <si>
    <t>terlaksananya koordinasi dalam penyelenggaraan Pemerintahan Desa dan meningkatnya kinerja aparatur Pemerintah Desa</t>
  </si>
  <si>
    <t>Penyusunan Peraturan Bupati ttg Pemerintahan Desa</t>
  </si>
  <si>
    <t>terlaksananya penyusunan Peraturan Bupati mengenai Pemerintahan Desa</t>
  </si>
  <si>
    <t>3 perbup</t>
  </si>
  <si>
    <t>Fasilitasi Alih Fungsi dan Mutasi Tanah Kas Desa</t>
  </si>
  <si>
    <t>terlaksananya fasilitasi pertimbangan perijinan Bupati tentang pelepasan tanah kas Desa</t>
  </si>
  <si>
    <t>20 desa</t>
  </si>
  <si>
    <t>Klarifikasi Peraturan di Desa</t>
  </si>
  <si>
    <t>terfasilitasinya klarifikasi peraturan di Desa</t>
  </si>
  <si>
    <t>SIMADES</t>
  </si>
  <si>
    <t>tersedianya sistem manajemen informasi Desa</t>
  </si>
  <si>
    <t>VIII</t>
  </si>
  <si>
    <t>Bagian Pemerintahan</t>
  </si>
  <si>
    <t>Program penataan, pemilikan, penggunaan dan pemanfaatan tanah</t>
  </si>
  <si>
    <t>Pensertifikatan dan Inventarisasi Tanah</t>
  </si>
  <si>
    <t>Terlaksananya Inventarisasi dan Pensertifikatan Tanah Pemkab</t>
  </si>
  <si>
    <t xml:space="preserve">20 Bidang </t>
  </si>
  <si>
    <t xml:space="preserve">Penyelesaian permasalahan pertanahan </t>
  </si>
  <si>
    <t>Terlaksananya penanganan permasalhan pertanahan</t>
  </si>
  <si>
    <t>4 Permasalahan</t>
  </si>
  <si>
    <t>Pengadaan  tanah untuk kepentingan umum</t>
  </si>
  <si>
    <t>Terlaksananya pengadaan tanah untuk sebagian tanah lokasi edupark dan kompensasi, peralihan hak tanah cumpleng Kecamatan Tawangmangu, Terlaksananya appraisal tanah milik Pemkab</t>
  </si>
  <si>
    <t xml:space="preserve">2 Lokasi 3 Kegiatan </t>
  </si>
  <si>
    <t>Fasilitasi kegiatan prona kabupaten</t>
  </si>
  <si>
    <t xml:space="preserve">Terfasilitasinya penyelenggaraan Prona Tingkat Kabupaten </t>
  </si>
  <si>
    <t xml:space="preserve">7000 Bidang </t>
  </si>
  <si>
    <t>Penanaman rupa bumi kabupaten karanganyar</t>
  </si>
  <si>
    <t>Terlaksananya inventarisasi rupabumi unsur buatan</t>
  </si>
  <si>
    <t>2 kecamatan</t>
  </si>
  <si>
    <t>Fasilitasi penegasan batas wilayah kabupaten karanganyar</t>
  </si>
  <si>
    <t>Terlaksananya fasilitasi penegasan batas wilayah Kabupaten Karanganyar</t>
  </si>
  <si>
    <t>Terfasilitasinya penyusunan LPT SKPD untuk bahan LPT, LKPJ, dan EKPPD</t>
  </si>
  <si>
    <t>Fasilitas kegiatan otonomi daerah</t>
  </si>
  <si>
    <t>Terwujudnya kelancaran penyelenggaraan otonomi daerah</t>
  </si>
  <si>
    <t xml:space="preserve">EKKPD </t>
  </si>
  <si>
    <t>Terfasilitasinya Evaluasi Kinerja Penyelenggaraan Pemerintahan Daerah Kab. Karanganyar oleh Tim Provinsi / Tim Nas Th. 2017</t>
  </si>
  <si>
    <t>Rakor Lengkap dan kegiatan penyelenggaraan pemerintahan umum</t>
  </si>
  <si>
    <t>Terlaksananya Rapat Dinas Lengkap Jajajaran Pemerintah Kabupaten Karanganyar dan Rapat Penyelenggaraan Pemerintahan Umum</t>
  </si>
  <si>
    <t>Penyusunan laporan penyelenggaraan pemerintahan daerag (LPPD)</t>
  </si>
  <si>
    <t>Terlaksananya penyusunan LPPD dan cetak IKK dan LPPD Kabupaten Karanganyar Tahun 2017</t>
  </si>
  <si>
    <t>1 dokumen laporan</t>
  </si>
  <si>
    <t>Penyusunan laporan pertanggungjawaban (LKPJ) akhir tahun</t>
  </si>
  <si>
    <t>Terlaksananya penyusunan LKPJ Bupati Karanganyar Akhir Tahun Anggaran 2017</t>
  </si>
  <si>
    <t>210 buku</t>
  </si>
  <si>
    <t>Penyusunan laporan pertanggungjawaban Akhir Masa Jabatan Bupati (LKPJ AMJ)</t>
  </si>
  <si>
    <t>Terlaksananya penyusunan LKPJ AMJ Bupati Karanganyar Akhir Tahun Anggaran 2013 s/d 2018</t>
  </si>
  <si>
    <t>Fasilitasi Kunjungan kerja dari luar daerah</t>
  </si>
  <si>
    <t>Terfasilitasinya tamu kunjungan kerja ke Kabupaten Karanganyar</t>
  </si>
  <si>
    <t xml:space="preserve">Desk pilkada </t>
  </si>
  <si>
    <t xml:space="preserve">Terlaksananya Desk Pilkada </t>
  </si>
  <si>
    <t xml:space="preserve">11 bulan </t>
  </si>
  <si>
    <t>Fasilitasi Pelaksanaan PATEN</t>
  </si>
  <si>
    <t>Terlaksananya fasilitasi pelaksanaan PATEN</t>
  </si>
  <si>
    <t>Program peningkatan kerjasama antar Pemerintah Daerah</t>
  </si>
  <si>
    <t>Fasilitasi kerjasama daerah</t>
  </si>
  <si>
    <t xml:space="preserve">Terfasilitasinya kerjasama daerah </t>
  </si>
  <si>
    <t>Program peningkatan kapasitas sumberdaya aparatur</t>
  </si>
  <si>
    <t xml:space="preserve">Bintek penyusunan LPT </t>
  </si>
  <si>
    <t>Terselenggaranya Bintek Penyusunan LPT SKPD</t>
  </si>
  <si>
    <t xml:space="preserve">67 orang </t>
  </si>
  <si>
    <t>Evaluasi dan monitoring adminitrasi kecamatan</t>
  </si>
  <si>
    <t>Terlaksananya Evaluasi dan monitoring administrasi kecamatan</t>
  </si>
  <si>
    <t>Evaluasi pendelegasian wewenang Bupati kepada Camat</t>
  </si>
  <si>
    <t>Terlaksananya Evaluasi pendelegasian wewenang Bupati kepada Camat</t>
  </si>
  <si>
    <t xml:space="preserve">Pendampingan percepatan berusaha di daerah </t>
  </si>
  <si>
    <t>Terlaksananya pelayanan, pengawalan, penyelesaian hambatan penyederhanaan investasi di Daerah</t>
  </si>
  <si>
    <t>IX</t>
  </si>
  <si>
    <t>Bagian Pengadaan Barang dan Jasa Sekretariat Daerah Kabupaten Karanganyar</t>
  </si>
  <si>
    <t>Program Pembinaan dan Fasilitasi Pengelolaan Keuangan Kabupaten/Kota</t>
  </si>
  <si>
    <t>Kegiatan Operasional Sekretariat Unit Pelayanan Pengadaan</t>
  </si>
  <si>
    <t>Terlaksananya Pengadaan Barang dan Jasa Pemerintah Kabupaten Karanganyar</t>
  </si>
  <si>
    <t>Bagian Pengadaan Barang dan Jasa</t>
  </si>
  <si>
    <t>Pengembangan Sistem Informasi Manajemen Pelelangan (SIMLang)</t>
  </si>
  <si>
    <t>Terwujudnya sarana dan prasarana Sistem Informasi Manajemen Pelelangan yang memadai</t>
  </si>
  <si>
    <t>Fasilitasi Sarana Layanan Pengadaan Barang Jasa</t>
  </si>
  <si>
    <t>Terwujudnya fasilitasi sarana pengadaan barang dan jasa</t>
  </si>
  <si>
    <t>Pembinaan dan Pendampingan Pengelolaan Pengadaan Barang dan Jasa Pemerintah</t>
  </si>
  <si>
    <t>Terlaksananya pembinaan dan pendampingan pengelolaan pengadaan barang dan jasa pemerintah</t>
  </si>
  <si>
    <t>Peningkatan Akuntabilitas Kinerja</t>
  </si>
  <si>
    <t>Terlaksananya Asistensi Pendampingan SAKIP oleh KemenPAN-RB dan Biro Organisasi Setda Prov.Jateng</t>
  </si>
  <si>
    <t>2 Kali Asistensi</t>
  </si>
  <si>
    <t xml:space="preserve">Bagian Organisasi Setda </t>
  </si>
  <si>
    <t>Budaya Kerja</t>
  </si>
  <si>
    <t>Tersusunnya Perbup Budaya Kerja</t>
  </si>
  <si>
    <t>1 Perbup</t>
  </si>
  <si>
    <t>Penyusunan LKjIP</t>
  </si>
  <si>
    <t>Tersusunnya Dokumen LKjIP Kabupaten Th.2017</t>
  </si>
  <si>
    <t>Tersusunnya Dokumen PK dan IKU Kabupaten Th.2017</t>
  </si>
  <si>
    <t>2 dokumen</t>
  </si>
  <si>
    <t>Tersusunnya Dokumen LKjIP Setda Th.2017</t>
  </si>
  <si>
    <t>Tersusunnya Dokumen PK dan IKU Setda Th.2017</t>
  </si>
  <si>
    <t>Program Peningkatan Sistem Pengawasan Internal dan Pengendalian Pelaksanaan Kebijakan KDH</t>
  </si>
  <si>
    <t>Monev Kelembagaan</t>
  </si>
  <si>
    <t>Terlaksananya Monev Kelembagaan</t>
  </si>
  <si>
    <t>Peningkatan Kinerja Ketatalaksanaan</t>
  </si>
  <si>
    <t>Terlaksananya Monev SPM, SOP, dan Standar Pelayanan Publik</t>
  </si>
  <si>
    <t>Program Penataan Daerah Otonomi Baru</t>
  </si>
  <si>
    <t>Evaluasi dan Penyusunan SOTK Perangkat Daerah</t>
  </si>
  <si>
    <t>Tersusunnya Laporan Hasil Evaluasi dan Penyusunan SOTK Perangkat Daerah</t>
  </si>
  <si>
    <t>Tersusunnya Raperbup Perangkat Daerah</t>
  </si>
  <si>
    <t>4 Raperbup</t>
  </si>
  <si>
    <t>Pelaksanaan Forkompanda</t>
  </si>
  <si>
    <t>Terlaksananya Rakor PAN di Daerah</t>
  </si>
  <si>
    <t>Penyusunan Analisis Jabatan</t>
  </si>
  <si>
    <t>Terlaksananya Bintek Anjab/ ABK/ Evjab/ SKT</t>
  </si>
  <si>
    <t xml:space="preserve">Tersusunnya Laporan Hasil Analisis Jabatan </t>
  </si>
  <si>
    <t>Peningkatan Kinerja Pelayanan Publik</t>
  </si>
  <si>
    <t>Terlaksananya Pembinaan Kinerja Pelayanan Publik</t>
  </si>
  <si>
    <t>43 Perangkat Daerah</t>
  </si>
  <si>
    <t>Pengelolaan Aplikasi e-SAKIP</t>
  </si>
  <si>
    <t>Terlaksananya Pemeliharaan/Pengembangan Aplikasi e-SAKIP</t>
  </si>
  <si>
    <t>Terlaksananya Pelatihan Pengoperasian Aplikasi e-SAKIP</t>
  </si>
  <si>
    <t>Pengelolaan dan Penyelesaian Administrasi Kepegawaian</t>
  </si>
  <si>
    <t>Terkelolanya Pelayanan Administrasi Kepegawaian Setda</t>
  </si>
  <si>
    <t>200 PNS Setda</t>
  </si>
  <si>
    <t>Reformasi Birokrasi</t>
  </si>
  <si>
    <t>Tersusunnya Roadmap Reformasi Birokrasi</t>
  </si>
  <si>
    <t>Bagian Kesra Setda Kabupaten Karanganyar</t>
  </si>
  <si>
    <t>Pementasan Kesenian Di TMII</t>
  </si>
  <si>
    <t>Terlaksananya Pengiriman Kesenian Ke Taman Mini</t>
  </si>
  <si>
    <t>1 Tim</t>
  </si>
  <si>
    <t>Terlaksananya pengiriman sejumlah surat</t>
  </si>
  <si>
    <t>Terbayarnya pajak telepon, air, listrik dan internet</t>
  </si>
  <si>
    <t>Tersedianya jasa dan alat bahan kebersihan kantor</t>
  </si>
  <si>
    <t>Tersedinya komponen instalasi listrik</t>
  </si>
  <si>
    <t>Terlaksanya koordinasi dan konsultasi ke dalam/luar daerah</t>
  </si>
  <si>
    <t>Tersedianya Perlengkapan Kantor</t>
  </si>
  <si>
    <t>Tersedianya Peralatan Kantor</t>
  </si>
  <si>
    <t>Pemeliharaan rutin/berkala rumah jabatan</t>
  </si>
  <si>
    <t>Terpeliharanya Gedung Kantor</t>
  </si>
  <si>
    <t>Tersedianya Pemeliharaan Peralatan Komputer, Notebook dan Printer</t>
  </si>
  <si>
    <t xml:space="preserve">Tersusunnya Laporan Akuntabilitas dan Laporan Keuangan </t>
  </si>
  <si>
    <t>Tersusunnya Lakip SKPD</t>
  </si>
  <si>
    <t>Tersusunnya LPT SKPD</t>
  </si>
  <si>
    <t>Peningkatan Kesejahteraan Keluarga</t>
  </si>
  <si>
    <t>5 Lingkungan</t>
  </si>
  <si>
    <t>Program pengembangan model operasional BKB-Posyandu-PADU</t>
  </si>
  <si>
    <t>Terlaksananya kegiatan BKB-Posyandu</t>
  </si>
  <si>
    <t>Terlaksananya pelayanan administrasi kecamatan</t>
  </si>
  <si>
    <t>Pemberian dukungan, penghargaan dan kerjasama di bidang budaya</t>
  </si>
  <si>
    <t>Terlaksananya kegiatan bersih desa/dusun di lingkungan</t>
  </si>
  <si>
    <t>Pembinaan Generasi Muda</t>
  </si>
  <si>
    <t>Terlaksananya kegiatan pembinaan generasi muda</t>
  </si>
  <si>
    <t>Terlaksananya pembinaan Linmas</t>
  </si>
  <si>
    <t>Terlaksananya pembinaan Wilayah/Daerah</t>
  </si>
  <si>
    <t>Piket posko siaga dan piket satlak PBP</t>
  </si>
  <si>
    <t>Terlaksananya PAM Hari Besar Agama</t>
  </si>
  <si>
    <t>Terbinanya toleransi dan kerukunan dalam kehidupan beragama</t>
  </si>
  <si>
    <t xml:space="preserve">Terlaksananya Kegiatan FKUB </t>
  </si>
  <si>
    <t>Terciptanya Kegiatan Nilai Kejuangan yang baik</t>
  </si>
  <si>
    <t>Terciptanya Keserasian Dalam Kegiatan Paskibraka</t>
  </si>
  <si>
    <t>Program peningkatan pemberantasan penyakit masyarakat (pekat)</t>
  </si>
  <si>
    <t>Terlaksananya Penyuluhan pencegahan peredaran/penggunaan minuman keras dan narkoba</t>
  </si>
  <si>
    <t>Terserapnya aspirasi masyarakat</t>
  </si>
  <si>
    <t>Terpilihnya 1 desa sebagai juara 1 dalam lomba desa</t>
  </si>
  <si>
    <t>Penataan Lingkungan</t>
  </si>
  <si>
    <t>Terlaksananya kegiatan lingkungan</t>
  </si>
  <si>
    <t>Penataan Infrastruktur Lingkungan Kelurahan Tawangmangu</t>
  </si>
  <si>
    <t>Terlaksananya Penataan Infrastruktur Lingkungan Kelurahan Tawangmangu</t>
  </si>
  <si>
    <t>Penataan Infrastruktur Lingkungan Kelurahan Blumbang</t>
  </si>
  <si>
    <t>Terlaksananya Penataan Infrastruktur Lingkungan Kelurahan Blumbang</t>
  </si>
  <si>
    <t>Penataan Infrastruktur Lingkungan Kelurahan Kalisoro</t>
  </si>
  <si>
    <t>Terlaksananya Penataan Infrastruktur Lingkungan Kelurahan Kalisoro</t>
  </si>
  <si>
    <t>Terlaksananya Pembinaan Kegiatan Administrasi Pemerintahan Desa</t>
  </si>
  <si>
    <t>Terlaksananya Pengisian Kekosongan Formasi Jabatan Perangkat Desa se Kabupaten Karanganyar</t>
  </si>
  <si>
    <t>Terlaksananya Lelangan Tanah Milik Pemda yang Berasal dari Tanah Kas Desa yang Berubah Statusnya Menjadi Kelurahan</t>
  </si>
  <si>
    <t>Terbinanya pengurus RT dan RW</t>
  </si>
  <si>
    <t>Pembinaan LPMK</t>
  </si>
  <si>
    <t>Terbinanya pengurus LPMK</t>
  </si>
  <si>
    <t>Terbinanya Kader PKK Tingkat Kecamatan</t>
  </si>
  <si>
    <t>Belanja Hibah Kepada Badan/Lembaga/Organisasi</t>
  </si>
  <si>
    <t>Belanja Hibah Pendidikan</t>
  </si>
  <si>
    <t>Belanja Hibah Kepada Kelompok Ternak</t>
  </si>
  <si>
    <t>Belanja Hibah Kepada Kelompok Tani</t>
  </si>
  <si>
    <t>Belanja Hibah Kepada Koperasi</t>
  </si>
  <si>
    <t>Belanja Hibah Kepada Kelompok Budaya Masyarakat</t>
  </si>
  <si>
    <t>Belanja Hibah Kepada Instansi Vertikal</t>
  </si>
  <si>
    <t>Belanja Bagi Hasil Pajak Daerah Kepada Pemerintahan Desa</t>
  </si>
  <si>
    <t>Belanja Bagi Hasil Retribusi Daerah Kepada Pemerintah Desa</t>
  </si>
  <si>
    <t>Belanja Bantuan Keuangan Sarana dan Prasarana Desa</t>
  </si>
  <si>
    <t>Belanja Bantuan Kepada Partai Politik</t>
  </si>
  <si>
    <t>Belanja Bantuan ADD Kepada Pemerintahan Desa</t>
  </si>
  <si>
    <t>Belanja Tak Terduga</t>
  </si>
  <si>
    <t>NO.</t>
  </si>
  <si>
    <t>Bagian Humas dan Telekomunikasi Setda</t>
  </si>
  <si>
    <t>Penyusunan dan Pembuatan Dokumentasi Sambutan Bupati</t>
  </si>
  <si>
    <t>Tersedianya Sambutan dan Dokumentasi Sambutan Bupati</t>
  </si>
  <si>
    <t>150 Naskah</t>
  </si>
  <si>
    <t xml:space="preserve">Digitalisasi/Pendokumentasi Berita / Bahan Kliping Media Cetak </t>
  </si>
  <si>
    <t>Tersedianya dok Berita dan bahan kliping media cetak</t>
  </si>
  <si>
    <t>Rapat Koordinasi Kehumasan</t>
  </si>
  <si>
    <t>Terselenggaranya Rakor Kehumasan</t>
  </si>
  <si>
    <t>Pelayanan Dokumentasi Foto Kegiatan Kepala Daerah dan Wakil Kepal Daerah</t>
  </si>
  <si>
    <t>Tersusunnya dok foto kegiatan kepala daerah dan wakil kepala daerah</t>
  </si>
  <si>
    <t>Pengadaan Papan Display Dokumentasi Kegiatan Kepala Daerah</t>
  </si>
  <si>
    <t>Terwujudnya Papan Display Dok Kegiatan Kepala Daerah</t>
  </si>
  <si>
    <t>Fasilitasi Kegiatan Pimpinan Daerah</t>
  </si>
  <si>
    <t>Kegiatan Kedinasan Kepala dan Wakil Kepala Daerah</t>
  </si>
  <si>
    <t>Pengadaan Perlengkapan Keprotokolan</t>
  </si>
  <si>
    <t>Tersedianya Perlengkapan Keprotokolan</t>
  </si>
  <si>
    <t>8 Unit</t>
  </si>
  <si>
    <t>Sosialisasi Petunjuk Teknis Keprotokolan</t>
  </si>
  <si>
    <t>Terlaksananya sosialisasi petunjuk teknis keprotokolan</t>
  </si>
  <si>
    <t>Peningkatan Sarana Telekomunikasi</t>
  </si>
  <si>
    <t>Tersedianya alat-alat Komunikasi</t>
  </si>
  <si>
    <t>6 Item</t>
  </si>
  <si>
    <t>Pemeliharaan Sarana dan Prasarana Infrastruktur Jaringan Teknologi Informasi Kabupaten Karanganyar</t>
  </si>
  <si>
    <t>Pemeliharaan Peralatan Studio Bidang Humas dan Protokol</t>
  </si>
  <si>
    <t>Terselenggaranya perawatan peralatan studio dan sound system dengan baik</t>
  </si>
  <si>
    <t>15 Unit</t>
  </si>
  <si>
    <t>Program Perencanaan Prasarana Wilayah dan Sumber Data alam</t>
  </si>
  <si>
    <t>Penyusunan DED Pembangunan Gedung Kantor</t>
  </si>
  <si>
    <t>Tersusunnya dokumen DED Pembangunan Gedung Kantor</t>
  </si>
  <si>
    <t>1 Orang - 1200 lembar</t>
  </si>
  <si>
    <t>5 orang - 38 item</t>
  </si>
  <si>
    <t>35 item</t>
  </si>
  <si>
    <t>17 item</t>
  </si>
  <si>
    <t>12 bulan-12 Item</t>
  </si>
  <si>
    <t>12 Kegiatan-80 orang</t>
  </si>
  <si>
    <t>12 bulan-152 kegiatan</t>
  </si>
  <si>
    <t>Pengadaan Alat Alat Studio</t>
  </si>
  <si>
    <t>1 orang - 1 mobil dinas, 4 motor dinas</t>
  </si>
  <si>
    <t>6 Komputer - 4 Printer</t>
  </si>
  <si>
    <t>12 bulan-12 laporan</t>
  </si>
  <si>
    <t>1 laporan</t>
  </si>
  <si>
    <t>4 Kegiatan-60 orang</t>
  </si>
  <si>
    <t>3 Kelurahan - 7 Desa</t>
  </si>
  <si>
    <t>12 kegiatan-85 orang</t>
  </si>
  <si>
    <t>12 bulan-8 pelayanan</t>
  </si>
  <si>
    <t>Lomba Tergiat Pengamalan Nilai-Nilai Kejuangan 45 Tingkat Kecamatan</t>
  </si>
  <si>
    <t>3 Kelurahan-7 Desa</t>
  </si>
  <si>
    <t>3 Kelurahan</t>
  </si>
  <si>
    <t>23 Kegiatan Pembangunan</t>
  </si>
  <si>
    <t>18 Kegiatan Pembangunan</t>
  </si>
  <si>
    <t>9 Kegiatan Pembangunan</t>
  </si>
  <si>
    <t>12 Bulan-12 Pelaporan</t>
  </si>
  <si>
    <t>4 kegiatan-7 desa-60 orang</t>
  </si>
  <si>
    <t>3 Kelurahan-RT, RW dan Lembaga</t>
  </si>
  <si>
    <t>Kelurahan Tawangmangu.</t>
  </si>
  <si>
    <t>400 buah</t>
  </si>
  <si>
    <t>3 pajak</t>
  </si>
  <si>
    <t>30 Item dan 2 THL</t>
  </si>
  <si>
    <t>34 Item</t>
  </si>
  <si>
    <t>Kelurahan Tawangmangu</t>
  </si>
  <si>
    <t>8 Item Cetak dan 20 pak</t>
  </si>
  <si>
    <t>365 Exemplar koran Solo Pos.</t>
  </si>
  <si>
    <t>600 Snack, Makan Siang dan Minum</t>
  </si>
  <si>
    <t>2 Kendaraan Dinas,BBM,OLI,Servise dan Pajak 2 Kendaraan Dinas.</t>
  </si>
  <si>
    <t>3 Laporan,LAKIP,LPT,dan CALK serta  1 THL.</t>
  </si>
  <si>
    <t>4 laporan dan 1 THL.</t>
  </si>
  <si>
    <t>Kantor Kelurahan Tawangmangu</t>
  </si>
  <si>
    <t>2 paket RKA dan DPA Tahun 2018</t>
  </si>
  <si>
    <t>5 Lingkungan/kegiatan</t>
  </si>
  <si>
    <t>Kelurahan Tawangmang</t>
  </si>
  <si>
    <t>Program peningkatan peran serta dan kesetaraan jender dalam pembangunan</t>
  </si>
  <si>
    <t>Kelurahaan Tawangmangu</t>
  </si>
  <si>
    <t>Kantor Kelurahan Blumbang</t>
  </si>
  <si>
    <t>1   TH, 1 org thl  (kurir / pramukantor  ) , 5 item</t>
  </si>
  <si>
    <t>1  tahun</t>
  </si>
  <si>
    <t>2 sepeda motor dinas</t>
  </si>
  <si>
    <t>12  bulan  untuk  1 org /8 item</t>
  </si>
  <si>
    <t>1 tahun , 19 item</t>
  </si>
  <si>
    <t>1 tahun  , 6 item</t>
  </si>
  <si>
    <t>12 bulan/ 355 exemplar</t>
  </si>
  <si>
    <t>735 dos</t>
  </si>
  <si>
    <t>1 tahun , 7 org</t>
  </si>
  <si>
    <t>Kelurahan Blumbang</t>
  </si>
  <si>
    <t>1 th, 8 item</t>
  </si>
  <si>
    <t>1 th, 9 item</t>
  </si>
  <si>
    <t>2 sepeda motor   ( 12 item )</t>
  </si>
  <si>
    <t>5 unit computer</t>
  </si>
  <si>
    <t>12  bulan, 6 orang , 3 item</t>
  </si>
  <si>
    <t>3  org thl ( korling )  dan  kader-kader lembaga /organisasi  masyarakat  , 2 item</t>
  </si>
  <si>
    <t>1 tahun/ 5 organisasi perempuan,   3 item</t>
  </si>
  <si>
    <t>1 tahun /8 item</t>
  </si>
  <si>
    <t>Kelurahan Kalisoro</t>
  </si>
  <si>
    <t>450 Lembar, 1 Petugas</t>
  </si>
  <si>
    <t>3 Jenis Pembayaran, 12 Bulan</t>
  </si>
  <si>
    <t>17 Item, 4 Petugas</t>
  </si>
  <si>
    <t>31 Item</t>
  </si>
  <si>
    <t>25 Rim, 7.500 Lembar dan 25 Buku</t>
  </si>
  <si>
    <t>4 Item, 70 Dos Makan Minum</t>
  </si>
  <si>
    <t>5 Org gol III, 4 Org Gol I dan II</t>
  </si>
  <si>
    <t>12 Bulan, 2 Sepeda Motor</t>
  </si>
  <si>
    <t>Pemeliharaan Gedung Pertemuan</t>
  </si>
  <si>
    <t>12 Laporan, 5 Petugas</t>
  </si>
  <si>
    <t>Fasilitasi  Adat dan Apresiasi Kesenian Daerah</t>
  </si>
  <si>
    <t>3 Lingungan</t>
  </si>
  <si>
    <t>5 Item, 40 Orang 3 Kegiatan</t>
  </si>
  <si>
    <t>2 Kegiatan, 2 Petugas 12 Bulan</t>
  </si>
  <si>
    <t>1 Kegiatan, 80 Orang Peserta</t>
  </si>
  <si>
    <t>Operasional kelompok masyarakat peduli KB</t>
  </si>
  <si>
    <t>8 Item, 3 Kegiatan</t>
  </si>
  <si>
    <t>4 Kegiatan 35 Orang, Sragam 37 Stel</t>
  </si>
  <si>
    <t>3 Kegiatan 20 Orang</t>
  </si>
  <si>
    <t>12 Kegiatan, 45 Orang</t>
  </si>
  <si>
    <t>1 Kegiatan, 100 Orang</t>
  </si>
  <si>
    <t>Pembinaan Kader Posyandu</t>
  </si>
  <si>
    <t>4 Kegiatan, 50 Orang</t>
  </si>
  <si>
    <t>Terpeliharanya sejumlah kendaraan dinas/operasional</t>
  </si>
  <si>
    <t>Terpeliharanya Perlengkapan Kantor</t>
  </si>
  <si>
    <t>Terpeliharanya rumah jabatan</t>
  </si>
  <si>
    <t>Tersedianya peralatan studio</t>
  </si>
  <si>
    <t>Terfasilitasinya kegiatan keagamaan</t>
  </si>
  <si>
    <t>Kelancaran kegiatan daerah</t>
  </si>
  <si>
    <t>Terfasilitasinya kegiatan sosial budaya</t>
  </si>
  <si>
    <t>Terlaksananya monitoring evaluasi dan pelaporan</t>
  </si>
  <si>
    <t>Terbentuknya BPD</t>
  </si>
  <si>
    <t>Terwujudnya Penyusunan RKA dan DPA</t>
  </si>
  <si>
    <t>Tersusunnya Laporan Laporan Keuangan semesteran</t>
  </si>
  <si>
    <t>Terpeliharanya sejumlah kendaraam dinas/ operasional</t>
  </si>
  <si>
    <t>Kelancaran kegiatan Lelangan Tanah Eks Bondo Desa</t>
  </si>
  <si>
    <t>Terlaksananya rehab sedang/berat gedung kantor</t>
  </si>
  <si>
    <t>Terpeliharanya Gedung pertemuan</t>
  </si>
  <si>
    <t>Kelancaran kegiatan kelompok masyarakat peduli KB</t>
  </si>
  <si>
    <t>Terbinanya Kader Posyandu</t>
  </si>
  <si>
    <t>Terfasilitasinya  Adat dan Apresiasi Kesenian Daerah</t>
  </si>
  <si>
    <t xml:space="preserve">Belanja Langsung </t>
  </si>
  <si>
    <t>BELANJA LANGSUNG TAHUN 2018</t>
  </si>
  <si>
    <t>BELANJA TIDAK LANGSUNG TAHUN 2018</t>
  </si>
  <si>
    <t>OPD PELAKSANA</t>
  </si>
  <si>
    <t>KONI</t>
  </si>
  <si>
    <t>- KONI</t>
  </si>
  <si>
    <t>- kegiatan olahraga hari jadi DPRD</t>
  </si>
  <si>
    <t>- Sosialisasi Cabang Olahraga Korfball</t>
  </si>
  <si>
    <t>- Kejuaraan Korfball</t>
  </si>
  <si>
    <t>- Kejuaraan Bola Basket Karanganyar Cup 2018</t>
  </si>
  <si>
    <t>- Penataran Wasit dan Pelatih Bola Basket Karanganyar 2018</t>
  </si>
  <si>
    <t>- Kejurda Bola Basket 2018</t>
  </si>
  <si>
    <t>- Kejuaraan Bola Basket Antar Klub 2018</t>
  </si>
  <si>
    <t>- Kejuaraan Liga Kelompok Umur Bola Basket</t>
  </si>
  <si>
    <t>- Kejuaraan PSHT Cup 2018</t>
  </si>
  <si>
    <t>- PS Pagar Nusa NU Jalan Lingkar Wonorejo Kl. Bejen Kec. Karanganyar</t>
  </si>
  <si>
    <t>- Pengadaan sarpras PSHT Ranting Jumantono</t>
  </si>
  <si>
    <t>- PSHT Ranting Karangpandan</t>
  </si>
  <si>
    <t>- Pencak silat Perisai Diri (PD) Colomadu</t>
  </si>
  <si>
    <t>- Eksebisi Koofball untuk persiapan Asian Games</t>
  </si>
  <si>
    <t>- Penataan Pelatih dan Wasit Korfball</t>
  </si>
  <si>
    <t>- PSHT Kabupaten Karanganyar</t>
  </si>
  <si>
    <t>NPC</t>
  </si>
  <si>
    <t>HIMPAUDI</t>
  </si>
  <si>
    <t>KORPRI</t>
  </si>
  <si>
    <t>PWRI</t>
  </si>
  <si>
    <t>KNPI</t>
  </si>
  <si>
    <t>MUI</t>
  </si>
  <si>
    <t>RAPI</t>
  </si>
  <si>
    <t>PRAMUKA</t>
  </si>
  <si>
    <t>FORMI</t>
  </si>
  <si>
    <t>Dharma Wanita</t>
  </si>
  <si>
    <t>GOPTKI</t>
  </si>
  <si>
    <t>GOW</t>
  </si>
  <si>
    <t>Komisi Perlindungan Perempuan dan Anak (KP2A)</t>
  </si>
  <si>
    <t>GNOTA Kabupaten Karanganyar</t>
  </si>
  <si>
    <t>PGRI</t>
  </si>
  <si>
    <t>- PGRI Cabang Karanganyar</t>
  </si>
  <si>
    <t>- PGRI Ranting</t>
  </si>
  <si>
    <t>KP AIDS</t>
  </si>
  <si>
    <t>PD MUHAMMADIYAH Kab. Karanganyar</t>
  </si>
  <si>
    <t>NU Kabupaten Karanganyar</t>
  </si>
  <si>
    <t>LDII Kabupaten Karanganyar</t>
  </si>
  <si>
    <t>DPC WKRI</t>
  </si>
  <si>
    <t>BAMAG</t>
  </si>
  <si>
    <t>- Pembangunan GKJ Selokaton Gondangrejo</t>
  </si>
  <si>
    <t>Pimpinan Cabang NU Kabupaten Karanganyar</t>
  </si>
  <si>
    <t>Pengurus Daerah Nasiatul Aisyiyah Muhammadiyah Karanganyar</t>
  </si>
  <si>
    <t>LDII Cab. Karangpandan Bendungan Desa Bangsri Kec. Karangpandan</t>
  </si>
  <si>
    <t>PAC GP ANSOR Kecamatan Karangpandan</t>
  </si>
  <si>
    <t>Yayasan Tayba At Ta'limiya Dusun Pijenan Desa Bakalan Kec. Jumapolo</t>
  </si>
  <si>
    <t>Majelis Dzikir Rotibul Hadat Ds. Bangsri Kec. Karangpandan</t>
  </si>
  <si>
    <t>AL HIDAYAH Kabupaten Karanganyar</t>
  </si>
  <si>
    <t>Majelis Taklim Nurul Iman (MTNI)</t>
  </si>
  <si>
    <t>Pembangunan Gedung MWC NU Kecamatan Jaten</t>
  </si>
  <si>
    <t>MWC NU Kecamatan Jumantono</t>
  </si>
  <si>
    <t>MWC NU Kecamatan Jatiyoso</t>
  </si>
  <si>
    <t>PAC Fatayat NU Anak Cab. Kecamatan Mojogedang</t>
  </si>
  <si>
    <t>PAC Fatayat NU Anak Cab. Kecamatan Karanganyar</t>
  </si>
  <si>
    <t>PAC Fatayat NU Anak Cab. Kecamatan Matesih</t>
  </si>
  <si>
    <t>PAC Fatayat NU Anak Cab. Kecamatan Colomadu</t>
  </si>
  <si>
    <t>PAC Fatayat NU Anak Cab. Kecamatan Gondangrejo</t>
  </si>
  <si>
    <t>PAC Fatayat NU Anak Cab. Kecamatan Jumapolo</t>
  </si>
  <si>
    <t>PAC Fatayat NU Anak Cab. Kecamatan Jumantono</t>
  </si>
  <si>
    <t>PAC Fatayat NU Anak Cab. Kecamatan Kebakkramat</t>
  </si>
  <si>
    <t>Aisyiyah Kabupaten Karanganyar</t>
  </si>
  <si>
    <t>PHDI Kabupaten Karanganyar</t>
  </si>
  <si>
    <t>PRADA HINDU Kabupaten Karanganyar</t>
  </si>
  <si>
    <t>Pengurus Agama Budha Kabupaten Karanganyar</t>
  </si>
  <si>
    <t>Pengurus Agama Katolik Kabupaten Karanganyar</t>
  </si>
  <si>
    <t>Pengurus Agama Kristen Kabupaten Karanganyar</t>
  </si>
  <si>
    <t>Relawan Karangpandan "RENDAN" Ds. Karangpandan Kec. Karangpandan</t>
  </si>
  <si>
    <t>LSM Anak Negeri Wonorejo Bejen Karanganyar</t>
  </si>
  <si>
    <t>FPPK, Perum Pelita B 28 RT. 02/XIV Popongan Karanganyar</t>
  </si>
  <si>
    <t>Kelompok Masyarakat Hati Mulya Dukuh Ngamban Desa Rejosari Kec. Gondangrejo</t>
  </si>
  <si>
    <t>SAR Kabupaten Karanganyar</t>
  </si>
  <si>
    <t>FKUB Kabupaten Karanganyar</t>
  </si>
  <si>
    <t>Disdikbud</t>
  </si>
  <si>
    <t>BOP PAUD</t>
  </si>
  <si>
    <t>KB AISYIYAH 01 JATIPURO</t>
  </si>
  <si>
    <t>KB AISYIYAH 03 JATIPURO</t>
  </si>
  <si>
    <t>KB BINTANG CERIA</t>
  </si>
  <si>
    <t>KB IBUNDA</t>
  </si>
  <si>
    <t>KB KARTINI</t>
  </si>
  <si>
    <t>KB MAYANG ARUM</t>
  </si>
  <si>
    <t>KB MELATI</t>
  </si>
  <si>
    <t>KB MELATI II</t>
  </si>
  <si>
    <t>KB NGESTI RAHAYU</t>
  </si>
  <si>
    <t>KB ROUDHOTUL JANNAH</t>
  </si>
  <si>
    <t>KB ROUDLOTUL QUR'AN</t>
  </si>
  <si>
    <t>KB SOBO INDAH 1</t>
  </si>
  <si>
    <t>KB SOBO INDAH II</t>
  </si>
  <si>
    <t>KB SOBO INDAH III</t>
  </si>
  <si>
    <t>KB TUNAS MULYA 01</t>
  </si>
  <si>
    <t>KB TUNAS MULYA II</t>
  </si>
  <si>
    <t>KB WARNA INDAH</t>
  </si>
  <si>
    <t>TK AISYIYAH 01 JATIPURO</t>
  </si>
  <si>
    <t>TK AISYIYAH 02 JATIPURO</t>
  </si>
  <si>
    <t>TK AISYIYAH 03 JATIPURO</t>
  </si>
  <si>
    <t>TK JATIHARJO 01</t>
  </si>
  <si>
    <t>TK JATIHARJO 02</t>
  </si>
  <si>
    <t>TK JATIKUWUNG 01</t>
  </si>
  <si>
    <t>TK JATIKUWUNG 02</t>
  </si>
  <si>
    <t>TK JATIMULYO 1</t>
  </si>
  <si>
    <t>TK JATIMULYO 2</t>
  </si>
  <si>
    <t>TK JATIPURO 1</t>
  </si>
  <si>
    <t>TK JATIPURO 2</t>
  </si>
  <si>
    <t>TK JATIPURO 3</t>
  </si>
  <si>
    <t>TK JATIPURWO 1</t>
  </si>
  <si>
    <t>TK JATIPURWO 2</t>
  </si>
  <si>
    <t>TK JATIPURWO 3</t>
  </si>
  <si>
    <t>TK JATIROYO 01</t>
  </si>
  <si>
    <t>TK JATIROYO 03</t>
  </si>
  <si>
    <t>TK JATIROYO 04</t>
  </si>
  <si>
    <t>TK JATIROYO 2</t>
  </si>
  <si>
    <t>TK JATISOBO 03</t>
  </si>
  <si>
    <t>TK JATISOBO 1</t>
  </si>
  <si>
    <t>TK JATISOBO 2</t>
  </si>
  <si>
    <t>TK JATISUKO 01</t>
  </si>
  <si>
    <t>TK JATISUKO 2</t>
  </si>
  <si>
    <t>TK JATIWARNO 01</t>
  </si>
  <si>
    <t>TK JATIWARNO 02</t>
  </si>
  <si>
    <t>TK JATIWARNO 03</t>
  </si>
  <si>
    <t>TK NGEPUNGSARI 1</t>
  </si>
  <si>
    <t>TK NGEPUNGSARI 2</t>
  </si>
  <si>
    <t>TK NGEPUNGSARI 3</t>
  </si>
  <si>
    <t>KB GANESA</t>
  </si>
  <si>
    <t>KB MAJU LANCAR</t>
  </si>
  <si>
    <t>KB MAWAR</t>
  </si>
  <si>
    <t>KB MAWAR SHARON</t>
  </si>
  <si>
    <t>KB MUTIARA BUNDA</t>
  </si>
  <si>
    <t>KB PUTRA BANGSA</t>
  </si>
  <si>
    <t>KB SINAR GEMBIRA AISYIYAH</t>
  </si>
  <si>
    <t>KB SINAR MENTARI</t>
  </si>
  <si>
    <t>KB TERATAI MANDIRI</t>
  </si>
  <si>
    <t>KB TUNAS HARAPAN</t>
  </si>
  <si>
    <t>KB USWATUN KHASANAH</t>
  </si>
  <si>
    <t>PAUD TPQ DINUL KHOIRIYAH</t>
  </si>
  <si>
    <t>POS PAUD KEMALA</t>
  </si>
  <si>
    <t>POS PAUD NABILA</t>
  </si>
  <si>
    <t>POS PAUD TRESNA PUTRA III</t>
  </si>
  <si>
    <t>POS PAUD TRESNO PUTRO II</t>
  </si>
  <si>
    <t>TK 01 PETUNG</t>
  </si>
  <si>
    <t>TK 01 WONOREJO</t>
  </si>
  <si>
    <t>TK 01 WUKIRSAWIT</t>
  </si>
  <si>
    <t>TK 02 JATIYOSO</t>
  </si>
  <si>
    <t>TK 02 KARANGSARI</t>
  </si>
  <si>
    <t>TK 02 PETUNG</t>
  </si>
  <si>
    <t>TK 03 WONOREJO</t>
  </si>
  <si>
    <t>TK AISYIYAH 02 BERUK</t>
  </si>
  <si>
    <t>TK AISYIYAH BERUK 1</t>
  </si>
  <si>
    <t>TK AISYIYAH KARANGSARI</t>
  </si>
  <si>
    <t>TK AISYIYAH PETUNG</t>
  </si>
  <si>
    <t>TK AISYIYAH TLOBO</t>
  </si>
  <si>
    <t>TK AISYIYAH WONOKELING</t>
  </si>
  <si>
    <t>TK AISYIYAH WONOREJO</t>
  </si>
  <si>
    <t>TK JATISAWIT 1</t>
  </si>
  <si>
    <t>TK JATISAWIT 2</t>
  </si>
  <si>
    <t>TK JATIYOSO 1</t>
  </si>
  <si>
    <t>TK KARANGSARI 1</t>
  </si>
  <si>
    <t>TK MTA WUKIRSAWIT</t>
  </si>
  <si>
    <t>TK WONOKELING</t>
  </si>
  <si>
    <t>TK WONOREJO 2</t>
  </si>
  <si>
    <t>TK WUKIRSAWIT 03</t>
  </si>
  <si>
    <t>TK WUKIRSAWIT 2</t>
  </si>
  <si>
    <t>KB AL-BAROKAH</t>
  </si>
  <si>
    <t>KB AN NUR</t>
  </si>
  <si>
    <t>KB HARAPAN BUNDA</t>
  </si>
  <si>
    <t>KB KASIH BUNDA</t>
  </si>
  <si>
    <t>KB KENANGA</t>
  </si>
  <si>
    <t>KB LESTARI</t>
  </si>
  <si>
    <t>KB MTA JUMAPOLO 01</t>
  </si>
  <si>
    <t>KB MUTIARA KASIH</t>
  </si>
  <si>
    <t>KB MUTIARA QOLBU</t>
  </si>
  <si>
    <t>KB NGUDI MULYO</t>
  </si>
  <si>
    <t>KB NGUDI RAHAYU</t>
  </si>
  <si>
    <t>KB NUANSA KASIH</t>
  </si>
  <si>
    <t>KB PANGESTU</t>
  </si>
  <si>
    <t>KB PELANGI AISYIYAH</t>
  </si>
  <si>
    <t>KB PELANGI KASIH</t>
  </si>
  <si>
    <t>KB PELITA KASIH</t>
  </si>
  <si>
    <t>KB PERMATA BUNDA</t>
  </si>
  <si>
    <t>KB PERMATA HATI</t>
  </si>
  <si>
    <t>KB PERTIWI</t>
  </si>
  <si>
    <t>KB RHOUDHOTUL ILMI</t>
  </si>
  <si>
    <t>KB SAMBI</t>
  </si>
  <si>
    <t>KB SENYUM ANANDA</t>
  </si>
  <si>
    <t>KB WIDYA LOKA</t>
  </si>
  <si>
    <t>KBIT CAHAYA INSANI JUMAPOLO</t>
  </si>
  <si>
    <t>PAUD TPQ SYIFAUL QULUB</t>
  </si>
  <si>
    <t>POS PAUD FLAMBOYAN</t>
  </si>
  <si>
    <t>TK 01 BAKALAN</t>
  </si>
  <si>
    <t>TK AISYIYAH BAKALAN</t>
  </si>
  <si>
    <t>TK AISYIYAH JUMAPOLO</t>
  </si>
  <si>
    <t>TK BAKALAN 02</t>
  </si>
  <si>
    <t>TK BINA ATMA</t>
  </si>
  <si>
    <t>TK GIRIWONDO 01</t>
  </si>
  <si>
    <t>TK GIRIWONDO 02</t>
  </si>
  <si>
    <t>TK JATIREJO 01</t>
  </si>
  <si>
    <t>TK JATIREJO 02</t>
  </si>
  <si>
    <t>TK JATIREJO 03</t>
  </si>
  <si>
    <t>TK JUMANTORO 01</t>
  </si>
  <si>
    <t>TK JUMANTORO 02</t>
  </si>
  <si>
    <t>TK JUMANTORO 03</t>
  </si>
  <si>
    <t>TK JUMAPOLO 01</t>
  </si>
  <si>
    <t>TK JUMAPOLO 03</t>
  </si>
  <si>
    <t>TK KADIPIRO 01</t>
  </si>
  <si>
    <t>TK KADIPIRO 02</t>
  </si>
  <si>
    <t>TK KANISIUS KARANGBANGUN</t>
  </si>
  <si>
    <t>TK KANISIUS KEDAWUNG</t>
  </si>
  <si>
    <t>TK KEDAWUNG 1</t>
  </si>
  <si>
    <t>TK KWANGSAN 01</t>
  </si>
  <si>
    <t>TK KWANGSAN 03</t>
  </si>
  <si>
    <t>TK LEMAHBANG 01</t>
  </si>
  <si>
    <t>TK LEMAHBANG 02</t>
  </si>
  <si>
    <t>TK PASEBAN 01</t>
  </si>
  <si>
    <t>TK PASEBAN 02</t>
  </si>
  <si>
    <t>TK PLOSO 01</t>
  </si>
  <si>
    <t>TK PLOSO 02</t>
  </si>
  <si>
    <t>KB AL HIDAYAH</t>
  </si>
  <si>
    <t>KB ANAK BINTANG CERIA</t>
  </si>
  <si>
    <t>KB ANGGREK</t>
  </si>
  <si>
    <t>KB AULIA</t>
  </si>
  <si>
    <t>KB BUDI MULIA</t>
  </si>
  <si>
    <t>KB CERDAS CERIA</t>
  </si>
  <si>
    <t>KB FAHHAMA FIRDAUS</t>
  </si>
  <si>
    <t>KB INSAN AMANAH</t>
  </si>
  <si>
    <t>KB KUSUMA HATI</t>
  </si>
  <si>
    <t>KB MTA JUMANTONO 1</t>
  </si>
  <si>
    <t>KB MUTIARA BANGSA</t>
  </si>
  <si>
    <t>KB MUTIARA INDONESIA</t>
  </si>
  <si>
    <t>KB NURUL ILMI</t>
  </si>
  <si>
    <t>KB NUSA INDAH</t>
  </si>
  <si>
    <t>KB PELANGI</t>
  </si>
  <si>
    <t>KB PERMATA BANGSA</t>
  </si>
  <si>
    <t>KB QURROTAAYUN</t>
  </si>
  <si>
    <t>KB TARBIYAH</t>
  </si>
  <si>
    <t>KB TUGU 1</t>
  </si>
  <si>
    <t>KB WALI SONGO</t>
  </si>
  <si>
    <t>POS PAUD KUNTUM PERTIWI</t>
  </si>
  <si>
    <t>TK ABA SEDAYU</t>
  </si>
  <si>
    <t>TK BLORONG 02</t>
  </si>
  <si>
    <t>TK BLORONG 03</t>
  </si>
  <si>
    <t>TK BLORONG 1</t>
  </si>
  <si>
    <t>TK GEMANTAR 01</t>
  </si>
  <si>
    <t>TK GEMANTAR 02</t>
  </si>
  <si>
    <t>TK GENENGAN 01</t>
  </si>
  <si>
    <t>TK GENENGAN 02</t>
  </si>
  <si>
    <t>TK IT KHOIRU UMMAH</t>
  </si>
  <si>
    <t>TK KEBAK 01</t>
  </si>
  <si>
    <t>TK KEBAK 02</t>
  </si>
  <si>
    <t>TK MTA GEMANTAR</t>
  </si>
  <si>
    <t>TK NGUNUT 01</t>
  </si>
  <si>
    <t>TK NGUNUT 02</t>
  </si>
  <si>
    <t>TK SAMBIREJO 01</t>
  </si>
  <si>
    <t>TK SAMBIREJO 02</t>
  </si>
  <si>
    <t>TK SAMBIREJO 03</t>
  </si>
  <si>
    <t>TK SEDAYU 01</t>
  </si>
  <si>
    <t>TK SRINGIN 01</t>
  </si>
  <si>
    <t>TK SRINGIN 02</t>
  </si>
  <si>
    <t>TK SRINGIN 03</t>
  </si>
  <si>
    <t>TK SUKOSARI 01</t>
  </si>
  <si>
    <t>TK SUKOSARI 02</t>
  </si>
  <si>
    <t>TK TUGU 02</t>
  </si>
  <si>
    <t>TK TUGU 03</t>
  </si>
  <si>
    <t>TK TUGU 1</t>
  </si>
  <si>
    <t>TK TUNGGULREJO 01</t>
  </si>
  <si>
    <t>TK TUNGGULREJO 02</t>
  </si>
  <si>
    <t>TK TUNGGUREJO 03</t>
  </si>
  <si>
    <t>KB AISYIYAH CEPORAN</t>
  </si>
  <si>
    <t>KB AISYIYAH DUNGBANG</t>
  </si>
  <si>
    <t>KB ASIYIYAH MERGOMULYO</t>
  </si>
  <si>
    <t>KB AISYIYAH SIDOMULYO</t>
  </si>
  <si>
    <t>KB AL AMIN</t>
  </si>
  <si>
    <t>KB BINA INSANI</t>
  </si>
  <si>
    <t>KB CERIA</t>
  </si>
  <si>
    <t>KB ESTU MULYO</t>
  </si>
  <si>
    <t>KB HADDAD MULIA JAYA</t>
  </si>
  <si>
    <t>KB KEN PINTER</t>
  </si>
  <si>
    <t>KB MENTARI</t>
  </si>
  <si>
    <t>KB MUTIARA</t>
  </si>
  <si>
    <t>KB NAKITA</t>
  </si>
  <si>
    <t>KB NURUL HUDA</t>
  </si>
  <si>
    <t>KB NURUL QOLBI</t>
  </si>
  <si>
    <t>KB TAUD AL-ALBANI</t>
  </si>
  <si>
    <t>KB ULIN NUHAA</t>
  </si>
  <si>
    <t>KB WAHIDIYAH</t>
  </si>
  <si>
    <t>POS PAUD CEMPAKA</t>
  </si>
  <si>
    <t>TK AISYIYAH BA CEPORAN</t>
  </si>
  <si>
    <t>TK AISYIYAH BA MERGOMULYO</t>
  </si>
  <si>
    <t>TK AISYIYAH DUNGBANG</t>
  </si>
  <si>
    <t>TK AISYIYAH SIDOMULYO</t>
  </si>
  <si>
    <t>TK BATIK BIMA MATESIH</t>
  </si>
  <si>
    <t>TK ISLAM AL FIRDAUS MATESIH</t>
  </si>
  <si>
    <t>TKIT MTA MATESIH</t>
  </si>
  <si>
    <t>TK PERTIWI 01 DAWUNG</t>
  </si>
  <si>
    <t>TK PERTIWI 01 GANTIWARNO</t>
  </si>
  <si>
    <t>TK PERTIWI 01 GIRILAYU</t>
  </si>
  <si>
    <t>TK PERTIWI 01 KARANGBANGUN</t>
  </si>
  <si>
    <t>TK PERTIWI 01 KORIPAN</t>
  </si>
  <si>
    <t>TK PERTIWI 01 MATESIH</t>
  </si>
  <si>
    <t>TK PERTIWI 01 NGADILUWIH</t>
  </si>
  <si>
    <t>TK PERTIWI 01 PABLENGAN</t>
  </si>
  <si>
    <t>TK PERTIWI 01 PLOSOREJO</t>
  </si>
  <si>
    <t>TK PERTIWI 02 DAWUNG</t>
  </si>
  <si>
    <t>TK PERTIWI 02 GANTIWARNO</t>
  </si>
  <si>
    <t>TK PERTIWI 02 GIRILAYU</t>
  </si>
  <si>
    <t>TK PERTIWI 02 KARANGBANGUN</t>
  </si>
  <si>
    <t>TK PERTIWI 02 KORIPAN</t>
  </si>
  <si>
    <t>TK PERTIWI 02 NGADILUWIH</t>
  </si>
  <si>
    <t>TK PERTIWI 02 PABLENGAN</t>
  </si>
  <si>
    <t>TK PERTIWI 02 PLOSOREJO</t>
  </si>
  <si>
    <t>TK PERTIWI 03 DAWUNG</t>
  </si>
  <si>
    <t>TK PERTIWI 03 KORIPAN</t>
  </si>
  <si>
    <t>TK PERTIWI 03 MATESIH</t>
  </si>
  <si>
    <t>TK PERTIWI 03 NGADILUWIH</t>
  </si>
  <si>
    <t>TK PERTIWI 05 MATESIH</t>
  </si>
  <si>
    <t>TK PERTIWI MATESIH 4</t>
  </si>
  <si>
    <t>TK TAHFIDZ AL-ALBANI</t>
  </si>
  <si>
    <t>KB AISYIYAH TAWANGMANGU</t>
  </si>
  <si>
    <t>KB ANANDA</t>
  </si>
  <si>
    <t>KB BIANGLALA</t>
  </si>
  <si>
    <t>KB CAHAYA</t>
  </si>
  <si>
    <t>KB MEKAR JAYA</t>
  </si>
  <si>
    <t>KB MUTIARA HATI AISYIYAH</t>
  </si>
  <si>
    <t>KB SALIMAH KIDS SCHOOL</t>
  </si>
  <si>
    <t>KB SURYA GEMILANG</t>
  </si>
  <si>
    <t>KB TARUNA ROBBANI</t>
  </si>
  <si>
    <t>KB ALHIDAYAH</t>
  </si>
  <si>
    <t>PAUD NAKITA</t>
  </si>
  <si>
    <t>POS PAUD KASIH BUNDA</t>
  </si>
  <si>
    <t>POS PAUD MASENDA</t>
  </si>
  <si>
    <t>POS PAUD MAWART PUTIH</t>
  </si>
  <si>
    <t>POS PAUD MELATI</t>
  </si>
  <si>
    <t>POS PAUD MUTIARA</t>
  </si>
  <si>
    <t>TK 01 BANDARDAWUNG</t>
  </si>
  <si>
    <t>TK 01 BLUMBANG</t>
  </si>
  <si>
    <t>TK 01 GONDOSULI</t>
  </si>
  <si>
    <t>TK 01 KALISORO</t>
  </si>
  <si>
    <t>TK 01 KARANGLO</t>
  </si>
  <si>
    <t>TK 01 NGLEBAK</t>
  </si>
  <si>
    <t>TK 01 SEPANJANG</t>
  </si>
  <si>
    <t>TK 01 TAWANGMANGU</t>
  </si>
  <si>
    <t>TK 01 TENGKLIK</t>
  </si>
  <si>
    <t>TK 02 BANDARDAWUNG</t>
  </si>
  <si>
    <t>TK 02 BLUMBANG</t>
  </si>
  <si>
    <t>TK 02 GONDOSULI</t>
  </si>
  <si>
    <t>TK 02 KALISORO</t>
  </si>
  <si>
    <t>TK 02 KARANGLO</t>
  </si>
  <si>
    <t>TK 02 NGLEBAK</t>
  </si>
  <si>
    <t>TK 02 SEPANJANG</t>
  </si>
  <si>
    <t>TK 02 TAWANGMANGU</t>
  </si>
  <si>
    <t>TK 02 TENGKLIK</t>
  </si>
  <si>
    <t>TK 03 SEPANJANG</t>
  </si>
  <si>
    <t>TK 03 TENGKLIK</t>
  </si>
  <si>
    <t>TK ABA TAWANGMANGU</t>
  </si>
  <si>
    <t>TK AL IRSYAD</t>
  </si>
  <si>
    <t>TK BETHEL KALISORO</t>
  </si>
  <si>
    <t>TK DHARMA WANITA PLUMBON</t>
  </si>
  <si>
    <t>TK PERWITA ASIH</t>
  </si>
  <si>
    <t>KB AL HIKMAH</t>
  </si>
  <si>
    <t>KB AL-ALI</t>
  </si>
  <si>
    <t>KB AL-HUDA</t>
  </si>
  <si>
    <t>KB AMAL MULIA</t>
  </si>
  <si>
    <t>KB BHAKTI PERTIWI</t>
  </si>
  <si>
    <t>KB BUAH HATI</t>
  </si>
  <si>
    <t>KB BUAH HATI 02</t>
  </si>
  <si>
    <t>KB CAHAYA CEMERLANG</t>
  </si>
  <si>
    <t>KB DHARMA WANITA 02</t>
  </si>
  <si>
    <t>KB INDAH</t>
  </si>
  <si>
    <t>KB MEKAR SARI</t>
  </si>
  <si>
    <t>KB MUTIARA HATI</t>
  </si>
  <si>
    <t>KB PUSPA INDAH</t>
  </si>
  <si>
    <t>KB SEGOROGUNUNG 02</t>
  </si>
  <si>
    <t>TK 02 BERJO</t>
  </si>
  <si>
    <t>TK 02 KEMUNING</t>
  </si>
  <si>
    <t>TK AISYIYAH BA TENGKLIK</t>
  </si>
  <si>
    <t>TK BERJO 01</t>
  </si>
  <si>
    <t>TK BERJO 03</t>
  </si>
  <si>
    <t>TK DUKUH</t>
  </si>
  <si>
    <t>TK GIRIMULYO 01</t>
  </si>
  <si>
    <t>TK GIRIMULYO 02</t>
  </si>
  <si>
    <t>TK JATIREJO</t>
  </si>
  <si>
    <t>TK KEMUNING 01</t>
  </si>
  <si>
    <t>TK KEMUNING 03</t>
  </si>
  <si>
    <t>TK KEMUNING 04</t>
  </si>
  <si>
    <t>TK NGARGOYOSO 02</t>
  </si>
  <si>
    <t>TK NGLEGOK 01</t>
  </si>
  <si>
    <t>TK NGLEGOK 02</t>
  </si>
  <si>
    <t>TK NGLEGOK 03</t>
  </si>
  <si>
    <t>TK PUNTUKREJO 01</t>
  </si>
  <si>
    <t>TK PUNTUKREJO 02</t>
  </si>
  <si>
    <t>TK SEGOROGUNUNG 02</t>
  </si>
  <si>
    <t>TK SEGOROGUNUNG 01</t>
  </si>
  <si>
    <t>KB AL JAMI'I</t>
  </si>
  <si>
    <t>KB AL KHIDMAH</t>
  </si>
  <si>
    <t>KB AL MADI</t>
  </si>
  <si>
    <t>KB AR ROUDHOH MUSLIMAT NU</t>
  </si>
  <si>
    <t>KB BERLIAN</t>
  </si>
  <si>
    <t>KB BERSERI</t>
  </si>
  <si>
    <t>KB BINAUL UMMAH KIDS SCHOOL</t>
  </si>
  <si>
    <t>KB CAHAYA HATI</t>
  </si>
  <si>
    <t>KB CEMARA</t>
  </si>
  <si>
    <t>KB HARAPAN DESA</t>
  </si>
  <si>
    <t>KB KUSUMA SARI</t>
  </si>
  <si>
    <t>KB NGUDI PUTRO</t>
  </si>
  <si>
    <t>KB NURJANAH</t>
  </si>
  <si>
    <t>KB NURUL IMAN KARANGPANDAN</t>
  </si>
  <si>
    <t>KB NURUL UMMAH</t>
  </si>
  <si>
    <t>KB PELITA HATI</t>
  </si>
  <si>
    <t>KB RIANG RIA</t>
  </si>
  <si>
    <t>KB SI MUNGIL</t>
  </si>
  <si>
    <t>KB SINAR BUNDA</t>
  </si>
  <si>
    <t>KB TABITA</t>
  </si>
  <si>
    <t>KB TAMAN PUTRA</t>
  </si>
  <si>
    <t>KB TUNAS BANGSA</t>
  </si>
  <si>
    <t>PAUD ITAMA</t>
  </si>
  <si>
    <t>TK 01 GERDU</t>
  </si>
  <si>
    <t>TK AISYIYAH KARANGPANDAN</t>
  </si>
  <si>
    <t>RTK BHAKTI 03 KARANGPANDAN</t>
  </si>
  <si>
    <t>TK BANGSRI 01</t>
  </si>
  <si>
    <t>TK BANGSRI 02</t>
  </si>
  <si>
    <t>TK CEMERLANG</t>
  </si>
  <si>
    <t>TK DAYU 01</t>
  </si>
  <si>
    <t>TK DAYU 02</t>
  </si>
  <si>
    <t>TK DOPLANG 01</t>
  </si>
  <si>
    <t>TK DOPLANG 02</t>
  </si>
  <si>
    <t>TK GERDU 02</t>
  </si>
  <si>
    <t>TK GONDANGMANIS 01</t>
  </si>
  <si>
    <t>TK GONDANGMANIS 02</t>
  </si>
  <si>
    <t>TK HARAPAN DESA</t>
  </si>
  <si>
    <t>TK HARJOSARI 01</t>
  </si>
  <si>
    <t>TK HARJOSARI 02</t>
  </si>
  <si>
    <t>TK IT NURUL UMMAH</t>
  </si>
  <si>
    <t>TK KARANG 01</t>
  </si>
  <si>
    <t>TK KARANG 02</t>
  </si>
  <si>
    <t>TK KARANG 03</t>
  </si>
  <si>
    <t>TK KARANGPANDAN 01</t>
  </si>
  <si>
    <t>TK KARANGPANDAN 02</t>
  </si>
  <si>
    <t>TK NGEMPLAK 01</t>
  </si>
  <si>
    <t>TK NGEMPLAK 02</t>
  </si>
  <si>
    <t>TK NGEMPLAK 03</t>
  </si>
  <si>
    <t>TK NGEMPLAK 04</t>
  </si>
  <si>
    <t>TK NGUDI RAHAYU</t>
  </si>
  <si>
    <t>TK SALAM 01</t>
  </si>
  <si>
    <t>TK SALAM 02</t>
  </si>
  <si>
    <t>TK TOHKUNING 01</t>
  </si>
  <si>
    <t>TK TOHKUNING 02</t>
  </si>
  <si>
    <t>TK TOHKNING 03</t>
  </si>
  <si>
    <t>TK TOHKUNING 04</t>
  </si>
  <si>
    <t>KH AISYIYAH HUSNA CERIA</t>
  </si>
  <si>
    <t>KB AISYIYAH MANGGIS</t>
  </si>
  <si>
    <t>KB AISYIYAH NGRAWOH</t>
  </si>
  <si>
    <t>TK AISYIYAH  NGRENAK</t>
  </si>
  <si>
    <t>TK  AL HIDAYAH MASJID AGUNG</t>
  </si>
  <si>
    <t>KB ALAM ANAK PINTAR</t>
  </si>
  <si>
    <t>KB EMANUEL KARANGANYAR</t>
  </si>
  <si>
    <t>KB GLOBAL PRIMA STUDY</t>
  </si>
  <si>
    <t>KB INSAN FATHONAH</t>
  </si>
  <si>
    <t>KB INSAN HARAPAN BANGSA</t>
  </si>
  <si>
    <t>KB KHOIRUL INSAN</t>
  </si>
  <si>
    <t>KB KILAU NAMIA</t>
  </si>
  <si>
    <t>KB NURUL IMAN</t>
  </si>
  <si>
    <t>KB PEMBINA KARANGANYAR</t>
  </si>
  <si>
    <t>KB SEMATA HATI SCHOOL</t>
  </si>
  <si>
    <t>KB SINAR CEMERLANG AISYIYAH</t>
  </si>
  <si>
    <t>KB SURYA CERIA AISYIYAH</t>
  </si>
  <si>
    <t>KB WIDYALOKA</t>
  </si>
  <si>
    <t>KBIT INSAN KAMIL</t>
  </si>
  <si>
    <t>POS PAUD HARUM CERIA</t>
  </si>
  <si>
    <t>POS PAUD MAJU JAYA</t>
  </si>
  <si>
    <t>TK AISYIYAH BIBIS</t>
  </si>
  <si>
    <t>TK AISYIYAH BA KARANGANOM</t>
  </si>
  <si>
    <t>TK AISYIYAH DOMPON</t>
  </si>
  <si>
    <t>TK AISYIYAH JUMOK</t>
  </si>
  <si>
    <t>TK AISYIYAH KARAN</t>
  </si>
  <si>
    <t>TK AISYIYAH KARANGANYAR</t>
  </si>
  <si>
    <t>TK AISYIYAH MANGGIS</t>
  </si>
  <si>
    <t>TK AISYIYAH NGRAWOH</t>
  </si>
  <si>
    <t>TK AISYIYAH NGRENAK</t>
  </si>
  <si>
    <t>TK AISYIYAH PARAKAN BOLONG</t>
  </si>
  <si>
    <t>TK AL HIDAYAH WONOREJO</t>
  </si>
  <si>
    <t>TK AL MUKHLISHIN</t>
  </si>
  <si>
    <t>TK ALAM ANAK PINTAR</t>
  </si>
  <si>
    <t>TK ASSALAM</t>
  </si>
  <si>
    <t>TK BAKTI 2</t>
  </si>
  <si>
    <t>TK GLOBAL PRIMA STUDY</t>
  </si>
  <si>
    <t>TK INDRIYASANA</t>
  </si>
  <si>
    <t>TK ISLAM AL AZHAR AL MUSTAQIIM</t>
  </si>
  <si>
    <t>TK ISLAM BAKTI I</t>
  </si>
  <si>
    <t>TK ISLAM INSAN FATHONAH</t>
  </si>
  <si>
    <t>TK ISLAM NURUL IMAN</t>
  </si>
  <si>
    <t>TK KEMALA BHAYANGKARI 71</t>
  </si>
  <si>
    <t>TK KRISTEN IMMANUEL</t>
  </si>
  <si>
    <t>TK PENDA RINGIN ASRI</t>
  </si>
  <si>
    <t>TK PERTIWI 01 BOLONG</t>
  </si>
  <si>
    <t>TK PERTIWI 01 CANGAKAN</t>
  </si>
  <si>
    <t>TK PERTIWI 01 DELINGAN</t>
  </si>
  <si>
    <t>TK PERTIWI 01 GAYAMDOMPO</t>
  </si>
  <si>
    <t>TK PERTIWI 01 GEDONG</t>
  </si>
  <si>
    <t>TK PERTIWI 01 JANTIHARJO</t>
  </si>
  <si>
    <t>TK PERTIWI 01 LALUNG</t>
  </si>
  <si>
    <t>TK PERTIWI 01 POPONGAN</t>
  </si>
  <si>
    <t>TK PERTIWI 01 TEGALGEDE</t>
  </si>
  <si>
    <t>TK PERTIWI 02 BOLONG</t>
  </si>
  <si>
    <t>TK PERTIWI 02 GAYAMDOMPO</t>
  </si>
  <si>
    <t>TK PERTIWI 02 GEDONG</t>
  </si>
  <si>
    <t>TK PERTIWI 02 JANTIHARJO</t>
  </si>
  <si>
    <t>TK PERTIWI 02 LALUNG</t>
  </si>
  <si>
    <t>TK PERTIWI 02 POPONGAN</t>
  </si>
  <si>
    <t>TK PERTIWI 02 TEGALGEDE</t>
  </si>
  <si>
    <t>TK PERTIWI 03 JANTIHARJO</t>
  </si>
  <si>
    <t>TK PERTIWI 03 TEGELGEDE</t>
  </si>
  <si>
    <t>TK PERTIWI BEJEN</t>
  </si>
  <si>
    <t>TK ERTIWI CANGAKAN 02</t>
  </si>
  <si>
    <t>TK PERTIWI III POPONGAN</t>
  </si>
  <si>
    <t>TK PERTIWI JUNGKE</t>
  </si>
  <si>
    <t>TK PERTIWI PEMDA KARANGANYAR</t>
  </si>
  <si>
    <t>TK SURYA CERIA AISYIYAH</t>
  </si>
  <si>
    <t>TKIT INSAN KAMIL</t>
  </si>
  <si>
    <t>TPA BUAH HATI</t>
  </si>
  <si>
    <t>TPA HOLISTIK SEMATA HATI  BABY SCHOL</t>
  </si>
  <si>
    <t>TPAIT INSAN KAMIL</t>
  </si>
  <si>
    <t>TPA SEJAHTERA</t>
  </si>
  <si>
    <t>TPA SURYA CERIA AISYIYAH</t>
  </si>
  <si>
    <t>KA AISYIYAH MUTIARA HATI</t>
  </si>
  <si>
    <t>KB AISYIYAH SINAR HIDAYAH</t>
  </si>
  <si>
    <t>KB AL FAHMIY</t>
  </si>
  <si>
    <t>KB AL FATAH</t>
  </si>
  <si>
    <t>KB AR-RAHMAN</t>
  </si>
  <si>
    <t>KB BINTANG KEJORA</t>
  </si>
  <si>
    <t>KB BUNGA BANGSA</t>
  </si>
  <si>
    <t>KB CERIA SEJAHTERA</t>
  </si>
  <si>
    <t>KB KUMALA SARI</t>
  </si>
  <si>
    <t>KB PELANGI CERIA</t>
  </si>
  <si>
    <t>KB PEMBINA TASIKMADU</t>
  </si>
  <si>
    <t>kKB PERMATA BUNDA</t>
  </si>
  <si>
    <t>KB SARASWATI</t>
  </si>
  <si>
    <t>KB SEKAR MELATI</t>
  </si>
  <si>
    <t>KB WIJAYA KUSUMA</t>
  </si>
  <si>
    <t>TK 01 BURAN</t>
  </si>
  <si>
    <t>TK 01 PANDEYAN</t>
  </si>
  <si>
    <t>TK 02 BURAN</t>
  </si>
  <si>
    <t>TK 02 KARANGMOJO</t>
  </si>
  <si>
    <t>TK 03 SURUH</t>
  </si>
  <si>
    <t>TK AISYIYAH KALIJIRAK</t>
  </si>
  <si>
    <t>TK AISYIYAH MUTIARA HATI</t>
  </si>
  <si>
    <t>TK AISYIYAH PANDEYAN</t>
  </si>
  <si>
    <t>TK AL FATAH</t>
  </si>
  <si>
    <t>TK AR-RAHMAN</t>
  </si>
  <si>
    <t>TK DESA WONOLOPO</t>
  </si>
  <si>
    <t>TK KALIJIRAK 01</t>
  </si>
  <si>
    <t>TK KALIJIRAK 02</t>
  </si>
  <si>
    <t>TK KALIJIRAK 03</t>
  </si>
  <si>
    <t>TK MUTIARA BUNDA</t>
  </si>
  <si>
    <t>TK PABRIK GULA TASIKMADU</t>
  </si>
  <si>
    <t>TK PANDEYAN 02</t>
  </si>
  <si>
    <t>TK PAPAHAN 02</t>
  </si>
  <si>
    <t>TK PAPAHAN 03</t>
  </si>
  <si>
    <t>TK PERTIWI 01 SURUH</t>
  </si>
  <si>
    <t>TK PERTIWI 02 SURUH</t>
  </si>
  <si>
    <t>TK PERTIWI 1 KARANGMOJO</t>
  </si>
  <si>
    <t>TK PERTIWI GAUM 01</t>
  </si>
  <si>
    <t>TK PERTIWI GAUM 2</t>
  </si>
  <si>
    <t>TK PERTIWI GAUM III</t>
  </si>
  <si>
    <t>TK PERTIWI II NGIJO</t>
  </si>
  <si>
    <t>TK PERTIWI KALING 01</t>
  </si>
  <si>
    <t>TK PERTIWI KALING 02</t>
  </si>
  <si>
    <t>TK PERTIWI KALING 03</t>
  </si>
  <si>
    <t>TK PERTIWI NGIJO 1</t>
  </si>
  <si>
    <t>TK PERTIWI PAPAHAN 01</t>
  </si>
  <si>
    <t>TKIT SEMESTA CERIA</t>
  </si>
  <si>
    <t>TPA SEMATA HATI POKOH</t>
  </si>
  <si>
    <t>KB AISYIYAH 03 NGRINGO</t>
  </si>
  <si>
    <t>KB AISYIYAH SURYA CEMERLANG</t>
  </si>
  <si>
    <t>KB AISYIYAH X JATEN</t>
  </si>
  <si>
    <t>KB AL FATTAH</t>
  </si>
  <si>
    <t>KB AL IKHLAS</t>
  </si>
  <si>
    <t>KB AL KAUTSAR</t>
  </si>
  <si>
    <t>KB AL-AMANAH 1 JATEN</t>
  </si>
  <si>
    <t>KB AR-ROHMAH</t>
  </si>
  <si>
    <t>KB AZZULGA DARUSSALAM</t>
  </si>
  <si>
    <t>KB BOCAH PINTAR</t>
  </si>
  <si>
    <t>KB FAJRUL ISLAM</t>
  </si>
  <si>
    <t>KBIT AL HIKMAH KIDS</t>
  </si>
  <si>
    <t>KB JAYA KARTIKA</t>
  </si>
  <si>
    <t>KB MASYITOH</t>
  </si>
  <si>
    <t>KB NURI KIDS SCHOOL</t>
  </si>
  <si>
    <t>KB SEMATA HATI</t>
  </si>
  <si>
    <t>KB TARBIYATUL AULAD UNS V</t>
  </si>
  <si>
    <t>KB TUNAS HARAPAN BANGSA</t>
  </si>
  <si>
    <t>POS PAUD AMANAH</t>
  </si>
  <si>
    <t>POS PAUD INSAN MADANI</t>
  </si>
  <si>
    <t>POS PAUD SERUNI SEHAT</t>
  </si>
  <si>
    <t>TK AISYIYAH 01 NGRINGO</t>
  </si>
  <si>
    <t>TK AISYIYAH 01 SROYO</t>
  </si>
  <si>
    <t>TK AISYIYAH 02 NGRINGO</t>
  </si>
  <si>
    <t>TK AISYIYAH 02 SROYO</t>
  </si>
  <si>
    <t>TK AISYIYAH 03 NGRINGO</t>
  </si>
  <si>
    <t>TK AISYIYAH 03 SROYO</t>
  </si>
  <si>
    <t>TK AISYIYAH 04 NGRINGO</t>
  </si>
  <si>
    <t>TK AISYIYAH 04 SROYO</t>
  </si>
  <si>
    <t>TK AISYIYAH 05 NGRINGO</t>
  </si>
  <si>
    <t>TK AISYIYAH 06 JATEN</t>
  </si>
  <si>
    <t>TK AISYIYAH 15 JATEN</t>
  </si>
  <si>
    <t>TK AISYIYAH 16 NGRINGO</t>
  </si>
  <si>
    <t>TK AISYIYAH X JATEN</t>
  </si>
  <si>
    <t>TK AISYIYAH XI SURUH KALANG</t>
  </si>
  <si>
    <t>TK AISYIYAH XII DAGEN</t>
  </si>
  <si>
    <t>TK AL MUSANNI 3</t>
  </si>
  <si>
    <t>TK AL-AMANAH 1 JATEN</t>
  </si>
  <si>
    <t>TK AR-ROHMAN</t>
  </si>
  <si>
    <t>TK AZZULGA DARUSSALAM</t>
  </si>
  <si>
    <t>TK INDRIYASANA NGRINGO</t>
  </si>
  <si>
    <t>TK KRISTEN KHARISMATIKA</t>
  </si>
  <si>
    <t>TK MASYITHOH</t>
  </si>
  <si>
    <t>TK PERTIWI 01 BRUJUL</t>
  </si>
  <si>
    <t>TK PERTIWI 01 DAGEN</t>
  </si>
  <si>
    <t>TK PERTIWI 01 JATEN</t>
  </si>
  <si>
    <t>TK PERTIWI 01 JETIS</t>
  </si>
  <si>
    <t>TK PERTIWI 01 NGRINGO</t>
  </si>
  <si>
    <t>TK PERTIWI 01 SROYO</t>
  </si>
  <si>
    <t>TK PERTIWI 02 BRUJUL</t>
  </si>
  <si>
    <t>TK PERTIWI 02 DAGEN</t>
  </si>
  <si>
    <t>TK PERTIWI 02 JATEN</t>
  </si>
  <si>
    <t>TK PERTIWI 02 JETIS</t>
  </si>
  <si>
    <t>TK PERTIWI 02 NGRINGO</t>
  </si>
  <si>
    <t>TK PERTIWI 02 SROYO</t>
  </si>
  <si>
    <t>TK PERTIWI 02 SURUHKALANG</t>
  </si>
  <si>
    <t>TK PERTIWI 03 BRUJUL</t>
  </si>
  <si>
    <t>TK PERTIWI 03 JATEN</t>
  </si>
  <si>
    <t>TK PERTIWI 04 JATEN</t>
  </si>
  <si>
    <t>TK PERTIWI 04 NGRINGO</t>
  </si>
  <si>
    <t>TK PERTIWI 05 NGRINGO</t>
  </si>
  <si>
    <t>TK PERTIWI 1 SURUHKALANG</t>
  </si>
  <si>
    <t>TK PERTIWI JATI</t>
  </si>
  <si>
    <t>TK WIDYA PUTRA</t>
  </si>
  <si>
    <t>TPA AISYIYAH NGRINGO</t>
  </si>
  <si>
    <t>TPA AMALIA</t>
  </si>
  <si>
    <t>TPA KARTIKA JAYA</t>
  </si>
  <si>
    <t>TPA NURI KIDS SCHOOL</t>
  </si>
  <si>
    <t>KB AISYIYAH SANGGIR</t>
  </si>
  <si>
    <t>KB AL ANSHORI MUSLIMAT NU</t>
  </si>
  <si>
    <t>KB ANAK SHOLEH</t>
  </si>
  <si>
    <t>KB ANGKASA</t>
  </si>
  <si>
    <t>KB AS SALAM</t>
  </si>
  <si>
    <t>KB AYAH BUNDA</t>
  </si>
  <si>
    <t>KB BINTANG TIMUR</t>
  </si>
  <si>
    <t>KB DHARMA WANITA I PAULAN</t>
  </si>
  <si>
    <t>KB DHARMA WANITA PAULAN</t>
  </si>
  <si>
    <t>KB IMTIYAZ</t>
  </si>
  <si>
    <t>KB INSAN CITA MULIA</t>
  </si>
  <si>
    <t>KB ISLAM BINTANG KECIL</t>
  </si>
  <si>
    <t>KB ISLAM SIWI KARIMAH</t>
  </si>
  <si>
    <t>KB KRISTEN PERMATA HATI</t>
  </si>
  <si>
    <t>KB PG COLOMADU</t>
  </si>
  <si>
    <t>KB RODHOTUL ATHFAL BAROKAH</t>
  </si>
  <si>
    <t>KB RUMAH PELANGI</t>
  </si>
  <si>
    <t>KB SAHABAT</t>
  </si>
  <si>
    <t>KBIT ABATA</t>
  </si>
  <si>
    <t>POS PAUD ANAK PINTAR</t>
  </si>
  <si>
    <t>POS PAUD CERIA</t>
  </si>
  <si>
    <t>POS PAUD PERMATA BUNDA</t>
  </si>
  <si>
    <t>TK ADZ-DZIKRU</t>
  </si>
  <si>
    <t>TK AISYIYAH 01 GEDONGAN</t>
  </si>
  <si>
    <t>TK AISYIYAH 02 GEDONGAN</t>
  </si>
  <si>
    <t>TK AISYIYAH BATURAN</t>
  </si>
  <si>
    <t>TK AISYIYAH BLULUKAN</t>
  </si>
  <si>
    <t>TK AISYIYAH GONGGANGAN</t>
  </si>
  <si>
    <t>TK AISYIYAH KLODRAN</t>
  </si>
  <si>
    <t>TK AISYIYAH MADOH</t>
  </si>
  <si>
    <t>TK AISYIYAH MALANGJIWAN</t>
  </si>
  <si>
    <t>TK AISYIYAH NGASEM</t>
  </si>
  <si>
    <t>TK AISYIYAH SANGGIR</t>
  </si>
  <si>
    <t>TK AISYIYAH TOHUDAN</t>
  </si>
  <si>
    <t>TK AL FAJRU</t>
  </si>
  <si>
    <t>TK AL KAUTSAR</t>
  </si>
  <si>
    <t>TK ANGKASA COLOMADU</t>
  </si>
  <si>
    <t>TK DHARMA WANITA 
MALANGJIWAN</t>
  </si>
  <si>
    <t>TK DHARMA WANITA 02 PAULAN</t>
  </si>
  <si>
    <t>TK DHARMA WANITA 06 BATURAN</t>
  </si>
  <si>
    <t>TK DHARMA WANITA 08 BLULUKAN</t>
  </si>
  <si>
    <t>TK DHARMA WANITA 10 GAJAHAN</t>
  </si>
  <si>
    <t>TK DHARMA WANITA BOLON</t>
  </si>
  <si>
    <t>TK DHARMA WANITA GAWANAN</t>
  </si>
  <si>
    <t>TK DHARMA WANITA GEDONGAN</t>
  </si>
  <si>
    <t>TK DHARMA WANITA KLODRAN</t>
  </si>
  <si>
    <t>TK DHARMA WANITA NGASEM</t>
  </si>
  <si>
    <t>TK DHARMA WANITA PAULAN</t>
  </si>
  <si>
    <t>TK DHARMA WANITA TOHUDAN</t>
  </si>
  <si>
    <t>TK DHARMA WANITA 05 BATURAN</t>
  </si>
  <si>
    <t>TK ISLAM AL FURQON</t>
  </si>
  <si>
    <t>TK ISLAM AL HUSNA</t>
  </si>
  <si>
    <t>TK ISLAM BINTANGH KECIL</t>
  </si>
  <si>
    <t>TKIT BINA MADINA</t>
  </si>
  <si>
    <t>TK KRISTEN BAPTIS MALANGJIWAN</t>
  </si>
  <si>
    <t>TK KRISTEN KLODRAN</t>
  </si>
  <si>
    <t>TK PG COLOMADU</t>
  </si>
  <si>
    <t>TK QUR'AN PLATINUM</t>
  </si>
  <si>
    <t>TK RUMAH PELANGI</t>
  </si>
  <si>
    <t>TK TUNAS CERIA</t>
  </si>
  <si>
    <t>TPA ABATA MOSLEM FAMILY DAYCARE</t>
  </si>
  <si>
    <t>TPA AL IKHLAS</t>
  </si>
  <si>
    <t>TPA AYAH BUNDA</t>
  </si>
  <si>
    <t>TPA BAROKAH KLODRAN</t>
  </si>
  <si>
    <t>TPA CAHAYA IBU</t>
  </si>
  <si>
    <t>TPA MUTIARA HATI</t>
  </si>
  <si>
    <t>TPA RUMAH PELANGI</t>
  </si>
  <si>
    <t>KB DAHLIA</t>
  </si>
  <si>
    <t>KB DARUL FALAH</t>
  </si>
  <si>
    <t>KB HARAPAN UMAT</t>
  </si>
  <si>
    <t>KB INSAN MULIA</t>
  </si>
  <si>
    <t>KB IT DINA PRATAMA</t>
  </si>
  <si>
    <t>KB MENUR</t>
  </si>
  <si>
    <t>KB MULIA SARI JATIKUWUNG</t>
  </si>
  <si>
    <t>KB SEKAR ARUM</t>
  </si>
  <si>
    <t>KB SRIKANDI</t>
  </si>
  <si>
    <t>KB SURYA MAHIRA</t>
  </si>
  <si>
    <t>KB TUNAS MULIA</t>
  </si>
  <si>
    <t>KB AISYIYAH INGASREJO</t>
  </si>
  <si>
    <t>KB PAMBUDI LUHUR</t>
  </si>
  <si>
    <t>TK 01 JERUKSAWIT</t>
  </si>
  <si>
    <t>TK 02 JERUKSAWIT KEDUNG
GONG</t>
  </si>
  <si>
    <t>TA AISYIYAH BULAK</t>
  </si>
  <si>
    <t>TK AISYIYAH CEKEL KARANGTURI</t>
  </si>
  <si>
    <t>TK AISYIYAH 1 TUBAN</t>
  </si>
  <si>
    <t>TK AISYIYAH II GEMOLONG</t>
  </si>
  <si>
    <t>TK AISYIYAH III KRENDOWAHONO</t>
  </si>
  <si>
    <t>TK AISYIYAH INGASREJO</t>
  </si>
  <si>
    <t>TK AISYIYAH NGABEYAN</t>
  </si>
  <si>
    <t>TK DHARMA WANITA BULUREJO</t>
  </si>
  <si>
    <t>TK DHARMA WANITA DAYU</t>
  </si>
  <si>
    <t>TK DHARMA WANITA II PLESUNGAN</t>
  </si>
  <si>
    <t>TK DHARMA WANITA JATIKUWUNG</t>
  </si>
  <si>
    <t>TK DHARMA WANITA KRAGAN</t>
  </si>
  <si>
    <t>TK DHARMA WANITA KRENDOWAHONO</t>
  </si>
  <si>
    <t>TK DHARMA WANITA PLESUNGAN</t>
  </si>
  <si>
    <t>TK DHARMA WANITA REJOSARI</t>
  </si>
  <si>
    <t>TK DHARMA WANITA TUBAN</t>
  </si>
  <si>
    <t>TK DHARMA WANITA WONOREJO</t>
  </si>
  <si>
    <t>TK DHARMA WANITA WONOSARI</t>
  </si>
  <si>
    <t>TK ISLAM BHAKTI 15 PLESUNGAN</t>
  </si>
  <si>
    <t>TK ISLAM BHAKTI IV TUBAN</t>
  </si>
  <si>
    <t>TK ISLAM BAKTI VIII</t>
  </si>
  <si>
    <t>TK ISLAM BHAKTI XIV WONOREJO</t>
  </si>
  <si>
    <t>TK ISLAM INSAN MULIA</t>
  </si>
  <si>
    <t>TK ISLAM TERPADU DINA PRATAMA</t>
  </si>
  <si>
    <t>TK ISLAM TERPADU SAHABAT</t>
  </si>
  <si>
    <t>TK KRISTEN ASIH</t>
  </si>
  <si>
    <t>TK MULIA SARI JATIKUWUNG</t>
  </si>
  <si>
    <t>TK PAMBUDI LUHUR</t>
  </si>
  <si>
    <t>TK PERTIWI DAYU</t>
  </si>
  <si>
    <t>TK PUTRA BANGSA JATIKUWUNG</t>
  </si>
  <si>
    <t>TPA DINA PRATAMA</t>
  </si>
  <si>
    <t>TPA INSAN MULIA</t>
  </si>
  <si>
    <t>TPA PAMBUDI LUHUR</t>
  </si>
  <si>
    <t>KB AISYIYAH KEBAK</t>
  </si>
  <si>
    <t>KB AISYIYAH WARU</t>
  </si>
  <si>
    <t>KB CITA MANDIRI</t>
  </si>
  <si>
    <t>KB KALILA KIDS SCHOOL ( KKS )</t>
  </si>
  <si>
    <t>KB KALILA KIDS SCHOOL 1</t>
  </si>
  <si>
    <t>KB MATHLA UL CHOERIYAH</t>
  </si>
  <si>
    <t>KB PANCA WIYATA</t>
  </si>
  <si>
    <t>KB SURYA HIDAYAH AISYIYAH</t>
  </si>
  <si>
    <t>KB YASMIN</t>
  </si>
  <si>
    <t>TK 02 BANJARHARJO</t>
  </si>
  <si>
    <t>TK AISYIYAH ALASTUWO</t>
  </si>
  <si>
    <t>TK AISYIYAH BUSTANUL ATHFAL</t>
  </si>
  <si>
    <t>TK AISYIYAH BUSTANUL AHTFAL PENGIN MACANAN</t>
  </si>
  <si>
    <t>TK AISYIYAH KALIWULUH</t>
  </si>
  <si>
    <t>TK AISYIYAH KEBAK</t>
  </si>
  <si>
    <t>TK AISYIYAH PULOSARI 01</t>
  </si>
  <si>
    <t>TK AISYIYAH PULOSARI 02</t>
  </si>
  <si>
    <t>TK BHAKTI 11</t>
  </si>
  <si>
    <t>TK DESA KEBAK 02</t>
  </si>
  <si>
    <t>TK ISLAM BHAKTI 6</t>
  </si>
  <si>
    <t>TK ISLAM TERPADU AL FURQON</t>
  </si>
  <si>
    <t>TK KEMIRI 01</t>
  </si>
  <si>
    <t>TK KEMIRI 02</t>
  </si>
  <si>
    <t>TK KEMIRI 03</t>
  </si>
  <si>
    <t>TK KEMIRI 04</t>
  </si>
  <si>
    <t>TK KEMIRI 05</t>
  </si>
  <si>
    <t>TK KEMIRI 06</t>
  </si>
  <si>
    <t>TK KRISTEN NAFIRI KASIH 01</t>
  </si>
  <si>
    <t>TK MALANGGATEN 02</t>
  </si>
  <si>
    <t>TK MTA 01 KEBAKKRAMAT</t>
  </si>
  <si>
    <t>TK PERTIWI 01 ALASTUWO</t>
  </si>
  <si>
    <t>TK PERTIWI 01 BANJARHARJO</t>
  </si>
  <si>
    <t>TK PERTIWI 01 KALIWULUH</t>
  </si>
  <si>
    <t>TK PERTIWI 01 MALANGGATEN</t>
  </si>
  <si>
    <t>TK PERTIWI 02 ALASTUWO</t>
  </si>
  <si>
    <t>TK PERTIWI 02 KALIWULUH</t>
  </si>
  <si>
    <t>TK PERTIWI 03 ALASTUWO</t>
  </si>
  <si>
    <t>TK PERTIWI 03 BANJARHARJO</t>
  </si>
  <si>
    <t>TK PERTIWI 03 KALIWULUH</t>
  </si>
  <si>
    <t>TK PERTIWI 04 KALIWULUH</t>
  </si>
  <si>
    <t>TK PERTIWI 05 KALIWULUH</t>
  </si>
  <si>
    <t>TK PERTIWI MACANAN</t>
  </si>
  <si>
    <t>TK PERTIWI PULOSARI</t>
  </si>
  <si>
    <t>TK PERTIWI WARU</t>
  </si>
  <si>
    <t>TK WARU 02</t>
  </si>
  <si>
    <t>KB AISYIYAH GEBYOG</t>
  </si>
  <si>
    <t>KB AISYIYAH KALIBOTO</t>
  </si>
  <si>
    <t>KB AL ICHSAN</t>
  </si>
  <si>
    <t>KB AL MUSANNI</t>
  </si>
  <si>
    <t>KB AMANAH</t>
  </si>
  <si>
    <t>KB DHARMA PUTRA</t>
  </si>
  <si>
    <t>KB FAJAR MULIA</t>
  </si>
  <si>
    <t>KB INSAN CERIA</t>
  </si>
  <si>
    <t>KB LENTERA HATI</t>
  </si>
  <si>
    <t>KB MUTIA</t>
  </si>
  <si>
    <t>KB PELITA NUSANTARA</t>
  </si>
  <si>
    <t>TK 01 GEBYOG</t>
  </si>
  <si>
    <t>TK 01 GENTUNGAN</t>
  </si>
  <si>
    <t>TK 01 MOJOGEDANG</t>
  </si>
  <si>
    <t>TK 01 MUNGGUR</t>
  </si>
  <si>
    <t>TK 01 NGADIREJO</t>
  </si>
  <si>
    <t>TK 01 PENDEM</t>
  </si>
  <si>
    <t>TK 01 PERENG</t>
  </si>
  <si>
    <t>TK 01 SEWUREJO</t>
  </si>
  <si>
    <t>TK 02 GEBYOG</t>
  </si>
  <si>
    <t>TK 02 GENTUNGAN</t>
  </si>
  <si>
    <t>TK 02 KEDUNGJERUK</t>
  </si>
  <si>
    <t>TK 02 MOJOGEDANG</t>
  </si>
  <si>
    <t>TK 02 MUNGGUR</t>
  </si>
  <si>
    <t>TK 02 NGADIREJO</t>
  </si>
  <si>
    <t>TK 02 PERENG</t>
  </si>
  <si>
    <t>TK 03 GEBYOG</t>
  </si>
  <si>
    <t>TK 03 GENTUNGAN</t>
  </si>
  <si>
    <t>TK 03 KALIBOTO</t>
  </si>
  <si>
    <t>TK 03 KEDUNGJERUK</t>
  </si>
  <si>
    <t>TK 03 MOJOGEDANG</t>
  </si>
  <si>
    <t>TK 03 MUNGGUR</t>
  </si>
  <si>
    <t>TK 03 NGADIREJO</t>
  </si>
  <si>
    <t>TK 03 PERENG</t>
  </si>
  <si>
    <t>TK 03 POJOK</t>
  </si>
  <si>
    <t>TK 03 SEWUREJO</t>
  </si>
  <si>
    <t>TK 04 KALIBOTO</t>
  </si>
  <si>
    <t>TK 04 KEDUNGJERUK</t>
  </si>
  <si>
    <t>TK 04 MUNGGUR</t>
  </si>
  <si>
    <t>TK 04 NGADIREJO</t>
  </si>
  <si>
    <t>TK 04 PERENG</t>
  </si>
  <si>
    <t>TK 05 PERENG</t>
  </si>
  <si>
    <t>TK AISYIYAH</t>
  </si>
  <si>
    <t>TK BUNTAR 01</t>
  </si>
  <si>
    <t>TK BUNTAR 02</t>
  </si>
  <si>
    <t>TK ISLAM IPHI</t>
  </si>
  <si>
    <t>TK IT ABU JAFAR CERAH CERIA</t>
  </si>
  <si>
    <t>TK KALIBOTO 01</t>
  </si>
  <si>
    <t>TK KALIBOTO 02</t>
  </si>
  <si>
    <t>TK MOJOROTO</t>
  </si>
  <si>
    <t>TK MTA MUNGGUR</t>
  </si>
  <si>
    <t>TK MTA NGADIREJO</t>
  </si>
  <si>
    <t>TK MUSLIMAT NU</t>
  </si>
  <si>
    <t>TK PELITA NUSANTARA</t>
  </si>
  <si>
    <t>TK POJOK 01</t>
  </si>
  <si>
    <t>TK POJOK 02</t>
  </si>
  <si>
    <t>TK PUSPASARI 01</t>
  </si>
  <si>
    <t>TK PUSPASARI 02</t>
  </si>
  <si>
    <t>TPA PELITA NUSANTARA</t>
  </si>
  <si>
    <t>KB AISYIYAH KARANGREJO</t>
  </si>
  <si>
    <t>KB AN NUUR</t>
  </si>
  <si>
    <t>KB FAJAR GEMILANG</t>
  </si>
  <si>
    <t>KB ISLAM TAMAN FIRDAUS</t>
  </si>
  <si>
    <t>KB ISTIQOMAH AISYIYAH</t>
  </si>
  <si>
    <t>KB MARDISIWI</t>
  </si>
  <si>
    <t>KB. PELANGI NUSA</t>
  </si>
  <si>
    <t>KB SUMBER CERIA</t>
  </si>
  <si>
    <t>KB TUNAS</t>
  </si>
  <si>
    <t>POS PAUD KIDS ZONE</t>
  </si>
  <si>
    <t>TK 02 DESA TAWANGSARI</t>
  </si>
  <si>
    <t>TK 04 KARANGREJO</t>
  </si>
  <si>
    <t>TK AISYIYAH BLORAN</t>
  </si>
  <si>
    <t>TK AISYIYAH BONO PLOSOREJO</t>
  </si>
  <si>
    <t>TK AISYIYAH BOTOK</t>
  </si>
  <si>
    <t>TK AISYIYAH GANTEN</t>
  </si>
  <si>
    <t>TK AISYIYAH GEMPOLAN</t>
  </si>
  <si>
    <t>TK AISYIYAH TAMANSARI</t>
  </si>
  <si>
    <t>TK DESA BOTOK</t>
  </si>
  <si>
    <t>TK DESA GANTEN</t>
  </si>
  <si>
    <t>TK DESA GEMPOLAN</t>
  </si>
  <si>
    <t>TK KARANGREJO 01</t>
  </si>
  <si>
    <t>TK DESA KARANGREJO 02</t>
  </si>
  <si>
    <t>TK DESA KARANGREJO 03</t>
  </si>
  <si>
    <t>TK DESA KUTO 01 KERJO</t>
  </si>
  <si>
    <t>TK DESA KUTO 02</t>
  </si>
  <si>
    <t>TK DESA KWADUNGAN</t>
  </si>
  <si>
    <t>TK DESA PLOSOREJO</t>
  </si>
  <si>
    <t>TK DESA SUMBEREJO</t>
  </si>
  <si>
    <t>TK DESA TAMANSARI 01</t>
  </si>
  <si>
    <t>TK DESA TAMANSARI 02</t>
  </si>
  <si>
    <t>TK DHW 01 TAWANGSARI</t>
  </si>
  <si>
    <t>TK ISLAM BHAKTI V KUTO</t>
  </si>
  <si>
    <t>TK MEKAR HARAPAN</t>
  </si>
  <si>
    <t>TK PTPN 9 BATUJAMUS</t>
  </si>
  <si>
    <t>TK SINAR NYATA</t>
  </si>
  <si>
    <t>KB BHAKTI BUNDA</t>
  </si>
  <si>
    <t>KB DARUS SALAM</t>
  </si>
  <si>
    <t>KB MAWAR INDAH</t>
  </si>
  <si>
    <t>KB MERAH DELIMA</t>
  </si>
  <si>
    <t>KB NAWA KARTIKA</t>
  </si>
  <si>
    <t>KB SAKINAH</t>
  </si>
  <si>
    <t>POS PAUD MEKAR SARI</t>
  </si>
  <si>
    <t>POS PAUD PERTIWI</t>
  </si>
  <si>
    <t>TK 01 ANGGRASMANIS</t>
  </si>
  <si>
    <t>TK 01 BALONG</t>
  </si>
  <si>
    <t>TK 01 GUMENG</t>
  </si>
  <si>
    <t>TK 01 LEMPONG</t>
  </si>
  <si>
    <t>TK 01 MENJING</t>
  </si>
  <si>
    <t>TK 01 SELOROMO</t>
  </si>
  <si>
    <t>TK 01 SIDOMUKTI</t>
  </si>
  <si>
    <t>TK 01 TRENGGULI</t>
  </si>
  <si>
    <t>TK 02 ANGGRASMANIS</t>
  </si>
  <si>
    <t>TK 02 BALONG</t>
  </si>
  <si>
    <t>TK 02 GUMENG</t>
  </si>
  <si>
    <t>TK 02 JENAWI</t>
  </si>
  <si>
    <t>TK 02 LEMPONG</t>
  </si>
  <si>
    <t>TK 02 MENJING</t>
  </si>
  <si>
    <t>TK 02 SELOROMA</t>
  </si>
  <si>
    <t>TK 02 SIDOMKTI</t>
  </si>
  <si>
    <t>TK 02 TRENGGULI</t>
  </si>
  <si>
    <t>TK 03 BALONG</t>
  </si>
  <si>
    <t>TK 03 LEMPONG</t>
  </si>
  <si>
    <t>TK 03 SELOROMO</t>
  </si>
  <si>
    <t>TK 03 SIDOMUKTI</t>
  </si>
  <si>
    <t>TK ISLAM DARUSSALAM NU</t>
  </si>
  <si>
    <t>TK JENAWI</t>
  </si>
  <si>
    <t>TK MTA JENAWI</t>
  </si>
  <si>
    <t>CADANGAN BOP PAUD</t>
  </si>
  <si>
    <t>BOSDA SD/MI Swasta</t>
  </si>
  <si>
    <t>SD Angkasa Colomadu</t>
  </si>
  <si>
    <t>SD Muhammadiyah Baturan Colomadu</t>
  </si>
  <si>
    <t>SD Muhammadiyah Plus Malangjiwan Colomadu</t>
  </si>
  <si>
    <t>SD Muhammadiyah Program Unggulan Colomadu</t>
  </si>
  <si>
    <t>SD IT Jumapolo</t>
  </si>
  <si>
    <t>SD Kanisius Karangbangun Jumapolo</t>
  </si>
  <si>
    <t>SD Kanisius Kedawung Jumapolo</t>
  </si>
  <si>
    <t>SD Kristen Karanganyar</t>
  </si>
  <si>
    <t>SD Muhammadiyah Tegalgede Karanganyar</t>
  </si>
  <si>
    <t>SD IT Insan Kamil Karanganyar</t>
  </si>
  <si>
    <t>SD IT Binaul Ummah Karangpandan</t>
  </si>
  <si>
    <t>SD Muhammadiyah Plosorejo Kerjo</t>
  </si>
  <si>
    <t>SD IST Al-Albani Matesih</t>
  </si>
  <si>
    <t>SD IT MTA Matesih</t>
  </si>
  <si>
    <t>SD IT Abu Ja'far Mojogedang</t>
  </si>
  <si>
    <t>SD IT Mutiara Hati Ngargoyoso</t>
  </si>
  <si>
    <t>SD Islam Al Irsyad Tawangmangu</t>
  </si>
  <si>
    <t>SD IT Taruna Robbani Tawangmangu</t>
  </si>
  <si>
    <t>SD IT Ulil Albab Gondangrejo</t>
  </si>
  <si>
    <t>SD IT Al Ikhlas Gawanan Colomadu</t>
  </si>
  <si>
    <t>SD IT Al Ihsan Ngasem Colomadu</t>
  </si>
  <si>
    <t>SD IT Sahabat Gondangrejo</t>
  </si>
  <si>
    <t>SD IT Al Hikmah Ngargoyoso</t>
  </si>
  <si>
    <t>SD IT Semesta Cendekia Jaten</t>
  </si>
  <si>
    <t>SD Muhammadiyah Program Unggulan Botok Kerjo</t>
  </si>
  <si>
    <t>SD Aisyiyah Surya Ceria Karanganyar</t>
  </si>
  <si>
    <t>SD Muhammadiyah Jatiyoso</t>
  </si>
  <si>
    <t>SD Muhammadiyah Darul Falah</t>
  </si>
  <si>
    <t>MI Negeri Karangmojo Tasikmadu</t>
  </si>
  <si>
    <t>MI Negeri Sroyo Jaten</t>
  </si>
  <si>
    <t>MI Negeri Kragan</t>
  </si>
  <si>
    <t>MI Sudirman Jatikuwung</t>
  </si>
  <si>
    <t>MI Sudirman Jatiyoso</t>
  </si>
  <si>
    <t>MI Sudirman Kadipiro</t>
  </si>
  <si>
    <t>MI Sudirman Giriwondo</t>
  </si>
  <si>
    <t>MI Sudirman Pijenan</t>
  </si>
  <si>
    <t>MI Sudirman Gondanglegi</t>
  </si>
  <si>
    <t>MI Sudirman Plawan</t>
  </si>
  <si>
    <t>MI Sudirman Ngunut</t>
  </si>
  <si>
    <t>MI Sudirman Ngemping</t>
  </si>
  <si>
    <t>MI Sudirman Mindi</t>
  </si>
  <si>
    <t>MI Muhammadiyah Ngwaru</t>
  </si>
  <si>
    <t>MI Muhammadiyah Dungbang</t>
  </si>
  <si>
    <t>MI Muhammadiyah Mergomulyo</t>
  </si>
  <si>
    <t>MI Muhammadiyah Ceporan</t>
  </si>
  <si>
    <t>MI Amal Mulya Tawangmangu</t>
  </si>
  <si>
    <t>MI Sudirman Pabongan</t>
  </si>
  <si>
    <t>MI Sudirman Dukuh</t>
  </si>
  <si>
    <t>MI Sudirman Jatirejo</t>
  </si>
  <si>
    <t>MI Muhammadiyah Karanganyar</t>
  </si>
  <si>
    <t>MI Sudirman Tanjungsari</t>
  </si>
  <si>
    <t>MI Sudirman Manggis</t>
  </si>
  <si>
    <t>MI Muhammadiyah Karan</t>
  </si>
  <si>
    <t>MI Muhammadiyah Parakan</t>
  </si>
  <si>
    <t>MI Al Amin Sinongko Gedong</t>
  </si>
  <si>
    <t>MI Al Huda Karangpandan</t>
  </si>
  <si>
    <t>MI Sudirman Suruhkalang</t>
  </si>
  <si>
    <t>MI Muhammadiyah Ngasem</t>
  </si>
  <si>
    <t>MI Muhammadiyah Gedongan</t>
  </si>
  <si>
    <t>MI Muhammadiyah Bolon Colomadu</t>
  </si>
  <si>
    <t>MI Sudirman Ceplukan</t>
  </si>
  <si>
    <t>MI Salamah Sulurejo</t>
  </si>
  <si>
    <t>MI Al Islam Gempol</t>
  </si>
  <si>
    <t>MI Sudirman Ngangkruk</t>
  </si>
  <si>
    <t>MI Sudirman Mundu</t>
  </si>
  <si>
    <t>MI Muhammadiyah Mendungsari</t>
  </si>
  <si>
    <t>MI Sudirman Gunungduk</t>
  </si>
  <si>
    <t>MI Sudirman Kricikan</t>
  </si>
  <si>
    <t>MI Sudirman Watuireng</t>
  </si>
  <si>
    <t>MI Sudirman Sosogan</t>
  </si>
  <si>
    <t>MI Sudirman Banyuanyar</t>
  </si>
  <si>
    <t>MI Muhammadiyah Cekel Gondangrejo</t>
  </si>
  <si>
    <t>MI Muhammadiyah Bulak Kragan</t>
  </si>
  <si>
    <t>MI Muhammadiyah Munggur</t>
  </si>
  <si>
    <t>MI Sudirman Dayu</t>
  </si>
  <si>
    <t>MI Muhammadiyah Wonorejo</t>
  </si>
  <si>
    <t>MI Muhammadiyah Krendowahono</t>
  </si>
  <si>
    <t>MI Muhammadiyah Gemolong</t>
  </si>
  <si>
    <t>MI Muhammadiyah Ngentak</t>
  </si>
  <si>
    <t>MI Muhammadiyah Nangsri</t>
  </si>
  <si>
    <t>MI Muhammadiyah Kaliwuluh</t>
  </si>
  <si>
    <t>MI Sudirman Kedungjeruk</t>
  </si>
  <si>
    <t>MI Sudirman Pojok</t>
  </si>
  <si>
    <t>MI Sudirman Kaliboto</t>
  </si>
  <si>
    <t>MI Sudirman Gebyog</t>
  </si>
  <si>
    <t>MI Sudirman Munggur</t>
  </si>
  <si>
    <t>MI Muhammadiyah Bloran</t>
  </si>
  <si>
    <t>MI Tahfizhul Qur'an Isy Karima</t>
  </si>
  <si>
    <t>MI Terpadu Asri At Taubah Jumapolo</t>
  </si>
  <si>
    <t>MI Ma'arif NU</t>
  </si>
  <si>
    <t>MI Ar Risalah Jatiyoso</t>
  </si>
  <si>
    <t>MI Muhammadiyah Unggulan Suruhkalang</t>
  </si>
  <si>
    <t>MI Terpadu Al Furqon Tawangmangu</t>
  </si>
  <si>
    <t>MI Nurul Karim</t>
  </si>
  <si>
    <t>MI Al Huda Jantiharjo</t>
  </si>
  <si>
    <t>MI Al Furqon Tawangmangu</t>
  </si>
  <si>
    <t>MIBQ Ulin Nuhaa Matesih</t>
  </si>
  <si>
    <t>BOSDA SMP/MTs Swasta</t>
  </si>
  <si>
    <t>SMP Angkasa Colomadu</t>
  </si>
  <si>
    <t>SMP Daarul Qur'an Colomadu</t>
  </si>
  <si>
    <t>SMP Muhammadiyah 7 Colomadu</t>
  </si>
  <si>
    <t>SMP Al Islam Gondangrejo</t>
  </si>
  <si>
    <t>SMP Muhammadiyah 1 Gondangrejo</t>
  </si>
  <si>
    <t>SMP PGRI 13 Gondangrejo</t>
  </si>
  <si>
    <t>SMP Muhammadiyah 9 Jaten</t>
  </si>
  <si>
    <t>SMP Muhammadiyah 6 Jenawi</t>
  </si>
  <si>
    <t>SMPK Bharata 2 Jumapolo</t>
  </si>
  <si>
    <t>SMP Muhammadiyah 2 Karanganyar</t>
  </si>
  <si>
    <t>SMP Muhammadiyah Darul Arqom Karanganyar</t>
  </si>
  <si>
    <t>SMPIT Insan Kamil Karanganyar</t>
  </si>
  <si>
    <t>SMP Bhayangkari Karangpandan</t>
  </si>
  <si>
    <t>SMP Muhammadiyah 3 Karangpandan</t>
  </si>
  <si>
    <t>SMP PGRI 12 Kebakkramat</t>
  </si>
  <si>
    <t>SMP Muhammadiyah 8 Kebakkramat</t>
  </si>
  <si>
    <t>SMP Widya Mandala Kebakkramat</t>
  </si>
  <si>
    <t>SMP Muhammadiyah 5 Kerjo</t>
  </si>
  <si>
    <t>SMP Muhammadiyah 10 Matesih</t>
  </si>
  <si>
    <t>SMP PGRI 4 Matesih</t>
  </si>
  <si>
    <t>SMP Islam Darussalam Mojogedang</t>
  </si>
  <si>
    <t>SMP Bhakti Karya Mojogedang</t>
  </si>
  <si>
    <t>SMP Muhammadiyah 4 Mojogedang</t>
  </si>
  <si>
    <t>SMP Penda Mojogedang</t>
  </si>
  <si>
    <t>SMP Al Irsyad Tawangmangu</t>
  </si>
  <si>
    <t>SMP Amal Mulya Tawangmangu</t>
  </si>
  <si>
    <t>SMP Penda Tawangmangu</t>
  </si>
  <si>
    <t>SMPIT Abu Jafar Mojogedang</t>
  </si>
  <si>
    <t>MTs Negeri Jumapolo</t>
  </si>
  <si>
    <t>MTs Negeri Jumantono</t>
  </si>
  <si>
    <t>MTs Negeri Karanganyar</t>
  </si>
  <si>
    <t>MTs Negeri Karangmojo</t>
  </si>
  <si>
    <t>MTs Negeri Gondangrejo</t>
  </si>
  <si>
    <t>MTs Sudirman Jatipuro</t>
  </si>
  <si>
    <t>MTs Sudirman Jatiyoso</t>
  </si>
  <si>
    <t>MTs Muhammadiyah 5 Jumantono</t>
  </si>
  <si>
    <t>MTs Miftahul 'Ulum Matesih</t>
  </si>
  <si>
    <t>MTs Al Firdaus Matesih</t>
  </si>
  <si>
    <t>MTs Sudirman Ngargoyoso</t>
  </si>
  <si>
    <t>MTs Al Huda 1 Karangpandan</t>
  </si>
  <si>
    <t>MTs Sudirman Karanganyar</t>
  </si>
  <si>
    <t>MTs Muhammadiyah 2 Karanganyar Sroyo Jaten</t>
  </si>
  <si>
    <t>MTs Al Huda Gondangrejo</t>
  </si>
  <si>
    <t>MTs Al Islam Gondangrejo</t>
  </si>
  <si>
    <t>MTs Muhammadiyah 1 Gondangrejo</t>
  </si>
  <si>
    <t>MTs Muhammadiyah 6 Gondangrejo</t>
  </si>
  <si>
    <t>MTs Sudirman Kebakkramat</t>
  </si>
  <si>
    <t>MTs Muhammadiyah 4 Mojogedang</t>
  </si>
  <si>
    <t>MTs Muhammadiyah 3 Kerjo</t>
  </si>
  <si>
    <t>MTs Al Huda Jenawi</t>
  </si>
  <si>
    <t>MTs Darul Qur'an Karangmojo</t>
  </si>
  <si>
    <t>MTs Ma'arif Nurul Hikmah Mojogedang</t>
  </si>
  <si>
    <t>BOSDA SMA Negeri Swasta</t>
  </si>
  <si>
    <t>BOSDA MA/SMTK Negeri Swasta</t>
  </si>
  <si>
    <t>BOSDA SMK Negeri Swasta</t>
  </si>
  <si>
    <t>BOSDA SDLB/SMPLB/SMALB Negeri Swasta</t>
  </si>
  <si>
    <t>Pengadaan Buku dan Sarpras Sekolah</t>
  </si>
  <si>
    <t>Pengadaan sarpras MTs Firdaus Matesih</t>
  </si>
  <si>
    <t>Pengadaan sarpras SMP Islam Darussalam Mojogedang</t>
  </si>
  <si>
    <t>SMPIT ULIL ALBAB Gondangrejo</t>
  </si>
  <si>
    <t>Pengadaan alat drumband KB Roudlotul Quran Dk. Kendal Kidiul Rt 32 Rw 13 Jatipuro</t>
  </si>
  <si>
    <t>Pengadaan buku perpustakaan Daarul "Ilmi Islamic Center I'daadud Duad (ICID) Setup Desa Karang Kecamatan Karanganyar</t>
  </si>
  <si>
    <t>Pembangunan/Rehab Gedung/Ruang Kelas/Ruang Praktek Siswa/Ruang Pembelajaran</t>
  </si>
  <si>
    <t>Bantuan pengadaan lab komputer SDIT Al Hikmah Kemuning,  kecamatan Ngargoyoso</t>
  </si>
  <si>
    <t>"Pembangunan Ruang Kelas SDIT Ulil Albab Banjarejo Rt 01/ Rw 01 Desa Tuban Kec. Gondangrejo"</t>
  </si>
  <si>
    <t>Pembangunan Ruang Kelas Baru SDIT Semesta Cendikia di Jetis Rt. 02/05 Desa Jetis, Jaten</t>
  </si>
  <si>
    <t>Pembangunan Lanjutan Lantai 2 TK. Aisyiyah Malangjiwan Colomadu</t>
  </si>
  <si>
    <t>Rehab Ruang Guru TK Darma Wanita Paulan Colomadu</t>
  </si>
  <si>
    <t>Rehab Atap TK Aisyiyah Sanggir Paulan Colomadu</t>
  </si>
  <si>
    <t>Pengecatan dan rehab pintu TK Aisyiyah Bolon Colomadu</t>
  </si>
  <si>
    <t>Pembangunan Pagar SMP Abu Jafar Mojogedang</t>
  </si>
  <si>
    <t>Pembangunan Area Bermain TK Aisyiyah Sidomulyo</t>
  </si>
  <si>
    <t>Rehab TK Pertiwi 01 Malanggaten Kebakkramat</t>
  </si>
  <si>
    <t>Penyempurnaan Ruang Kelas MTS AL FIRDAUS</t>
  </si>
  <si>
    <t>Pembangunan Pagar SMP Muhammadiyah 4 Munggur Mojogedang</t>
  </si>
  <si>
    <t>Rehab Pagar SDIT Insan Kamil Karanganyar.</t>
  </si>
  <si>
    <t>Pembangunan Ruang Kelas Baru dan WC SDIT  Binaul Ummah, Geneng RT. 04/10 Plesungan Karangpandan</t>
  </si>
  <si>
    <t>Pembangunan Ruang Kelas Baru SDIT  Mutiara Hati, Seledok RT. 01 RW. 08 Girimulyo Ngargoyoso</t>
  </si>
  <si>
    <t>Rehab SMK Muhammadiyah 1 Gondangrejo</t>
  </si>
  <si>
    <t>Pembangunan RKB MTs Muhammadiyah 1 Gondangrejo</t>
  </si>
  <si>
    <t>RKB TK Aisyiyah Tuban 1 Tuban Kidul Kec. Gondangrejo</t>
  </si>
  <si>
    <t>Pembangunan Pagar SMP Muhammadiyah 4 Mojogedang</t>
  </si>
  <si>
    <t>Rehabilitasi TK Aisyiyah Gunung Wijil Desa Ngringo Kec. Jaten</t>
  </si>
  <si>
    <t>(Dinas Peternakan dan Perikanan)</t>
  </si>
  <si>
    <t>Kelompok Ternak "PEMUDA AMANAH" Desa Karang Kec Karangpandan</t>
  </si>
  <si>
    <t>Kelompok budidaya Ikan Mina "SRI MULYO" Klodran Kec Colomadu</t>
  </si>
  <si>
    <t>Kelompok Budidaya Ikan Mina "TUGU BOTO" Klodran Kec Colomadu</t>
  </si>
  <si>
    <t>KUBE Ternak kambing "TANI RINGGAS" Ngasinan Karangbangun Matesih</t>
  </si>
  <si>
    <t>Kelompok ternak sapi "BANGUN SEJAHTERA" Gedangan Desa Bangsri Kec. Karangpandan</t>
  </si>
  <si>
    <t>Kelompok ternak lembu SENDANG WARINGIN Dsn Jetis Rt 02 Rw 02Desa Tohkung Kec. Karangpandan</t>
  </si>
  <si>
    <t>Kelompok ternak lembu ROJO KOYO Ganten Jirak Rt 04/ Rw 07 Ganten Kerjo</t>
  </si>
  <si>
    <t>Kelompok ternak NITIP MUKTI, Kentangan Rt 05 Rw 06Desa Balong Kec Jenawi</t>
  </si>
  <si>
    <t>Kelompok tani dan ternak SUMBER MAKNUR Dukuh Selaos Rt 01 Rw 04 Trengguli Kec Jenawi</t>
  </si>
  <si>
    <t>Kelompok ternak sapi Dusun Ngringin Rt 19 / 07 Jatipurwo Jatipuro</t>
  </si>
  <si>
    <t>Kelompok ternak sapi Dusun Pungkulon Rt 22 / 09 Ngepungsari Jatipuro</t>
  </si>
  <si>
    <t>Kelompok ternak kambing Dusun Brenggolo Rt 29 / 13 Jatiwarno Jatipuro</t>
  </si>
  <si>
    <t>Kelompok ternak kambing Dusun Payungan Rt 25 Rw 10 Jatiwarno Jatipuro</t>
  </si>
  <si>
    <t>Kelompok tani ternak MAJU LANCAR Jetak Rt 1 / 2  Desa Suruhkalang Jaten</t>
  </si>
  <si>
    <t>Kelompok ternak BERKAH MULYO Rt 02 Rw 6 Dusun Banaran Desa Jatiyoso Kec Jatiyoso</t>
  </si>
  <si>
    <t>Kelompok ternak DADI MAKMUR rt 2 Rw 7 Dusun Ngepring Desa Jatiyoso Kec Jatiyoso</t>
  </si>
  <si>
    <t>Kelompok tani ternak MANUNGGAL Dsn Jurug Desa Jumapolo Kec Jumapolo</t>
  </si>
  <si>
    <t>Pembelian sapi KUBE BERSINAR Dukuh Sambirejo Ds Jetis Kec Jaten</t>
  </si>
  <si>
    <t>Kelompok ternak GEMAH RIPAH Rt 01 Dk Banyu Biru DS Jatikuwung Kec Gondangrejo</t>
  </si>
  <si>
    <t>Kelompok ternak sapi LANCAR Kalijirak Kec Tasikmadu</t>
  </si>
  <si>
    <t>Kelompok ternak RUKUN MAKMUR Dusun Kliwonan Rt 01 /02 Desa Karangrejo Kec Kerjo</t>
  </si>
  <si>
    <t>Kelompok ternak RUKUN MAKMUR Kopenan Rt 02/02 Desa Jenawi Kec Jenawi</t>
  </si>
  <si>
    <t>Kelompok ternak BULUREJO MAKMUR Dusun Bulurejo Rw 08 Desa Karangpandan Kec Karangpandan</t>
  </si>
  <si>
    <t>Kelompok ternak DARAN REJEKI Bakaran Rt 01 / 06 Sukosari Kec Jumantono</t>
  </si>
  <si>
    <t>Kelompok ternak Andini Lestari II Ngaliyan Rt 04 RW 01 Kelurahan Lalung Kec. Karanganyar</t>
  </si>
  <si>
    <t>Kelompok Ternak Berkah Mulyo Dusun Brenggolo, Desa Jatiwarno,Kec. Jatipuro</t>
  </si>
  <si>
    <t>Kelompok Ternak Barokah Dsn Klumprit Jatiwarno,Jatipuro</t>
  </si>
  <si>
    <t>Kelompok Ternak Lestari,Dsn Bungkus,Desa Jatiroyo, Jatipuro</t>
  </si>
  <si>
    <t>Kelompok Ternak Kino,dusun Ngluwak,Desa Jatikuwung, Kec. Jatipuro</t>
  </si>
  <si>
    <t>Kelompok Ternak KKTT andini Lestari Lalung Kec. Karanganyar</t>
  </si>
  <si>
    <t>Kelompok Ternak Tlogo Mulyo Dukuh Gapur Rt.01 RW 02 Desa Jenawi Kec. Jenawi</t>
  </si>
  <si>
    <t>Kelompok Ternak Lestari Luhur RT.03 RW 02 Dusun Pakel Desa Jenawi</t>
  </si>
  <si>
    <t>Kelompok Ternak 'TANI LESTARI" RT. 02/X Lingkungan Nglurah Tawangmangu</t>
  </si>
  <si>
    <t>Kelompok Ternak "WARGO NYAWIJI RT.01/7 Dusun Jambon Desa Menjing Kec. Jenawi</t>
  </si>
  <si>
    <t>Kelompok Ternak Mekar Jaya RT.05 /01 Dukuh Talun Desa Balong Jenawi</t>
  </si>
  <si>
    <t>Kelompok Ternak Saloka Makmur Sabrang RT.01 RW 13 Desa Pojok Kec. Mojogedang</t>
  </si>
  <si>
    <t>Kelompok Ternak Ayam Bangkok SUMBER REJEKI Wirorejan RT 003 RW 003, Kemiri, Kec Kebakkramat</t>
  </si>
  <si>
    <t>Kelompok Ternak Burung Love Bird PEMUDA BANGKIT MANDIRI Karangmojo RT 02/ RW 01 Karangmojo, Tasikmadu</t>
  </si>
  <si>
    <t>Kelompok Ternak Domba NGUDI LUHUR Harjosari RT 01/ RW 04 Pendem, Mojogedang</t>
  </si>
  <si>
    <t>Kelompok Ternak Bebek"ARRIDHO", Jomblang RT. 02 RW.09 Kaliwuluh Kebakkramat</t>
  </si>
  <si>
    <t xml:space="preserve">Peternakan Sapi Perah dan Rumah Kompos Kelompok </t>
  </si>
  <si>
    <t>Ternak WAHYU MULYO Dusun Ngasinan RT 01 RW 11 Desa Karangbangun, Kecamatan Matesih</t>
  </si>
  <si>
    <t>Kelompok Ternak Kelinci Pedaging KELINCI UCUL Dukuhrejo RT 02 RW 05 desa Ngemplak, Kecamatan Karangpandan</t>
  </si>
  <si>
    <t>Kelompok usaha Ternak Ayam Potong/Ayam Broiler SUMBER REJEKI Dusun Kurahan RT 02 RW 07 Desa Karangrejo Kecamatan Kerjo</t>
  </si>
  <si>
    <t>Kelompok Ternak Lembu RAHAYU Dusun Dumpul, Desa Sumberrejo, Kecamatan Kerjo</t>
  </si>
  <si>
    <t>Kelompok Ternak Sapi "BERKAH MULYO" Dusun Bajangkulon Desa Petung Kec. Jatiyoso</t>
  </si>
  <si>
    <t>Kelompok Ternak Tani "NGUDI BERKAH", Wonorejo Kec. Gondangrejo</t>
  </si>
  <si>
    <t>Kelompok Ternak "MAJU DADI" RT. 06/02 Dukuh Lompong Desa Balong Kec. Jenawi</t>
  </si>
  <si>
    <t>Perkumpulan Ternak Sapi "Berkah Lembu" Senden RT 03/07 Desa Jati Kec Jaten</t>
  </si>
  <si>
    <t>Kelompok Ternak "Bersatu" Kemuning Desa Kemuning</t>
  </si>
  <si>
    <t>Kelompok Ternak "Wahyu Makmur"  Desa Ngargoyoso</t>
  </si>
  <si>
    <t>Perkumpulan Ternak  TUNGGUL TANI Jumantono, Sekluwih RT 02/09, Desa Tunggulrejo, Kec. Jumantono</t>
  </si>
  <si>
    <t>Kelompok Ternak "SANTOSO" Prapatan RT 02/02 Desa Seloromo, Kec. Jenawi</t>
  </si>
  <si>
    <t>Kelompok Ternak Sapi Sumberejo RT 04/12</t>
  </si>
  <si>
    <t>Kelompok Ternak "MEKAR MAKMUR" Dusun Tepus Desa Sewurejo Kec. Mojogedang</t>
  </si>
  <si>
    <t>Kube Ternak Sapi "USAHA MAJU" Demangan Baru Tegalgede Kec. Karanganyar</t>
  </si>
  <si>
    <t>Kube Ternak Sapi "DADI MAKMUR" Dusun Sumberejo 1 RT. 4/2 Desa Pojok Kec. Mojogedang</t>
  </si>
  <si>
    <t>Kube Ternak Sapi "MAKMUR REJEKI" Dusun Grogol RT. 2/3 Desa Ngadirejo Kec. Mojogedang</t>
  </si>
  <si>
    <t>Kube Ternak Sapi "SUMBER REJEKI" Jetis RT. 2/2 Desa Mojoroto Kec. Mojogedang</t>
  </si>
  <si>
    <t>Kube Ternak Sapi "SAMBI MULYO" Dusun Mbeyan RT. 3/7 Desa Dawung Kec. Matesih</t>
  </si>
  <si>
    <t>Kube Ternak Sapi "BERKAH MULYO" Ngelo RT. 1/11 Dusun Banaran Desa Ngadirejo Kec. Mojogedang</t>
  </si>
  <si>
    <t>Kelompok Ternak "MAJU MAPAN" Klumpuk Desa Mojogedang Kec. Mojogedang</t>
  </si>
  <si>
    <t>Kelompok Ternak "KARYA SEJAHTERA" Klitik, Desa Ploso Kec. Mojogedang</t>
  </si>
  <si>
    <t>Kelompok Ternak "SUBUR LESTARI" Suruh Kalong RT.07 RW. 07 Desa Pandeyan Kec. Tasikmadu</t>
  </si>
  <si>
    <t>Kube Ternak Lele "SRIKANDI MANDIRI", Dusun Sekar Petak Desa Jatipuro Kec. Jatipuro</t>
  </si>
  <si>
    <t>Kube Ternak Lele "MINA LESTARI", Dusun Mojo Desa Jatipurwo Kec. Jatipuro</t>
  </si>
  <si>
    <t>Kube Ternak "BERKAH", Dusun Sangen RT. 03/02 Desa Jatipuro Kec. Jatipuro</t>
  </si>
  <si>
    <t>Kelompok Ternak Kabupaten  Karanganyar</t>
  </si>
  <si>
    <t>Kelompok Ternak "NGUPOYO ARTO", Banaran RT. 02 RW. 01 Desa Seloromo Kec. Jenawi</t>
  </si>
  <si>
    <t>(Dinas Pertanian)</t>
  </si>
  <si>
    <t>Kelompok Tani "NGUDI MAKMUR IV" Dusun Salam Desa Jenawi Kecamatan Jenawi</t>
  </si>
  <si>
    <t>Kelompok Tani "NGUDI MAKMUR III" Dusun Bonglot Desa Jenawi Kecamatan Jenawi</t>
  </si>
  <si>
    <t>Pengembangan Pertanian Organik Kelompok Tani Ngudi Makmur 1 Dusun Ngadirejo RT 03/04, Desa Girilayu Matesih</t>
  </si>
  <si>
    <t>Kelompok Usaha Budidaya Jamur Tiram Karya Sejahtera Dusun Geneng RT 03 RW 04 Desa Ganten, Kecamatan Kerjo</t>
  </si>
  <si>
    <t>Kelompok Tani Galang Mitra Sejahtera Pancot, Kalisoro, Kec Tawangmangu</t>
  </si>
  <si>
    <t>Kelompok Tani Pelita II, Cepogo, Karanglo, Tawangmangu</t>
  </si>
  <si>
    <t>Kelompok Tani NGUPOYO BOGO Penthuk Jengglong Desa Buntar Kecamatan Mojogedang</t>
  </si>
  <si>
    <t>Kelompok Taruna Tani SUMBER MULYO Ngerso, Desa Nglebak, Kec. Tawangmangu</t>
  </si>
  <si>
    <t>Kelompok Tani NGUDI REJEKI Ngudal RW 10 Desa Nglebak, Kec. Tawangmangu</t>
  </si>
  <si>
    <t>Kelompok Tani NGUDI MAKMUR II Dusun Jenawi, Desa Jenawi, Kec. Jenawi</t>
  </si>
  <si>
    <t>Kelompok Tani NGGAYUH SUBUR Sekar Petak, Desa Jatipuro, Kec. Jatipuro</t>
  </si>
  <si>
    <t>Kelompok Taruna Tani LAWU MAKMUR Nglebak, Tawangmangu</t>
  </si>
  <si>
    <t>Kelompok Tani Bunga Mulia Sejahtera RT 02/11 Lingkungan Nglurah, Kelurahan Tawangmangu, Kecamatan Tawangmangu</t>
  </si>
  <si>
    <t>Kelompok Tani GIRI MAKMUR RT 02/01 Dukuh Sedegung, Desa Balong, Jenawi</t>
  </si>
  <si>
    <t>Kelompok Tani "NGUDI SUBUR I" Gempol RT. 02 RW. 06 Desa Jatikuwung Kec. Kec. Gondangrejo</t>
  </si>
  <si>
    <t>Kelompok Tani "SUMBER REJEKI" Desa Gondosuli Kec. Tawangmangu</t>
  </si>
  <si>
    <t>GAPOKTAN "BUMI LUHUR" Desa Jatirejo Kec. Jumapolo</t>
  </si>
  <si>
    <t>Kelompok Tani "MARBAKTI TANI II" Wonorejo RT. 03 RW. 17 Kel Bejen Kec Karanganyar</t>
  </si>
  <si>
    <t>Kelompok Tani "MARSUDI MAKMUR II" Gaum RT. 05/02 Desa Gaum Kec. Tasikmadu</t>
  </si>
  <si>
    <t>Kelompok Tani "NGUDI REJEKI ", Nglurah RT. 02/10 Kel. Tawangmangu Kec. Tawangmangu</t>
  </si>
  <si>
    <t>Kelompok Tani "TANI MULYO I" Dusun Ngampel Desa Gentungan Kec. Mojogedang</t>
  </si>
  <si>
    <t>(Disdagnakerkop)</t>
  </si>
  <si>
    <t>Koperasi Dana Sejahtera RT. 03/09 Kel Tegalgede Kec. Karanganyar</t>
  </si>
  <si>
    <t>Koperasi Unit Desa (KUD) Syukur Gondagrejo</t>
  </si>
  <si>
    <t>KSU CINDELARAS Dusun Kuryo Desa Wonorejo</t>
  </si>
  <si>
    <t>KSPPS Kospin Syariah Jalan Lawu Karanganyar</t>
  </si>
  <si>
    <t>(Disdikbud)</t>
  </si>
  <si>
    <t>Hibah Kepada Kelompok Budaya Parikesit (Pembangunan Gedung Parikesit Desa Sroyo)</t>
  </si>
  <si>
    <t>Komunitas Pelestari Musik Koes Plus "JIWA NUSANTARA", Penirejo Rt. 03/07, Ds. Matesih</t>
  </si>
  <si>
    <t>Sanggar Seni "AMONG ROSO" Puton Rt. 02/04, Desa Girimulyo, Kec. Ngargoyoso</t>
  </si>
  <si>
    <t>Pametri Budoyo " BULUREJO TENTREM " Dusun Bulurejo Rw. 08, Desa Karangpandan, Kec. Karangpandan</t>
  </si>
  <si>
    <t>Kelompok Seni Tari "SABUK JANUR" Ngringin Rt. 01/05, Dusun Plawan, Girimulyo, Ngargoyoso</t>
  </si>
  <si>
    <t>Komunitas Pelestari Budaya "Guyub Rukun",  Sawahan Rw. 03, Desa Karangpandan, Kec. Karangpandan</t>
  </si>
  <si>
    <t>Paguyuban Seni Reog "SINGO LAWU", Saranandan, Desa Dayu Kec. Karangpandan</t>
  </si>
  <si>
    <t>Kelompok Seni "LAWU PERKUSI", Kapingan RT. 01 RW. 02 Desa Dayu Kec. Karangpandan</t>
  </si>
  <si>
    <t>Pengadaan Gamelan Kampung Wonosari Desa Jatikuwung Kec. Gondangrejo</t>
  </si>
  <si>
    <t>Padepokan Karawitan PANDAN SARI</t>
  </si>
  <si>
    <t>Komisi Pemilihan Umum (KPU)</t>
  </si>
  <si>
    <t>Bag. Pemerintahan Umum Setda</t>
  </si>
  <si>
    <t>PANWAS</t>
  </si>
  <si>
    <t>KODIM</t>
  </si>
  <si>
    <t>- Untuk kegiatan pengamanan PILKADA</t>
  </si>
  <si>
    <t>POLRES</t>
  </si>
  <si>
    <t>Bantuan Sosial</t>
  </si>
  <si>
    <t>RTLH</t>
  </si>
  <si>
    <t>Bantuan sosial untuk Perintis Kemerdekaan</t>
  </si>
  <si>
    <t>Bantuan sosial untuk Anak yatim, piatu, yatim piatu dan Lansia (5666 Lansia/anak yatim/piatu/yatim piatu)</t>
  </si>
  <si>
    <t>Bantuan Sosial untuk Penyandang Masalah Kesejahteraan Sosial (PMKS) : Bansos kepada Paca Potensial</t>
  </si>
  <si>
    <t>Bantuan Sosial untuk Penyandang Masalah Kesejahteraan Sosial (PMKS) : Bansos kepada Paca Non Potensial</t>
  </si>
  <si>
    <t>Bantuan Sosial untuk Penyandang Masalah Kesejahteraan Sosial (PMKS) : Bansos kepada Korban Tindak Kekerasan/Pekerja Migran</t>
  </si>
  <si>
    <t>Bantuan Sosial untuk Penyandang Masalah Kesejahteraan Sosial (PMKS) : Bansos kepada Penderita HIV/AIDS</t>
  </si>
  <si>
    <t>Bantuan Sosial untuk Organisasi penyandang cacat : PERTUNI, ITMI, FKPCTI, FKADD, PPCI</t>
  </si>
  <si>
    <t>Bantuan sosial untuk panti asuhan (untuk 17 Panti Asuhan/lembaga/yayasan di Wilayah Kabupaten Karanganyar)</t>
  </si>
  <si>
    <t>santunan anggota Linmas yang sakit/meninggal dunia</t>
  </si>
  <si>
    <t>korban bencana alam</t>
  </si>
  <si>
    <t>pembangunan relokasi akibat bencana</t>
  </si>
  <si>
    <t>(Bag.Pemdes Setda)</t>
  </si>
  <si>
    <t>Belanja Bagi Hasil Pajak Daerah Kepada Pemerintahan Desa Ngepungsari Kec. Jatipuro</t>
  </si>
  <si>
    <t>Belanja Bagi Hasil Pajak Daerah Kepada Pemerintahan Desa Jatipurwo Kec. Jatipuro</t>
  </si>
  <si>
    <t>Belanja Bagi Hasil Pajak Daerah Kepada Pemerintahan Desa Jatipuro Kec. Jatipuro</t>
  </si>
  <si>
    <t>Belanja Bagi Hasil Pajak Daerah Kepada Pemerintahan Desa Jatisobo Kec. Jatipuro</t>
  </si>
  <si>
    <t>Belanja Bagi Hasil Pajak Daerah Kepada Pemerintahan Desa Jatiwarno Kec. Jatipuro</t>
  </si>
  <si>
    <t>Belanja Bagi Hasil Pajak Daerah Kepada Pemerintahan Desa Jatimulyo Kec. Jatipuro</t>
  </si>
  <si>
    <t>Belanja Bagi Hasil Pajak Daerah Kepada Pemerintahan Desa Jatisuko Kec. Jatipuro</t>
  </si>
  <si>
    <t>Belanja Bagi Hasil Pajak Daerah Kepada Pemerintahan Desa Jatiharjo Kec. Jatipuro</t>
  </si>
  <si>
    <t>Belanja Bagi Hasil Pajak Daerah Kepada Pemerintahan Desa Jatikuwung Kec. Jatipuro</t>
  </si>
  <si>
    <t>Belanja Bagi Hasil Pajak Daerah Kepada Pemerintahan Desa Jatiroyo Kec. Jatipuro</t>
  </si>
  <si>
    <t>Belanja Bagi Hasil Pajak Daerah Kepada Pemerintahan Desa Jatisawit Kec. Jatiyoso</t>
  </si>
  <si>
    <t>Belanja Bagi Hasil Pajak Daerah Kepada Pemerintahan Desa Petung Kec. Jatiyoso</t>
  </si>
  <si>
    <t>Belanja Bagi Hasil Pajak Daerah Kepada Pemerintahan Desa Wonokeling Kec. Jatiyoso</t>
  </si>
  <si>
    <t>Belanja Bagi Hasil Pajak Daerah Kepada Pemerintahan Desa Jatiyoso Kec. Jatiyoso</t>
  </si>
  <si>
    <t>Belanja Bagi Hasil Pajak Daerah Kepada Pemerintahan Desa Tlobo Kec. Jatiyoso</t>
  </si>
  <si>
    <t>Belanja Bagi Hasil Pajak Daerah Kepada Pemerintahan Desa Wonorejo Kec. Jatiyoso</t>
  </si>
  <si>
    <t>Belanja Bagi Hasil Pajak Daerah Kepada Pemerintahan Desa Beruk Kec. Jatiyoso</t>
  </si>
  <si>
    <t>Belanja Bagi Hasil Pajak Daerah Kepada Pemerintahan Desa Karangsari Kec. Jatiyoso</t>
  </si>
  <si>
    <t>Belanja Bagi Hasil Pajak Daerah Kepada Pemerintahan Desa Wukirsawit Kec. Jatiyoso</t>
  </si>
  <si>
    <t>Belanja Bagi Hasil Pajak Daerah Kepada Pemerintahan Desa Paseban Kec. Jumapolo</t>
  </si>
  <si>
    <t>Belanja Bagi Hasil Pajak Daerah Kepada Pemerintahan Desa Lemahbang Kec. Jumapolo</t>
  </si>
  <si>
    <t>Belanja Bagi Hasil Pajak Daerah Kepada Pemerintahan Desa Jatirejo Kec. Jumapolo</t>
  </si>
  <si>
    <t>Belanja Bagi Hasil Pajak Daerah Kepada Pemerintahan Desa Kwangsan Kec. Jumapolo</t>
  </si>
  <si>
    <t>Belanja Bagi Hasil Pajak Daerah Kepada Pemerintahan Desa Karangbangun Kec. Jumapolo</t>
  </si>
  <si>
    <t>Belanja Bagi Hasil Pajak Daerah Kepada Pemerintahan Desa Ploso Kec. Jumapolo</t>
  </si>
  <si>
    <t>Belanja Bagi Hasil Pajak Daerah Kepada Pemerintahan Desa Giriwondo Kec. Jumapolo</t>
  </si>
  <si>
    <t>Belanja Bagi Hasil Pajak Daerah Kepada Pemerintahan Desa Kadipiro Kec. Jumapolo</t>
  </si>
  <si>
    <t>Belanja Bagi Hasil Pajak Daerah Kepada Pemerintahan Desa Jumantoro Kec. Jumapolo</t>
  </si>
  <si>
    <t>Belanja Bagi Hasil Pajak Daerah Kepada Pemerintahan Desa Kedawung Kec. Jumapolo</t>
  </si>
  <si>
    <t>Belanja Bagi Hasil Pajak Daerah Kepada Pemerintahan Desa Jumapolo Kec. Jumapolo</t>
  </si>
  <si>
    <t>Belanja Bagi Hasil Pajak Daerah Kepada Pemerintahan Desa Bakalan Kec. Jumapolo</t>
  </si>
  <si>
    <t>Belanja Bagi Hasil Pajak Daerah Kepada Pemerintahan Desa Sedayu Kec. Jumantono</t>
  </si>
  <si>
    <t>Belanja Bagi Hasil Pajak Daerah Kepada Pemerintahan Desa Kebak Kec. Jumantono</t>
  </si>
  <si>
    <t>Belanja Bagi Hasil Pajak Daerah Kepada Pemerintahan Desa Gemantar Kec. Jumantono</t>
  </si>
  <si>
    <t>Belanja Bagi Hasil Pajak Daerah Kepada Pemerintahan Desa Genengan Kec. Jumantono</t>
  </si>
  <si>
    <t>Belanja Bagi Hasil Pajak Daerah Kepada Pemerintahan Desa Tugu Kec. Jumantono</t>
  </si>
  <si>
    <t>Belanja Bagi Hasil Pajak Daerah Kepada Pemerintahan Desa Ngunut Kec. Jumantono</t>
  </si>
  <si>
    <t>Belanja Bagi Hasil Pajak Daerah Kepada Pemerintahan Desa Blorong Kec. Jumantono</t>
  </si>
  <si>
    <t>Belanja Bagi Hasil Pajak Daerah Kepada Pemerintahan Desa Sambirejo Kec. Jumantono</t>
  </si>
  <si>
    <t>Belanja Bagi Hasil Pajak Daerah Kepada Pemerintahan Desa Tunggulrejo Kec. Jumantono</t>
  </si>
  <si>
    <t>Belanja Bagi Hasil Pajak Daerah Kepada Pemerintahan Desa Sukosari Kec. Jumantono</t>
  </si>
  <si>
    <t>Belanja Bagi Hasil Pajak Daerah Kepada Pemerintahan Desa Sringin Kec. Jumantono</t>
  </si>
  <si>
    <t>Belanja Bagi Hasil Pajak Daerah Kepada Pemerintahan Desa Ngadiluwih Kec. Matesih</t>
  </si>
  <si>
    <t>Belanja Bagi Hasil Pajak Daerah Kepada Pemerintahan Desa Dawung Kec. Matesih</t>
  </si>
  <si>
    <t>Belanja Bagi Hasil Pajak Daerah Kepada Pemerintahan Desa Matesih Kec. Matesih</t>
  </si>
  <si>
    <t>Belanja Bagi Hasil Pajak Daerah Kepada Pemerintahan Desa Karangbangun Kec. Matesih</t>
  </si>
  <si>
    <t>Belanja Bagi Hasil Pajak Daerah Kepada Pemerintahan Desa Koripan Kec. Matesih</t>
  </si>
  <si>
    <t>Belanja Bagi Hasil Pajak Daerah Kepada Pemerintahan Desa Girilayu Kec. Matesih</t>
  </si>
  <si>
    <t>Belanja Bagi Hasil Pajak Daerah Kepada Pemerintahan Desa Pablengan Kec. Matesih</t>
  </si>
  <si>
    <t>Belanja Bagi Hasil Pajak Daerah Kepada Pemerintahan Desa Gantiwarno Kec. Matesih</t>
  </si>
  <si>
    <t>Belanja Bagi Hasil Pajak Daerah Kepada Pemerintahan Desa Plosorejo Kec. Matesih</t>
  </si>
  <si>
    <t>Belanja Bagi Hasil Pajak Daerah Kepada Pemerintahan Desa Gondosuli Kec. Tawangmangu</t>
  </si>
  <si>
    <t>Belanja Bagi Hasil Pajak Daerah Kepada Pemerintahan Desa Sepanjang Kec. Tawangmangu</t>
  </si>
  <si>
    <t>Belanja Bagi Hasil Pajak Daerah Kepada Pemerintahan Desa Bandardawung Kec. Tawangmangu</t>
  </si>
  <si>
    <t>Belanja Bagi Hasil Pajak Daerah Kepada Pemerintahan Desa Karanglo Kec. Tawangmangu</t>
  </si>
  <si>
    <t>Belanja Bagi Hasil Pajak Daerah Kepada Pemerintahan Desa Nglebak Kec. Tawangmangu</t>
  </si>
  <si>
    <t>Belanja Bagi Hasil Pajak Daerah Kepada Pemerintahan Desa Plumbon Kec. Tawangmangu</t>
  </si>
  <si>
    <t>Belanja Bagi Hasil Pajak Daerah Kepada Pemerintahan Desa Tengklik Kec. Tawangmangu</t>
  </si>
  <si>
    <t>Belanja Bagi Hasil Pajak Daerah Kepada Pemerintahan Desa Puntukrejo Kec. Ngargoyoso</t>
  </si>
  <si>
    <t>Belanja Bagi Hasil Pajak Daerah Kepada Pemerintahan Desa Berjo Kec. Ngargoyoso</t>
  </si>
  <si>
    <t>Belanja Bagi Hasil Pajak Daerah Kepada Pemerintahan Desa Girimulyo Kec. Ngargoyoso</t>
  </si>
  <si>
    <t>Belanja Bagi Hasil Pajak Daerah Kepada Pemerintahan Desa Segorogunung Kec. Ngargoyoso</t>
  </si>
  <si>
    <t>Belanja Bagi Hasil Pajak Daerah Kepada Pemerintahan Desa Kemuning Kec. Ngargoyoso</t>
  </si>
  <si>
    <t>Belanja Bagi Hasil Pajak Daerah Kepada Pemerintahan Desa Ngargoyoso Kec. Ngargoyoso</t>
  </si>
  <si>
    <t>Belanja Bagi Hasil Pajak Daerah Kepada Pemerintahan Desa Jatirejo Kec. Ngargoyoso</t>
  </si>
  <si>
    <t>Belanja Bagi Hasil Pajak Daerah Kepada Pemerintahan Desa Dukuh Kec. Ngargoyoso</t>
  </si>
  <si>
    <t>Belanja Bagi Hasil Pajak Daerah Kepada Pemerintahan Desa Nglegok Kec. Ngargoyoso</t>
  </si>
  <si>
    <t>Belanja Bagi Hasil Pajak Daerah Kepada Pemerintahan Desa Karangpandan Kec. Karangpandan</t>
  </si>
  <si>
    <t>Belanja Bagi Hasil Pajak Daerah Kepada Pemerintahan Desa Doplang Kec. Karangpandan</t>
  </si>
  <si>
    <t>Belanja Bagi Hasil Pajak Daerah Kepada Pemerintahan Desa Ngemplak Kec. Karangpandan</t>
  </si>
  <si>
    <t>Belanja Bagi Hasil Pajak Daerah Kepada Pemerintahan Desa Bangsri Kec. Karangpandan</t>
  </si>
  <si>
    <t>Belanja Bagi Hasil Pajak Daerah Kepada Pemerintahan Desa Tohkuning Kec. Karangpandan</t>
  </si>
  <si>
    <t>Belanja Bagi Hasil Pajak Daerah Kepada Pemerintahan Desa Gondangmanis Kec. Karangpandan</t>
  </si>
  <si>
    <t>Belanja Bagi Hasil Pajak Daerah Kepada Pemerintahan Desa Dayu Kec. Karangpandan</t>
  </si>
  <si>
    <t>Belanja Bagi Hasil Pajak Daerah Kepada Pemerintahan Desa Harjosari Kec. Karangpandan</t>
  </si>
  <si>
    <t>Belanja Bagi Hasil Pajak Daerah Kepada Pemerintahan Desa Salam Kec. Karangpandan</t>
  </si>
  <si>
    <t>Belanja Bagi Hasil Pajak Daerah Kepada Pemerintahan Desa Gerdu Kec. Karangpandan</t>
  </si>
  <si>
    <t>Belanja Bagi Hasil Pajak Daerah Kepada Pemerintahan Desa Karang Kec. Karangpandan</t>
  </si>
  <si>
    <t>Belanja Bagi Hasil Pajak Daerah Kepada Pemerintahan Desa Buran Kec. Tasikmadu</t>
  </si>
  <si>
    <t>Belanja Bagi Hasil Pajak Daerah Kepada Pemerintahan Desa Papahan Kec. Tasikmadu</t>
  </si>
  <si>
    <t>Belanja Bagi Hasil Pajak Daerah Kepada Pemerintahan Desa Ngijo Kec. Tasikmadu</t>
  </si>
  <si>
    <t>Belanja Bagi Hasil Pajak Daerah Kepada Pemerintahan Desa Gaum Kec. Tasikmadu</t>
  </si>
  <si>
    <t>Belanja Bagi Hasil Pajak Daerah Kepada Pemerintahan Desa Suruh Kec. Tasikmadu</t>
  </si>
  <si>
    <t>Belanja Bagi Hasil Pajak Daerah Kepada Pemerintahan Desa Pandeyan Kec. Tasikmadu</t>
  </si>
  <si>
    <t>Belanja Bagi Hasil Pajak Daerah Kepada Pemerintahan Desa Karangmojo Kec. Tasikmadu</t>
  </si>
  <si>
    <t>Belanja Bagi Hasil Pajak Daerah Kepada Pemerintahan Desa Kaling Kec. Tasikmadu</t>
  </si>
  <si>
    <t>Belanja Bagi Hasil Pajak Daerah Kepada Pemerintahan Desa Wonolopo Kec. Tasikmadu</t>
  </si>
  <si>
    <t>Belanja Bagi Hasil Pajak Daerah Kepada Pemerintahan Desa Kalijirak Kec. Tasikmadu</t>
  </si>
  <si>
    <t>Belanja Bagi Hasil Pajak Daerah Kepada Pemerintahan Desa Suruhkalang Kec. Jaten</t>
  </si>
  <si>
    <t>Belanja Bagi Hasil Pajak Daerah Kepada Pemerintahan Desa Jati Kec. Jaten</t>
  </si>
  <si>
    <t>Belanja Bagi Hasil Pajak Daerah Kepada Pemerintahan Desa Jaten Kec. Jaten</t>
  </si>
  <si>
    <t>Belanja Bagi Hasil Pajak Daerah Kepada Pemerintahan Desa Dagen Kec. Jaten</t>
  </si>
  <si>
    <t>Belanja Bagi Hasil Pajak Daerah Kepada Pemerintahan Desa Ngringo Kec. Jaten</t>
  </si>
  <si>
    <t>Belanja Bagi Hasil Pajak Daerah Kepada Pemerintahan Desa Jetis Kec. Jaten</t>
  </si>
  <si>
    <t>Belanja Bagi Hasil Pajak Daerah Kepada Pemerintahan Desa Sroyo Kec. Jaten</t>
  </si>
  <si>
    <t>Belanja Bagi Hasil Pajak Daerah Kepada Pemerintahan Desa Brujul Kec. Jaten</t>
  </si>
  <si>
    <t>Belanja Bagi Hasil Pajak Daerah Kepada Pemerintahan Desa Ngasem Kec. Colomadu</t>
  </si>
  <si>
    <t>Belanja Bagi Hasil Pajak Daerah Kepada Pemerintahan Desa Bolon Kec. Colomadu</t>
  </si>
  <si>
    <t>Belanja Bagi Hasil Pajak Daerah Kepada Pemerintahan Desa Malangjiwan Kec. Colomadu</t>
  </si>
  <si>
    <t>Belanja Bagi Hasil Pajak Daerah Kepada Pemerintahan Desa Gawanan Kec. Colomadu</t>
  </si>
  <si>
    <t>Belanja Bagi Hasil Pajak Daerah Kepada Pemerintahan Desa Tohudan Kec. Colomadu</t>
  </si>
  <si>
    <t>Belanja Bagi Hasil Pajak Daerah Kepada Pemerintahan Desa Gedongan Kec. Colomadu</t>
  </si>
  <si>
    <t>Belanja Bagi Hasil Pajak Daerah Kepada Pemerintahan Desa Klodran Kec. Colomadu</t>
  </si>
  <si>
    <t>Belanja Bagi Hasil Pajak Daerah Kepada Pemerintahan Desa Baturan Kec. Colomadu</t>
  </si>
  <si>
    <t>Belanja Bagi Hasil Pajak Daerah Kepada Pemerintahan Desa Blulukan Kec. Colomadu</t>
  </si>
  <si>
    <t>Belanja Bagi Hasil Pajak Daerah Kepada Pemerintahan Desa Paulan Kec. Colomadu</t>
  </si>
  <si>
    <t>Belanja Bagi Hasil Pajak Daerah Kepada Pemerintahan Desa Gajahan Kec. Colomadu</t>
  </si>
  <si>
    <t>Belanja Bagi Hasil Pajak Daerah Kepada Pemerintahan Desa Wonorejo Kec. Gondangrejo</t>
  </si>
  <si>
    <t>Belanja Bagi Hasil Pajak Daerah Kepada Pemerintahan Desa Plesungan Kec. Gondangrejo</t>
  </si>
  <si>
    <t>Belanja Bagi Hasil Pajak Daerah Kepada Pemerintahan Desa Jatikuwung Kec. Gondangrejo</t>
  </si>
  <si>
    <t>Belanja Bagi Hasil Pajak Daerah Kepada Pemerintahan Desa Selokaton Kec. Gondangrejo</t>
  </si>
  <si>
    <t>Belanja Bagi Hasil Pajak Daerah Kepada Pemerintahan Desa Bulurejo Kec. Gondangrejo</t>
  </si>
  <si>
    <t>Belanja Bagi Hasil Pajak Daerah Kepada Pemerintahan Desa Rejosari Kec. Gondangrejo</t>
  </si>
  <si>
    <t>Belanja Bagi Hasil Pajak Daerah Kepada Pemerintahan Desa Jeruksawit Kec. Gondangrejo</t>
  </si>
  <si>
    <t>Belanja Bagi Hasil Pajak Daerah Kepada Pemerintahan Desa Karangturi Kec. Gondangrejo</t>
  </si>
  <si>
    <t>Belanja Bagi Hasil Pajak Daerah Kepada Pemerintahan Desa Kragan Kec. Gondangrejo</t>
  </si>
  <si>
    <t>Belanja Bagi Hasil Pajak Daerah Kepada Pemerintahan Desa Wonosari Kec. Gondangrejo</t>
  </si>
  <si>
    <t>Belanja Bagi Hasil Pajak Daerah Kepada Pemerintahan Desa Dayu Kec. Gondangrejo</t>
  </si>
  <si>
    <t>Belanja Bagi Hasil Pajak Daerah Kepada Pemerintahan Desa Tuban Kec. Gondangrejo</t>
  </si>
  <si>
    <t>Belanja Bagi Hasil Pajak Daerah Kepada Pemerintahan Desa Krendowahono Kec. Gondangrejo</t>
  </si>
  <si>
    <t>Belanja Bagi Hasil Pajak Daerah Kepada Pemerintahan Desa Kemiri Kec. Kebakkramat</t>
  </si>
  <si>
    <t>Belanja Bagi Hasil Pajak Daerah Kepada Pemerintahan Desa Kebak Kec. Kebakkramat</t>
  </si>
  <si>
    <t>Belanja Bagi Hasil Pajak Daerah Kepada Pemerintahan Desa Waru Kec. Kebakkramat</t>
  </si>
  <si>
    <t>Belanja Bagi Hasil Pajak Daerah Kepada Pemerintahan Desa Pulosari Kec. Kebakkramat</t>
  </si>
  <si>
    <t>Belanja Bagi Hasil Pajak Daerah Kepada Pemerintahan Desa Malangganten Kec. Kebakkramat</t>
  </si>
  <si>
    <t>Belanja Bagi Hasil Pajak Daerah Kepada Pemerintahan Desa Nangsri Kec. Kebakkramat</t>
  </si>
  <si>
    <t>Belanja Bagi Hasil Pajak Daerah Kepada Pemerintahan Desa Banjarharjo Kec. Kebakkramat</t>
  </si>
  <si>
    <t>Belanja Bagi Hasil Pajak Daerah Kepada Pemerintahan Desa Alastuwo Kec. Kebakkramat</t>
  </si>
  <si>
    <t>Belanja Bagi Hasil Pajak Daerah Kepada Pemerintahan Desa Macanan Kec. Kebakkramat</t>
  </si>
  <si>
    <t>Belanja Bagi Hasil Pajak Daerah Kepada Pemerintahan Desa Kaliwuluh Kec. Kebakkramat</t>
  </si>
  <si>
    <t>Belanja Bagi Hasil Pajak Daerah Kepada Pemerintahan Desa Mojogedang Kec. Mojogedang</t>
  </si>
  <si>
    <t>Belanja Bagi Hasil Pajak Daerah Kepada Pemerintahan Desa Sewurejo Kec. Mojogedang</t>
  </si>
  <si>
    <t>Belanja Bagi Hasil Pajak Daerah Kepada Pemerintahan Desa Ngadirejo Kec. Mojogedang</t>
  </si>
  <si>
    <t>Belanja Bagi Hasil Pajak Daerah Kepada Pemerintahan Desa Pendem Kec. Mojogedang</t>
  </si>
  <si>
    <t>Belanja Bagi Hasil Pajak Daerah Kepada Pemerintahan Desa Pereng Kec. Mojogedang</t>
  </si>
  <si>
    <t>Belanja Bagi Hasil Pajak Daerah Kepada Pemerintahan Desa Munggur Kec. Mojogedang</t>
  </si>
  <si>
    <t>Belanja Bagi Hasil Pajak Daerah Kepada Pemerintahan Desa Kedungjeruk Kec. Mojogedang</t>
  </si>
  <si>
    <t>Belanja Bagi Hasil Pajak Daerah Kepada Pemerintahan Desa Kaliboto Kec. Mojogedang</t>
  </si>
  <si>
    <t>Belanja Bagi Hasil Pajak Daerah Kepada Pemerintahan Desa Buntar Kec. Mojogedang</t>
  </si>
  <si>
    <t>Belanja Bagi Hasil Pajak Daerah Kepada Pemerintahan Desa Mojoroto Kec. Mojogedang</t>
  </si>
  <si>
    <t>Belanja Bagi Hasil Pajak Daerah Kepada Pemerintahan Desa Gebyog Kec. Mojogedang</t>
  </si>
  <si>
    <t>Belanja Bagi Hasil Pajak Daerah Kepada Pemerintahan Desa Gentungan Kec. Mojogedang</t>
  </si>
  <si>
    <t>Belanja Bagi Hasil Pajak Daerah Kepada Pemerintahan Desa Pojok Kec. Mojogedang</t>
  </si>
  <si>
    <t>Belanja Bagi Hasil Pajak Daerah Kepada Pemerintahan Desa Kuto Kec. Kerjo</t>
  </si>
  <si>
    <t>Belanja Bagi Hasil Pajak Daerah Kepada Pemerintahan Desa Tamansari Kec. Kerjo</t>
  </si>
  <si>
    <t>Belanja Bagi Hasil Pajak Daerah Kepada Pemerintahan Desa Ganten Kec. Kerjo</t>
  </si>
  <si>
    <t>Belanja Bagi Hasil Pajak Daerah Kepada Pemerintahan Desa Gempolan Kec. Kerjo</t>
  </si>
  <si>
    <t>Belanja Bagi Hasil Pajak Daerah Kepada Pemerintahan Desa Plosorejo Kec. Kerjo</t>
  </si>
  <si>
    <t>Belanja Bagi Hasil Pajak Daerah Kepada Pemerintahan Desa Karangrejo Kec. Kerjo</t>
  </si>
  <si>
    <t>Belanja Bagi Hasil Pajak Daerah Kepada Pemerintahan Desa Kwadungan Kec. Kerjo</t>
  </si>
  <si>
    <t>Belanja Bagi Hasil Pajak Daerah Kepada Pemerintahan Desa Botok Kec. Kerjo</t>
  </si>
  <si>
    <t>Belanja Bagi Hasil Pajak Daerah Kepada Pemerintahan Desa Sumberejo Kec. Kerjo</t>
  </si>
  <si>
    <t>Belanja Bagi Hasil Pajak Daerah Kepada Pemerintahan Desa Tawangsari Kec. Kerjo</t>
  </si>
  <si>
    <t>Belanja Bagi Hasil Pajak Daerah Kepada Pemerintahan Desa Gumeng Kec. Jenawi</t>
  </si>
  <si>
    <t>Belanja Bagi Hasil Pajak Daerah Kepada Pemerintahan Desa Anggrasmanis Kec. Jenawi</t>
  </si>
  <si>
    <t>Belanja Bagi Hasil Pajak Daerah Kepada Pemerintahan Desa Jenawi Kec. Jenawi</t>
  </si>
  <si>
    <t>Belanja Bagi Hasil Pajak Daerah Kepada Pemerintahan Desa Trengguli Kec. Jenawi</t>
  </si>
  <si>
    <t>Belanja Bagi Hasil Pajak Daerah Kepada Pemerintahan Desa Balong Kec. Jenawi</t>
  </si>
  <si>
    <t>Belanja Bagi Hasil Pajak Daerah Kepada Pemerintahan Desa Menjing Kec. Jenawi</t>
  </si>
  <si>
    <t>Belanja Bagi Hasil Pajak Daerah Kepada Pemerintahan Desa Seloromo Kec. Jenawi</t>
  </si>
  <si>
    <t>Belanja Bagi Hasil Pajak Daerah Kepada Pemerintahan Desa Sidomukti Kec. Jenawi</t>
  </si>
  <si>
    <t>Belanja Bagi Hasil Pajak Daerah Kepada Pemerintahan Desa Lempong Kec. Jenawi</t>
  </si>
  <si>
    <t>Belanja Bagi Hasil Retribusi Daerah Kepada Pemerintahan Desa</t>
  </si>
  <si>
    <t>Belanja Bagi Hasil Retribusi Daerah Kepada Pemerintahan Desa Ngepungsari Kecamatan Jatipuro</t>
  </si>
  <si>
    <t>Belanja Bagi Hasil Retribusi Daerah Kepada Pemerintahan Desa Jatipurwo Kecamatan Jatipuro</t>
  </si>
  <si>
    <t>Belanja Bagi Hasil Retribusi Daerah Kepada Pemerintahan Desa Jatipuro Kecamatan Jatipuro</t>
  </si>
  <si>
    <t>Belanja Bagi Hasil Retribusi Daerah Kepada Pemerintahan Desa Jatisobo Kecamatan Jatipuro</t>
  </si>
  <si>
    <t>Belanja Bagi Hasil Retribusi Daerah Kepada Pemerintahan Desa Jatiwarno Kecamatan Jatipuro</t>
  </si>
  <si>
    <t>Belanja Bagi Hasil Retribusi Daerah Kepada Pemerintahan Desa Jatimulyo Kecamatan Jatipuro</t>
  </si>
  <si>
    <t>Belanja Bagi Hasil Retribusi Daerah Kepada Pemerintahan Desa Jatisuko Kecamatan Jatipuro</t>
  </si>
  <si>
    <t>Belanja Bagi Hasil Retribusi Daerah Kepada Pemerintahan Desa Jatiharjo Kecamatan Jatipuro</t>
  </si>
  <si>
    <t>Belanja Bagi Hasil Retribusi Daerah Kepada Pemerintahan Desa Jatikuwung Kecamatan Jatipuro</t>
  </si>
  <si>
    <t>Belanja Bagi Hasil Retribusi Daerah Kepada Pemerintahan Desa Jatiroyo Kecamatan Jatipuro</t>
  </si>
  <si>
    <t>Belanja Bagi Hasil Retribusi Daerah Kepada Pemerintahan Desa Jatisawit Kecamatan Jatiyoso</t>
  </si>
  <si>
    <t>Belanja Bagi Hasil Retribusi Daerah Kepada Pemerintahan Desa Petung Kecamatan Jatiyoso</t>
  </si>
  <si>
    <t>Belanja Bagi Hasil Retribusi Daerah Kepada Pemerintahan Desa Wonokeling Kecamatan Jatiyoso</t>
  </si>
  <si>
    <t>Belanja Bagi Hasil Retribusi Daerah Kepada Pemerintahan Desa Jatiyoso Kecamatan Jatiyoso</t>
  </si>
  <si>
    <t>Belanja Bagi Hasil Retribusi Daerah Kepada Pemerintahan Desa Tlobo Kecamatan Jatiyoso</t>
  </si>
  <si>
    <t>Belanja Bagi Hasil Retribusi Daerah Kepada Pemerintahan Desa Wonorejo Kecamatan Jatiyoso</t>
  </si>
  <si>
    <t>Belanja Bagi Hasil Retribusi Daerah Kepada Pemerintahan Desa Beruk Kecamatan Jatiyoso</t>
  </si>
  <si>
    <t>Belanja Bagi Hasil Retribusi Daerah Kepada Pemerintahan Desa Karangsari Kecamatan Jatiyoso</t>
  </si>
  <si>
    <t>Belanja Bagi Hasil Retribusi Daerah Kepada Pemerintahan Desa Wukirsawit Kecamatan Jatiyoso</t>
  </si>
  <si>
    <t>Belanja Bagi Hasil Retribusi Daerah Kepada Pemerintahan Desa Paseban Kecamatan Jumapolo</t>
  </si>
  <si>
    <t>Belanja Bagi Hasil Retribusi Daerah Kepada Pemerintahan Desa Lemahbang Kecamatan Jumapolo</t>
  </si>
  <si>
    <t>Belanja Bagi Hasil Retribusi Daerah Kepada Pemerintahan Desa Jatirejo Kecamatan Jumapolo</t>
  </si>
  <si>
    <t>Belanja Bagi Hasil Retribusi Daerah Kepada Pemerintahan Desa Kwangsan Kecamatan Jumapolo</t>
  </si>
  <si>
    <t>Belanja Bagi Hasil Retribusi Daerah Kepada Pemerintahan Desa Karangbangun Kecamatan Jumapolo</t>
  </si>
  <si>
    <t>Belanja Bagi Hasil Retribusi Daerah Kepada Pemerintahan Desa Ploso Kecamatan Jumapolo</t>
  </si>
  <si>
    <t>Belanja Bagi Hasil Retribusi Daerah Kepada Pemerintahan Desa Giriwondo Kecamatan Jumapolo</t>
  </si>
  <si>
    <t>Belanja Bagi Hasil Retribusi Daerah Kepada Pemerintahan Desa Kadipiro Kecamatan Jumapolo</t>
  </si>
  <si>
    <t>Belanja Bagi Hasil Retribusi Daerah Kepada Pemerintahan Desa Jumantoro Kecamatan Jumapolo</t>
  </si>
  <si>
    <t>Belanja Bagi Hasil Retribusi Daerah Kepada Pemerintahan Desa Kedawung Kecamatan Jumapolo</t>
  </si>
  <si>
    <t>Belanja Bagi Hasil Retribusi Daerah Kepada Pemerintahan Desa Jumapolo Kecamatan Jumapolo</t>
  </si>
  <si>
    <t>Belanja Bagi Hasil Retribusi Daerah Kepada Pemerintahan Desa Bakalan Kecamatan Jumapolo</t>
  </si>
  <si>
    <t>Belanja Bagi Hasil Retribusi Daerah Kepada Pemerintahan Desa Sedayu Kecamatan Jumantono</t>
  </si>
  <si>
    <t>Belanja Bagi Hasil Retribusi Daerah Kepada Pemerintahan Desa Kebak Kecamatan Jumantono</t>
  </si>
  <si>
    <t>Belanja Bagi Hasil Retribusi Daerah Kepada Pemerintahan Desa Gemantar Kecamatan Jumantono</t>
  </si>
  <si>
    <t>Belanja Bagi Hasil Retribusi Daerah Kepada Pemerintahan Desa Genengan Kecamatan Jumantono</t>
  </si>
  <si>
    <t>Belanja Bagi Hasil Retribusi Daerah Kepada Pemerintahan Desa Tugu Kecamatan Jumantono</t>
  </si>
  <si>
    <t>Belanja Bagi Hasil Retribusi Daerah Kepada Pemerintahan Desa Ngunut Kecamatan Jumantono</t>
  </si>
  <si>
    <t>Belanja Bagi Hasil Retribusi Daerah Kepada Pemerintahan Desa Blorong Kecamatan Jumantono</t>
  </si>
  <si>
    <t>Belanja Bagi Hasil Retribusi Daerah Kepada Pemerintahan Desa Sambirejo Kecamatan Jumantono</t>
  </si>
  <si>
    <t>Belanja Bagi Hasil Retribusi Daerah Kepada Pemerintahan Desa Tunggulrejo Kecamatan Jumantono</t>
  </si>
  <si>
    <t>Belanja Bagi Hasil Retribusi Daerah Kepada Pemerintahan Desa Sukosari Kecamatan Jumantono</t>
  </si>
  <si>
    <t>Belanja Bagi Hasil Retribusi Daerah Kepada Pemerintahan Desa Sringin Kecamatan Jumantono</t>
  </si>
  <si>
    <t>Belanja Bagi Hasil Retribusi Daerah Kepada Pemerintahan Desa Ngadiluwih Kecamatan Matesih</t>
  </si>
  <si>
    <t>Belanja Bagi Hasil Retribusi Daerah Kepada Pemerintahan Desa Dawung Kecamatan Matesih</t>
  </si>
  <si>
    <t>Belanja Bagi Hasil Retribusi Daerah Kepada Pemerintahan Desa Matesih Kecamatan Matesih</t>
  </si>
  <si>
    <t>Belanja Bagi Hasil Retribusi Daerah Kepada Pemerintahan Desa Karangbangun Kecamatan Matesih</t>
  </si>
  <si>
    <t>Belanja Bagi Hasil Retribusi Daerah Kepada Pemerintahan Desa Koripan Kecamatan Matesih</t>
  </si>
  <si>
    <t>Belanja Bagi Hasil Retribusi Daerah Kepada Pemerintahan Desa Girilayu Kecamatan Matesih</t>
  </si>
  <si>
    <t>Belanja Bagi Hasil Retribusi Daerah Kepada Pemerintahan Desa Pablengan Kecamatan Matesih</t>
  </si>
  <si>
    <t>Belanja Bagi Hasil Retribusi Daerah Kepada Pemerintahan Desa Gantiwarno Kecamatan Matesih</t>
  </si>
  <si>
    <t>Belanja Bagi Hasil Retribusi Daerah Kepada Pemerintahan Desa Plosorejo Kecamatan Matesih</t>
  </si>
  <si>
    <t>Belanja Bagi Hasil Retribusi Daerah Kepada Pemerintahan Desa Gondosuli Kecamatan Tawangmangu</t>
  </si>
  <si>
    <t>Belanja Bagi Hasil Retribusi Daerah Kepada Pemerintahan Desa Sepanjang Kecamatan Tawangmangu</t>
  </si>
  <si>
    <t>Belanja Bagi Hasil Retribusi Daerah Kepada Pemerintahan Desa Bandardawung Kecamatan Tawangmangu</t>
  </si>
  <si>
    <t>Belanja Bagi Hasil Retribusi Daerah Kepada Pemerintahan Desa Karanglo Kecamatan Tawangmangu</t>
  </si>
  <si>
    <t>Belanja Bagi Hasil Retribusi Daerah Kepada Pemerintahan Desa Nglebak Kecamatan Tawangmangu</t>
  </si>
  <si>
    <t>Belanja Bagi Hasil Retribusi Daerah Kepada Pemerintahan Desa Plumbon Kecamatan Tawangmangu</t>
  </si>
  <si>
    <t>Belanja Bagi Hasil Retribusi Daerah Kepada Pemerintahan Desa Tengklik Kecamatan Tawangmangu</t>
  </si>
  <si>
    <t>Belanja Bagi Hasil Retribusi Daerah Kepada Pemerintahan Desa Puntukrejo Kecamatan Ngargoyoso</t>
  </si>
  <si>
    <t>Belanja Bagi Hasil Retribusi Daerah Kepada Pemerintahan Desa Berjo Kecamatan Ngargoyoso</t>
  </si>
  <si>
    <t>Belanja Bagi Hasil Retribusi Daerah Kepada Pemerintahan Desa Girimulyo Kecamatan Ngargoyoso</t>
  </si>
  <si>
    <t>Belanja Bagi Hasil Retribusi Daerah Kepada Pemerintahan Desa Segorogunung Kecamatan Ngargoyoso</t>
  </si>
  <si>
    <t>Belanja Bagi Hasil Retribusi Daerah Kepada Pemerintahan Desa Kemuning Kecamatan Ngargoyoso</t>
  </si>
  <si>
    <t>Belanja Bagi Hasil Retribusi Daerah Kepada Pemerintahan Desa Ngargoyoso Kecamatan Ngargoyoso</t>
  </si>
  <si>
    <t>Belanja Bagi Hasil Retribusi Daerah Kepada Pemerintahan Desa Jatirejo Kecamatan Ngargoyoso</t>
  </si>
  <si>
    <t>Belanja Bagi Hasil Retribusi Daerah Kepada Pemerintahan Desa Dukuh Kecamatan Ngargoyoso</t>
  </si>
  <si>
    <t>Belanja Bagi Hasil Retribusi Daerah Kepada Pemerintahan Desa Nglegok Kecamatan Ngargoyoso</t>
  </si>
  <si>
    <t>Belanja Bagi Hasil Retribusi Daerah Kepada Pemerintahan Desa Karangpandan Kecamatan Karangpandan</t>
  </si>
  <si>
    <t>Belanja Bagi Hasil Retribusi Daerah Kepada Pemerintahan Desa Doplang Kecamatan Karangpandan</t>
  </si>
  <si>
    <t>Belanja Bagi Hasil Retribusi Daerah Kepada Pemerintahan Desa Ngemplak Kecamatan Karangpandan</t>
  </si>
  <si>
    <t>Belanja Bagi Hasil Retribusi Daerah Kepada Pemerintahan Desa Bangsri Kecamatan Karangpandan</t>
  </si>
  <si>
    <t>Belanja Bagi Hasil Retribusi Daerah Kepada Pemerintahan Desa Tohkuning Kecamatan Karangpandan</t>
  </si>
  <si>
    <t>Belanja Bagi Hasil Retribusi Daerah Kepada Pemerintahan Desa Gondangmanis Kecamatan Karangpandan</t>
  </si>
  <si>
    <t>Belanja Bagi Hasil Retribusi Daerah Kepada Pemerintahan Desa Dayu Kecamatan Karangpandan</t>
  </si>
  <si>
    <t>Belanja Bagi Hasil Retribusi Daerah Kepada Pemerintahan Desa Harjosari Kecamatan Karangpandan</t>
  </si>
  <si>
    <t>Belanja Bagi Hasil Retribusi Daerah Kepada Pemerintahan Desa Salam Kecamatan Karangpandan</t>
  </si>
  <si>
    <t>Belanja Bagi Hasil Retribusi Daerah Kepada Pemerintahan Desa Gerdu Kecamatan Karangpandan</t>
  </si>
  <si>
    <t>Belanja Bagi Hasil Retribusi Daerah Kepada Pemerintahan Desa Karang Kecamatan Karangpandan</t>
  </si>
  <si>
    <t>Belanja Bagi Hasil Retribusi Daerah Kepada Pemerintahan Desa Buran Kecamatan Tasikmadu</t>
  </si>
  <si>
    <t>Belanja Bagi Hasil Retribusi Daerah Kepada Pemerintahan Desa Papahan Kecamatan Tasikmadu</t>
  </si>
  <si>
    <t>Belanja Bagi Hasil Retribusi Daerah Kepada Pemerintahan Desa Ngijo Kecamatan Tasikmadu</t>
  </si>
  <si>
    <t>Belanja Bagi Hasil Retribusi Daerah Kepada Pemerintahan Desa Gaum Kecamatan Tasikmadu</t>
  </si>
  <si>
    <t>Belanja Bagi Hasil Retribusi Daerah Kepada Pemerintahan Desa Suruh Kecamatan Tasikmadu</t>
  </si>
  <si>
    <t>Belanja Bagi Hasil Retribusi Daerah Kepada Pemerintahan Desa Pandeyan Kecamatan Tasikmadu</t>
  </si>
  <si>
    <t>Belanja Bagi Hasil Retribusi Daerah Kepada Pemerintahan Desa Karangmojo Kecamatan Tasikmadu</t>
  </si>
  <si>
    <t>Belanja Bagi Hasil Retribusi Daerah Kepada Pemerintahan Desa Kaling Kecamatan Tasikmadu</t>
  </si>
  <si>
    <t>Belanja Bagi Hasil Retribusi Daerah Kepada Pemerintahan Desa Wonolopo Kecamatan Tasikmadu</t>
  </si>
  <si>
    <t>Belanja Bagi Hasil Retribusi Daerah Kepada Pemerintahan Desa Kalijirak Kecamatan Tasikmadu</t>
  </si>
  <si>
    <t>Belanja Bagi Hasil Retribusi Daerah Kepada Pemerintahan Desa Suruhkalang Kecamatan Jaten</t>
  </si>
  <si>
    <t>Belanja Bagi Hasil Retribusi Daerah Kepada Pemerintahan Desa Jati Kecamatan Jaten</t>
  </si>
  <si>
    <t>Belanja Bagi Hasil Retribusi Daerah Kepada Pemerintahan Desa Jaten Kecamatan Jaten</t>
  </si>
  <si>
    <t>Belanja Bagi Hasil Retribusi Daerah Kepada Pemerintahan Desa Dagen Kecamatan Jaten</t>
  </si>
  <si>
    <t>Belanja Bagi Hasil Retribusi Daerah Kepada Pemerintahan Desa Ngringo Kecamatan Jaten</t>
  </si>
  <si>
    <t>Belanja Bagi Hasil Retribusi Daerah Kepada Pemerintahan Desa Jetis Kecamatan Jaten</t>
  </si>
  <si>
    <t>Belanja Bagi Hasil Retribusi Daerah Kepada Pemerintahan Desa Sroyo Kecamatan Jaten</t>
  </si>
  <si>
    <t>Belanja Bagi Hasil Retribusi Daerah Kepada Pemerintahan Desa Brujul Kecamatan Jaten</t>
  </si>
  <si>
    <t>Belanja Bagi Hasil Retribusi Daerah Kepada Pemerintahan Desa Ngasem Kecamatan Colomadu</t>
  </si>
  <si>
    <t>Belanja Bagi Hasil Retribusi Daerah Kepada Pemerintahan Desa Bolon Kecamatan Colomadu</t>
  </si>
  <si>
    <t>Belanja Bagi Hasil Retribusi Daerah Kepada Pemerintahan Desa Malangjiwan Kecamatan Colomadu</t>
  </si>
  <si>
    <t>Belanja Bagi Hasil Retribusi Daerah Kepada Pemerintahan Desa Gawanan Kecamatan Colomadu</t>
  </si>
  <si>
    <t>Belanja Bagi Hasil Retribusi Daerah Kepada Pemerintahan Desa Tohudan Kecamatan Colomadu</t>
  </si>
  <si>
    <t>Belanja Bagi Hasil Retribusi Daerah Kepada Pemerintahan Desa Gedongan Kecamatan Colomadu</t>
  </si>
  <si>
    <t>Belanja Bagi Hasil Retribusi Daerah Kepada Pemerintahan Desa Klodran Kecamatan Colomadu</t>
  </si>
  <si>
    <t>Belanja Bagi Hasil Retribusi Daerah Kepada Pemerintahan Desa Baturan Kecamatan Colomadu</t>
  </si>
  <si>
    <t>Belanja Bagi Hasil Retribusi Daerah Kepada Pemerintahan Desa Blulukan Kecamatan Colomadu</t>
  </si>
  <si>
    <t>Belanja Bagi Hasil Retribusi Daerah Kepada Pemerintahan Desa Paulan Kecamatan Colomadu</t>
  </si>
  <si>
    <t>Belanja Bagi Hasil Retribusi Daerah Kepada Pemerintahan Desa Gajahan Kecamatan Colomadu</t>
  </si>
  <si>
    <t>Belanja Bagi Hasil Retribusi Daerah Kepada Pemerintahan Desa Wonorejo Kecamatan Gondangrejo</t>
  </si>
  <si>
    <t>Belanja Bagi Hasil Retribusi Daerah Kepada Pemerintahan Desa Plesungan Kecamatan Gondangrejo</t>
  </si>
  <si>
    <t>Belanja Bagi Hasil Retribusi Daerah Kepada Pemerintahan Desa Jatikuwung Kecamatan Gondangrejo</t>
  </si>
  <si>
    <t>Belanja Bagi Hasil Retribusi Daerah Kepada Pemerintahan Desa Selokaton Kecamatan Gondangrejo</t>
  </si>
  <si>
    <t>Belanja Bagi Hasil Retribusi Daerah Kepada Pemerintahan Desa Bulurejo Kecamatan Gondangrejo</t>
  </si>
  <si>
    <t>Belanja Bagi Hasil Retribusi Daerah Kepada Pemerintahan Desa Rejosari Kecamatan Gondangrejo</t>
  </si>
  <si>
    <t>Belanja Bagi Hasil Retribusi Daerah Kepada Pemerintahan Desa Jeruksawit Kecamatan Gondangrejo</t>
  </si>
  <si>
    <t>Belanja Bagi Hasil Retribusi Daerah Kepada Pemerintahan Desa Karangturi Kecamatan Gondangrejo</t>
  </si>
  <si>
    <t>Belanja Bagi Hasil Retribusi Daerah Kepada Pemerintahan Desa Kragan Kecamatan Gondangrejo</t>
  </si>
  <si>
    <t>Belanja Bagi Hasil Retribusi Daerah Kepada Pemerintahan Desa Wonosari Kecamatan Gondangrejo</t>
  </si>
  <si>
    <t>Belanja Bagi Hasil Retribusi Daerah Kepada Pemerintahan Desa Dayu Kecamatan Gondangrejo</t>
  </si>
  <si>
    <t>Belanja Bagi Hasil Retribusi Daerah Kepada Pemerintahan Desa Tuban Kecamatan Gondangrejo</t>
  </si>
  <si>
    <t>Belanja Bagi Hasil Retribusi Daerah Kepada Pemerintahan Desa Krendowahono Kecamatan Gondangrejo</t>
  </si>
  <si>
    <t>Belanja Bagi Hasil Retribusi Daerah Kepada Pemerintahan Desa Kemiri Kecamatan Kebakkramat</t>
  </si>
  <si>
    <t>Belanja Bagi Hasil Retribusi Daerah Kepada Pemerintahan Desa Kebak Kecamatan Kebakkramat</t>
  </si>
  <si>
    <t>Belanja Bagi Hasil Retribusi Daerah Kepada Pemerintahan Desa Waru Kecamatan Kebakkramat</t>
  </si>
  <si>
    <t>Belanja Bagi Hasil Retribusi Daerah Kepada Pemerintahan Desa Pulosari Kecamatan Kebakkramat</t>
  </si>
  <si>
    <t>Belanja Bagi Hasil Retribusi Daerah Kepada Pemerintahan Desa Malangganten Kecamatan Kebakkramat</t>
  </si>
  <si>
    <t>Belanja Bagi Hasil Retribusi Daerah Kepada Pemerintahan Desa Nangsri Kecamatan Kebakkramat</t>
  </si>
  <si>
    <t>Belanja Bagi Hasil Retribusi Daerah Kepada Pemerintahan Desa Banjarharjo Kecamatan Kebakkramat</t>
  </si>
  <si>
    <t>Belanja Bagi Hasil Retribusi Daerah Kepada Pemerintahan Desa Alastuwo Kecamatan Kebakkramat</t>
  </si>
  <si>
    <t>Belanja Bagi Hasil Retribusi Daerah Kepada Pemerintahan Desa Macanan Kecamatan Kebakkramat</t>
  </si>
  <si>
    <t>Belanja Bagi Hasil Retribusi Daerah Kepada Pemerintahan Desa Kaliwuluh Kecamatan Kebakkramat</t>
  </si>
  <si>
    <t>Belanja Bagi Hasil Retribusi Daerah Kepada Pemerintahan Desa Mojogedang Kecamatan Mojogedang</t>
  </si>
  <si>
    <t>Belanja Bagi Hasil Retribusi Daerah Kepada Pemerintahan Desa Sewurejo Kecamatan Mojogedang</t>
  </si>
  <si>
    <t>Belanja Bagi Hasil Retribusi Daerah Kepada Pemerintahan Desa Ngadirejo Kecamatan Mojogedang</t>
  </si>
  <si>
    <t>Belanja Bagi Hasil Retribusi Daerah Kepada Pemerintahan Desa Pendem Kecamatan Mojogedang</t>
  </si>
  <si>
    <t>Belanja Bagi Hasil Retribusi Daerah Kepada Pemerintahan Desa Pereng Kecamatan Mojogedang</t>
  </si>
  <si>
    <t>Belanja Bagi Hasil Retribusi Daerah Kepada Pemerintahan Desa Munggur Kecamatan Mojogedang</t>
  </si>
  <si>
    <t>Belanja Bagi Hasil Retribusi Daerah Kepada Pemerintahan Desa Kedungjeruk Kecamatan Mojogedang</t>
  </si>
  <si>
    <t>Belanja Bagi Hasil Retribusi Daerah Kepada Pemerintahan Desa Kaliboto Kecamatan Mojogedang</t>
  </si>
  <si>
    <t>Belanja Bagi Hasil Retribusi Daerah Kepada Pemerintahan Desa Buntar Kecamatan Mojogedang</t>
  </si>
  <si>
    <t>Belanja Bagi Hasil Retribusi Daerah Kepada Pemerintahan Desa Mojoroto Kecamatan Mojogedang</t>
  </si>
  <si>
    <t>Belanja Bagi Hasil Retribusi Daerah Kepada Pemerintahan Desa Gebyog Kecamatan Mojogedang</t>
  </si>
  <si>
    <t>Belanja Bagi Hasil Retribusi Daerah Kepada Pemerintahan Desa Gentungan Kecamatan Mojogedang</t>
  </si>
  <si>
    <t>Belanja Bagi Hasil Retribusi Daerah Kepada Pemerintahan Desa Pojok Kecamatan Mojogedang</t>
  </si>
  <si>
    <t>Belanja Bagi Hasil Retribusi Daerah Kepada Pemerintahan Desa Kuto Kecamatan Kerjo</t>
  </si>
  <si>
    <t>Belanja Bagi Hasil Retribusi Daerah Kepada Pemerintahan Desa Tamansari Kecamatan Kerjo</t>
  </si>
  <si>
    <t>Belanja Bagi Hasil Retribusi Daerah Kepada Pemerintahan Desa Ganten Kecamatan Kerjo</t>
  </si>
  <si>
    <t>Belanja Bagi Hasil Retribusi Daerah Kepada Pemerintahan Desa Gempolan Kecamatan Kerjo</t>
  </si>
  <si>
    <t>Belanja Bagi Hasil Retribusi Daerah Kepada Pemerintahan Desa Plosorejo Kecamatan Kerjo</t>
  </si>
  <si>
    <t>Belanja Bagi Hasil Retribusi Daerah Kepada Pemerintahan Desa Karangrejo Kecamatan Kerjo</t>
  </si>
  <si>
    <t>Belanja Bagi Hasil Retribusi Daerah Kepada Pemerintahan Desa Kwadungan Kecamatan Kerjo</t>
  </si>
  <si>
    <t>Belanja Bagi Hasil Retribusi Daerah Kepada Pemerintahan Desa Botok Kecamatan Kerjo</t>
  </si>
  <si>
    <t>Belanja Bagi Hasil Retribusi Daerah Kepada Pemerintahan Desa Sumberejo Kecamatan Kerjo</t>
  </si>
  <si>
    <t>Belanja Bagi Hasil Retribusi Daerah Kepada Pemerintahan Desa Tawangsari Kecamatan Kerjo</t>
  </si>
  <si>
    <t>Belanja Bagi Hasil Retribusi Daerah Kepada Pemerintahan Desa Gumeng Kecamatan Jenawi</t>
  </si>
  <si>
    <t>Belanja Bagi Hasil Retribusi Daerah Kepada Pemerintahan Desa Anggrasmanis Kecamatan Jenawi</t>
  </si>
  <si>
    <t>Belanja Bagi Hasil Retribusi Daerah Kepada Pemerintahan Desa Jenawi Kecamatan Jenawi</t>
  </si>
  <si>
    <t>Belanja Bagi Hasil Retribusi Daerah Kepada Pemerintahan Desa Trengguli Kecamatan Jenawi</t>
  </si>
  <si>
    <t>Belanja Bagi Hasil Retribusi Daerah Kepada Pemerintahan Desa Balong Kecamatan Jenawi</t>
  </si>
  <si>
    <t>Belanja Bagi Hasil Retribusi Daerah Kepada Pemerintahan Desa Menjing Kecamatan Jenawi</t>
  </si>
  <si>
    <t>Belanja Bagi Hasil Retribusi Daerah Kepada Pemerintahan Desa Seloromo Kecamatan Jenawi</t>
  </si>
  <si>
    <t>Belanja Bagi Hasil Retribusi Daerah Kepada Pemerintahan Desa Sidomukti Kecamatan Jenawi</t>
  </si>
  <si>
    <t>Belanja Bagi Hasil Retribusi Daerah Kepada Pemerintahan Desa Lempong Kecamatan Jenawi</t>
  </si>
  <si>
    <t>Belanja Bantuan Lunas Awal PBB</t>
  </si>
  <si>
    <t>(BKD)</t>
  </si>
  <si>
    <t>Belanja Bantuan Penyelesaian PBB Lungguh Desa</t>
  </si>
  <si>
    <t>Belanja Bantuan Keuangan Sarana dan Prasarana Desa Ngepungsari Kec. Jatipuro</t>
  </si>
  <si>
    <t>Bag. Pembangunan Setda</t>
  </si>
  <si>
    <t>Betonisasi Jalan Dusun Jito Rt 25 Rw 11</t>
  </si>
  <si>
    <t>Pembangunan Saluran Drainase Dusun Talang Rt 11 Rw 04</t>
  </si>
  <si>
    <t>Pembangunan Balai Dusun Sanan Rt 03/ 01</t>
  </si>
  <si>
    <t>Pembangunan gapuro Dusun Ledok</t>
  </si>
  <si>
    <t>Pembangunan gapuro Dusun Pungwetan</t>
  </si>
  <si>
    <t>Betonisasi Jalan Dusun Kepuh</t>
  </si>
  <si>
    <t>Pembangunan Drainase Dusun Kepuh</t>
  </si>
  <si>
    <t>Belanja Bantuan Keuangan Sarana dan Prasarana Desa Jatipurwo Kec. Jatipuro</t>
  </si>
  <si>
    <t>Bagian Pembangunan Setda</t>
  </si>
  <si>
    <t>Pembangunan Gapura Masuk Dusun Mbulakrejo Rt 27/ 09</t>
  </si>
  <si>
    <t>Pembangunan Gapura Masuk Kantor Desa Jatipurwo</t>
  </si>
  <si>
    <t>Pembangunan Gapura Masuk Dusun Trombol Kulon Rt 03/ 01 &amp; Rt 06/ Rw 02</t>
  </si>
  <si>
    <t>Pembangunan Talud Jalan Dusun Mojo Rt 13/ Rw 04</t>
  </si>
  <si>
    <t>Pembangunan Poskamling Nglarangan Rt 17 Rw 06</t>
  </si>
  <si>
    <t>Pembangunan Gapura Masuk Dusun Manggal Rt 24-26 Rw 08</t>
  </si>
  <si>
    <t>Betonisasi Dologan Rt 11 Rw 03</t>
  </si>
  <si>
    <t>Pembangunan Balai Dusun Trombol Wetan Rt 07 Rw 03</t>
  </si>
  <si>
    <t>Betonisasi Jalan Dusun Trombol Kulon Rt 02 Rw 01</t>
  </si>
  <si>
    <t>Rabat Beton Dusun Trombol Wetan</t>
  </si>
  <si>
    <t>Belanja Bantuan Keuangan Sarana dan Prasarana Desa Jatipuro Kec. Jatipuro</t>
  </si>
  <si>
    <t>Betonisasi jalan dan pembuatan gorong-gorong Dusun Sangen Rt 2 Rw 1</t>
  </si>
  <si>
    <t>Pengaspalan Jalan Dusun Sekar Petak</t>
  </si>
  <si>
    <t>Pengaspalan jalan (Sensit) Dusun Kendal Lor</t>
  </si>
  <si>
    <t>Rehab Pos Kamling Dusun Kendal Kidul</t>
  </si>
  <si>
    <t>Betonisasi Jalan Dusun Kendal Lor RT 11</t>
  </si>
  <si>
    <t>Pembangunan Ruang Perpustakan Desa</t>
  </si>
  <si>
    <t>Pembangunan Drainase Dusun Sangen RT 01</t>
  </si>
  <si>
    <t>Pembangunan Tempat Bolopecah RT. 02 Dusun Sangen</t>
  </si>
  <si>
    <t>Betonisasi Jalan Dusun Kendal Kidul RT. 34/14</t>
  </si>
  <si>
    <t>Pembangunan Berem Jalan Dusun Kendal Lor RT. 23</t>
  </si>
  <si>
    <t>Belanja Bantuan Keuangan Sarana dan Prasarana Desa Jatisobo Kec. Jatipuro</t>
  </si>
  <si>
    <t>Pembangunan drainase Dusun Keron</t>
  </si>
  <si>
    <t>Pembangunan Drainase Dusun Mloko Legi</t>
  </si>
  <si>
    <t>Pembangunan Betonisasi Dusun Tanjung Rt 12</t>
  </si>
  <si>
    <t>Pembangunan Saluran Drainase Dusun Gowok Rt 03, 04, 05 Rw 02</t>
  </si>
  <si>
    <t>Betonisasi Jalan Dusun Keron Rt 26 Rw 09</t>
  </si>
  <si>
    <t>Pembangunan gapuro Dusun Kepis Rt 2/01</t>
  </si>
  <si>
    <t>Pembangunan Gapuro Dusun Gowok Rt 05/ 02</t>
  </si>
  <si>
    <t>Rabat Jalan Dusun Nongkomangsi</t>
  </si>
  <si>
    <t>Pembangunan Drainase Dusun Kepis</t>
  </si>
  <si>
    <t>Pembangunan Drainase Dusun Ngarolingi</t>
  </si>
  <si>
    <t>Pembangunan Poskamling Dusun Nongkomangsi</t>
  </si>
  <si>
    <t>Betonisasi Jalan Dusun Kepis</t>
  </si>
  <si>
    <t>Pembangunan Berem Jalan Dusun Ngarolingi</t>
  </si>
  <si>
    <t>Pembangunan Poskamling Dusun Keron</t>
  </si>
  <si>
    <t>Belanja Bantuan Keuangan Sarana dan Prasarana Desa Jantiwarno Kec. Jatipuro</t>
  </si>
  <si>
    <t>Betonisasi Jalan Dusun Pucangsari Rt 28 Rw 12</t>
  </si>
  <si>
    <t>Pembangunan Talud Dusun Klumpit</t>
  </si>
  <si>
    <t>Belanja Bantuan Keuangan Sarana dan Prasarana Desa Jatimulyo Kec. Jatipuro</t>
  </si>
  <si>
    <t>Pembangunan Talud Dusun Winong</t>
  </si>
  <si>
    <t>Betonisasi Jalan Dukuh Porosido</t>
  </si>
  <si>
    <t>Betonisasi Jalan Dusun Tegalmojo</t>
  </si>
  <si>
    <t>Belanja Bantuan Keuangan Sarana dan Prasarana Desa Jatisuko Kec. Jatipuro</t>
  </si>
  <si>
    <t>Penerangan Jalan Dusun Dologan Rt 21 Rw 7</t>
  </si>
  <si>
    <t>Rehab Balai Desa Jatisuko</t>
  </si>
  <si>
    <t>Pembangunan betonisasi jalan Dusun Garut</t>
  </si>
  <si>
    <t>Betonisasi Jalan Dusun Garut</t>
  </si>
  <si>
    <t>Belanja Bantuan Keuangan Sarana dan Prasarana Desa Jatiharjo Kec. Jatipuro</t>
  </si>
  <si>
    <t>Pembangunan Berem Jalan Dusun Sindon rt 01 rw 02</t>
  </si>
  <si>
    <t>Perbaikan Jembatan Antar Dusun, Dusun Losari RT 19 RW 08</t>
  </si>
  <si>
    <t>Pembangunan Gapura Dusun Pundung Rt 12 Rw 10</t>
  </si>
  <si>
    <t>Pembangunan Gapura Dusun Gempol Rt 24 Rw 10</t>
  </si>
  <si>
    <t>Betonisasi Jalan Sinduharjo Rt 06 Rw 03</t>
  </si>
  <si>
    <t>Pembangunan Gapuro Dusun Sindon Rt 04 Rw 02</t>
  </si>
  <si>
    <t>Betonisasi Jalan Dusun Sinduharjo</t>
  </si>
  <si>
    <t>Belanja Bantuan Keuangan Sarana dan Prasarana Desa Jatikuwung Kec. Jatipuro</t>
  </si>
  <si>
    <t>Pembangunan Balai Dusun Jatikuwung</t>
  </si>
  <si>
    <t>Pembangunan Berem Jalan Dusun Pencil</t>
  </si>
  <si>
    <t>Pembangunan Berem Jalan Dusun Kepuh</t>
  </si>
  <si>
    <t>Pembangunan Gapura Masuk Dusun Ngluwah Rt 07-08 Rw 04</t>
  </si>
  <si>
    <t>Pembangunan Gapura Masuk Dusun Dukuh RT 16 RW 08</t>
  </si>
  <si>
    <t>Pembangunan Gapura Dusun Jajar Rt 22 Rw 10</t>
  </si>
  <si>
    <t>Pembangunan Gapuro Dusun Sambat Rt 02 Rw 01</t>
  </si>
  <si>
    <t>Pembanguna berem Jalan Dusun Jajar</t>
  </si>
  <si>
    <t>Revitalisasi lapangan sepakbola desa</t>
  </si>
  <si>
    <t>Pembangunan Berem Jalan Dusun Jajar</t>
  </si>
  <si>
    <t>Pembangunan Gapura Dusun Pencil Rt 28 Rw 13</t>
  </si>
  <si>
    <t>Belanja Bantuan Keuangan Sarana dan Prasarana Desa Jatiroyo Kec. Jatipuro</t>
  </si>
  <si>
    <t>Pembangunan Drainase Dusun Gedangan Rt 04 Rw 02</t>
  </si>
  <si>
    <t>Betonisasi Jalan Gedangan Rt 04 Rw 02</t>
  </si>
  <si>
    <t>Pembangunan Talud Jalan Jatiroyo-Jatiyoso Dusun Bungkus</t>
  </si>
  <si>
    <t>Pembangunan Gapura Dusun Karangjati Rt 19 Rt 20 Rw 6</t>
  </si>
  <si>
    <t>Pembangunan Gapura Dusun Bondukuh Rt 25 Rw 7</t>
  </si>
  <si>
    <t>Pembangunan betonisasi jalan Dusun Karangjati</t>
  </si>
  <si>
    <t>Betonisasi jalan Dusun Nglebak</t>
  </si>
  <si>
    <t>Pembangunan talud jalan Dusun Bandul</t>
  </si>
  <si>
    <t>Rabat Jalan Dusun Bombong</t>
  </si>
  <si>
    <t>Belanja Bantuan Keuangan Sarana dan Prasarana Desa Jatisawit Kec. Jatiyoso</t>
  </si>
  <si>
    <t>Pembangunan Talud Jalan Dusun Winong Rt 26 Rw 07</t>
  </si>
  <si>
    <t>Betonisasi Jalan dusun Manggal Wetan Rt 21-22 Rw 06</t>
  </si>
  <si>
    <t>Pembangunan Balai Rt Dusun Klagen Rt 02 Rw 02 &amp; Rt 19-20 Rw 05</t>
  </si>
  <si>
    <t>Pembangunan Gapura Masuk Dusun Klagen Rt 17 Rw 05</t>
  </si>
  <si>
    <t>Belanja Bantuan Keuangan Sarana dan Prasarana Desa Petung Kec. Jatiyoso</t>
  </si>
  <si>
    <t>Pembangunan Talud Dusun Manggisan Rt 12 Rw 6</t>
  </si>
  <si>
    <t>Pembangunan Drainase Dusun Sengon</t>
  </si>
  <si>
    <t>Pembangunan balai Desa Petung</t>
  </si>
  <si>
    <t>Pembangunan rabat beton Dusun Bajangwetan</t>
  </si>
  <si>
    <t>Pembangunan drainase jalan Rt 003 Rw 002 Dusun Gondangsari</t>
  </si>
  <si>
    <t>Belanja Bantuan Keuangan Sarana dan Prasarana Desa Wonokeling Kec. Jatiyoso</t>
  </si>
  <si>
    <t>Pembangunan Talud dan Drainase Dusun Metro Rt 01 Rw 04</t>
  </si>
  <si>
    <t>Pembuatan Bak Penampungan Air Bersih Sumber Tlogo Urung Dusun Duwetan Rt 001 Rw 003</t>
  </si>
  <si>
    <t>Pembangunan Berem Jalan Dusun Selobentar Rt 01 Rw 06</t>
  </si>
  <si>
    <t>Pembangunan Drainase Dusun Metro</t>
  </si>
  <si>
    <t>Pembangunan Drainase Dusun Watugede</t>
  </si>
  <si>
    <t>Pembangunan Drainase Dusun Gandri</t>
  </si>
  <si>
    <t>Pembangunan Drainase Dusun Ngesep</t>
  </si>
  <si>
    <t>Pembangunan Drainase Dusun Selobentar</t>
  </si>
  <si>
    <t>Pembangunan Drainase Dusun Wonoceren</t>
  </si>
  <si>
    <t>Pembangunan Talud Jalan Dusun Ngesep Kidul Rt 01 Rw 02</t>
  </si>
  <si>
    <t>Pembangunan Talud Jalan Dusun Metro Rt 01 Rw 04</t>
  </si>
  <si>
    <t>Pembangunan Jalan Makam Dusun Gandri Rt 3 Rw 9</t>
  </si>
  <si>
    <t>Pembangunan talud jalan dusun Kemengan Rt 01 Rw 10</t>
  </si>
  <si>
    <t>Pembangunan lapangan sepakbola desa</t>
  </si>
  <si>
    <t>Belanja Bantuan Keuangan Sarana dan Prasarana Desa Jatiyoso Kec. Jatiyoso</t>
  </si>
  <si>
    <t>Pembangunan Drainase Dusun Ngepring</t>
  </si>
  <si>
    <t>Pembangunan Drainase Dusun Plamar RT 01/15</t>
  </si>
  <si>
    <t>Pembangunan Drainase Dusun Margorejo</t>
  </si>
  <si>
    <t>Pembangunan Balai Rt Dusun Gempolan Rt 01 Rw 03</t>
  </si>
  <si>
    <t>Pembangunan Talud Jalan Dusun Plamar Rt 01/ 16</t>
  </si>
  <si>
    <t>Betonisasi Jalan Dusun Mloko Rt 02 Rw 09</t>
  </si>
  <si>
    <t>Pembangunan Balai Rt Dusun Ngemplak Rt 02 Rw 01</t>
  </si>
  <si>
    <t>Pembangunan Talud Bronjong</t>
  </si>
  <si>
    <t>Belanja Bantuan Keuangan Sarana dan Prasarana Desa Tlobo Kec. Jatiyoso</t>
  </si>
  <si>
    <t>Pembangunan Talud Jalan Dusun Ngroto RT. 25 RW. 12</t>
  </si>
  <si>
    <t>Pembangunan Talud Jalan Dusun Plumpung RT. 11/06</t>
  </si>
  <si>
    <t>Pembangunan Balai RT 18 RW. 09 Dusun Duwetan</t>
  </si>
  <si>
    <t>Pembangunan Talud Jalan Dusun Trungo Lor RT. 09/RW. 05</t>
  </si>
  <si>
    <t>Pembangunan Talud Dusun Blodro - Nglogung RT. 29 RW. 14</t>
  </si>
  <si>
    <t>Pembangunan Talud Jalan Dusun Tlobo RT. 21 RW. 11</t>
  </si>
  <si>
    <t>Pembangunan Talud Jalan Dusun Trungo Kidul RT. 06 RW. 03</t>
  </si>
  <si>
    <t>Pembangunan Kantor Desa Tlobo</t>
  </si>
  <si>
    <t>Pembangunan Gapura Dusun Belang Rt 02 Rw 01</t>
  </si>
  <si>
    <t>Pembangunan Balai Desa Tlobo</t>
  </si>
  <si>
    <t>Pembangunan Ruang Lembaga  Desa Tlobo</t>
  </si>
  <si>
    <t>Pembangunan  Lapangan Desa/GOR Mini Dusun Duwetan RT. 16 RW. 08</t>
  </si>
  <si>
    <t>Pembangunan Lapangan Sepak Bola Dusun Belang RT. 01 RW. 01</t>
  </si>
  <si>
    <t>Belanja Bantuan Keuangan Sarana dan Prasarana Desa Wonorejo Kec. Jatiyoso</t>
  </si>
  <si>
    <t>Betonisasi Jalan Dusun Tawang Rt 01 Rw 08</t>
  </si>
  <si>
    <t>Pembangunan Drainase Dusun Blanten Rt 02 Rw 08</t>
  </si>
  <si>
    <t>Rehap Cor Jalan Dusun NongkoGadung Rt 01 Rw 05</t>
  </si>
  <si>
    <t>Rabat Beton Jalan Dusun Kalimo Rt 2 Rw 4</t>
  </si>
  <si>
    <t>Pembangunan Drainase Dusun Kalimo</t>
  </si>
  <si>
    <t>Pembangunan Drainase Dusun Jatirejo</t>
  </si>
  <si>
    <t>Pembangunan Drainase Dusun Tawang</t>
  </si>
  <si>
    <t>Pembangunan Drainase Dusun Jetis</t>
  </si>
  <si>
    <t>Pembangunan Drainase Dusun Nongko Gadung</t>
  </si>
  <si>
    <t>Pembangunan Drainase Dusun Glagah Malang</t>
  </si>
  <si>
    <t>Pembangunan Drainase Dusun Gondang</t>
  </si>
  <si>
    <t>Pembangunan Drainase Dusun Kuryo</t>
  </si>
  <si>
    <t>Pembangunan Drainase Dusun Sekandang</t>
  </si>
  <si>
    <t>Pembangunan Drainase Dusun Jengglong</t>
  </si>
  <si>
    <t>Pembangunan Drainase Dusun Paingan</t>
  </si>
  <si>
    <t>Pembangunan Lingkungan Kantor Desa Wonorejo</t>
  </si>
  <si>
    <t>Belanja Bantuan Keuangan Sarana dan Prasarana Desa Beruk Kec. Jatiyoso</t>
  </si>
  <si>
    <t>Betonisasi Jalan Dusun Pingkok</t>
  </si>
  <si>
    <t>Pembangunan Drainase Pembuangan air limbah Hujan Dusun Turus</t>
  </si>
  <si>
    <t>Pembangunan Drainase Pembuangan air limbah hujan dusun beruk kulon</t>
  </si>
  <si>
    <t>Pembangunan Drainase Pembuangan air limbah hujan dusun Pringombo Rt 2 Rw 10</t>
  </si>
  <si>
    <t>Betonisasi Jalan Dusun Gunung Lading</t>
  </si>
  <si>
    <t>Betonisasi jalan dusun Beruk Kulon</t>
  </si>
  <si>
    <t>Betonisasi jalan Dusun Kambangan</t>
  </si>
  <si>
    <t>Belanja Bantuan Keuangan Sarana dan Prasarana Desa Karangsari Kec. Jatiyoso</t>
  </si>
  <si>
    <t>Rabat Jalan Dusun Tlobo Sempon</t>
  </si>
  <si>
    <t>Pembangunan Drainase Dusun Pacet</t>
  </si>
  <si>
    <t>Pembangunan Drainase Dusun Kangsi</t>
  </si>
  <si>
    <t>Pembangunan Drainase Dusun Karang Kulon</t>
  </si>
  <si>
    <t>Pembangunan Drainase Dusun Karang Wetan</t>
  </si>
  <si>
    <t>Pembangunan Drainase Dusun Wates</t>
  </si>
  <si>
    <t>Pembangunan Drainase Dusun Draju</t>
  </si>
  <si>
    <t>Pengaspalan Jalan Dusun Gerkucing Rt 3 Rw 13</t>
  </si>
  <si>
    <t>Pembangunan Talud Makam Dusun Karang</t>
  </si>
  <si>
    <t>Pembangunan betonisasi jalan Dusun Gersono Rt 01 Rw 15</t>
  </si>
  <si>
    <t>Betonisasi jalan tembus Kangsi - Gondangmanis</t>
  </si>
  <si>
    <t>Pipanisasi Dusun Dawe</t>
  </si>
  <si>
    <t>Pembangunan Jalan 9 Dusun Desa Karangsari</t>
  </si>
  <si>
    <t>Pembangunan Lapangan Melikan Desa Karangsari</t>
  </si>
  <si>
    <t>Belanja Bantuan Keuangan Sarana dan Prasarana Desa Wukirsawit Kec. Jatiyoso</t>
  </si>
  <si>
    <t>Pembangunan Drainase Tirto</t>
  </si>
  <si>
    <t>Pembangunan Drainase Dusun Sewadine</t>
  </si>
  <si>
    <t>Pembangunan Drainase Dusun Pager Jurang</t>
  </si>
  <si>
    <t>Pembangunan talud jalan Dusun Tirto</t>
  </si>
  <si>
    <t>Pembangunan rehab kantor Desa Wukirsawit</t>
  </si>
  <si>
    <t>Belanja Bantuan Keuangan Sarana dan Prasarana Desa Lemahbang Kec. Jumapolo</t>
  </si>
  <si>
    <t>Bagian Pembangunan- Setda</t>
  </si>
  <si>
    <t>Pembangunan Gapuro Lemah Bang Rt 02 Rw 05</t>
  </si>
  <si>
    <t>Pembangunan Gapuro Ngasem Rt 03 Rw 08</t>
  </si>
  <si>
    <t>Pembangunan Talud Jalan Dusun Lemahbang</t>
  </si>
  <si>
    <t>Pembangunan Talud Jalan Dusun Pencil</t>
  </si>
  <si>
    <t>Belanja Bantuan Keuangan Sarana dan Prasarana Desa Jatirejo Kec. Jumapolo</t>
  </si>
  <si>
    <t>Pembangunan Hotmit Jalan Desa Jatirejo Rt 01 Rw 01</t>
  </si>
  <si>
    <t>Betonisasi Jalan Dukuh Ngasem RT 02/07</t>
  </si>
  <si>
    <t>Pembangunan Betonisasi Jalan Dusun Jatirejo RT 02/01</t>
  </si>
  <si>
    <t>Pengaspalan jalan Rt 01 Rw 06 Sembuh Kidul</t>
  </si>
  <si>
    <t>Pembangunan Talud Jalan Dusun Sembuh RT. 04/06</t>
  </si>
  <si>
    <t>Pembangunan Talud Jalan Dusun Jatirejo RT. 01/02</t>
  </si>
  <si>
    <t>Belanja Bantuan Keuangan Sarana dan Prasarana Desa Kwangsan Kec. Jumapolo</t>
  </si>
  <si>
    <t>Pembangunan Lantai Keramik dan Plafon Aula Desa</t>
  </si>
  <si>
    <t>Pengaspalan Jalan Dusun Jumapuro</t>
  </si>
  <si>
    <t>Pengaspalan Jalan Dusun Brongkol</t>
  </si>
  <si>
    <t>Peningkatan Jalan Hotmid</t>
  </si>
  <si>
    <t>Belanja Bantuan Keuangan Sarana dan Prasarana Desa Karangbangun Kec. Jumapolo</t>
  </si>
  <si>
    <t>Bag. Pembangunan - Setda</t>
  </si>
  <si>
    <t>Pembagunan talud jalan Dusun Ngrandu</t>
  </si>
  <si>
    <t>Pembangunan kantor Balai Desa Karangbangun</t>
  </si>
  <si>
    <t>Belanja Bantuan Keuangan Sarana dan Prasarana Desa Ploso Kec. Jumapolo</t>
  </si>
  <si>
    <t>Pembangunan Drainase Dusun Ngemplak RT. 001/009</t>
  </si>
  <si>
    <t>Pembangunan Talud Jalan Dusun Tengklik RT. 001/006</t>
  </si>
  <si>
    <t>Pembangunan Rabat Beton Dusun Minden RT. 001/007</t>
  </si>
  <si>
    <t>Pembangunan Gapura RT. 003/008 Sambi Nglarangan</t>
  </si>
  <si>
    <t>Pembangunan Drainase Dusun MitirRT. 02/04</t>
  </si>
  <si>
    <t>Pembangunan Rehab Lumbung Dusun Ploso Kulon RT. 01/02</t>
  </si>
  <si>
    <t>Pembangunan Pos kamling Dusun Ploso Wetan RT. 002/003</t>
  </si>
  <si>
    <t>Pengaspalan Jalan Dusun Tengklik RT 01 RW 06</t>
  </si>
  <si>
    <t>Pengaspalan Jalan Ploso Wetan</t>
  </si>
  <si>
    <t>Belanja Bantuan Keuangan Sarana dan Prasarana Desa Giriwondo Kec. Jumapolo</t>
  </si>
  <si>
    <t>Pembangunan Drainase Dusun Ngijo Ngluwah</t>
  </si>
  <si>
    <t>Pembangunan Drainase Dusun Bongunung</t>
  </si>
  <si>
    <t>Pembangunan Drainase Dusun Bulu</t>
  </si>
  <si>
    <t>Pembangunan Drainase Dusun Bener</t>
  </si>
  <si>
    <t>Belanja Bantuan Keuangan Sarana dan Prasarana Desa Kadipiro Kec. Jumapolo</t>
  </si>
  <si>
    <t>Penerangan Jalan Dusun Ngelo Kidul Rt 01 Rw 08</t>
  </si>
  <si>
    <t>Pralonisasi Dusun Deres</t>
  </si>
  <si>
    <t>Pembangunan Saluran Dusun Ngelo Lor</t>
  </si>
  <si>
    <t>Pembangunan Saluran Dusun Ngelo Kidul</t>
  </si>
  <si>
    <t>Betonisasi Dusun Banyak</t>
  </si>
  <si>
    <t>Pembangunan Saluran Dusun Kalibayan</t>
  </si>
  <si>
    <t>Pembangunan Talud Jalan Dusun Tedunan</t>
  </si>
  <si>
    <t>Pembangunan Talud Jalan Dusun Jungsari</t>
  </si>
  <si>
    <t>Pembangunan Talud Jalan Dusun Watu Tumpuk</t>
  </si>
  <si>
    <t>Pembangunan Talud Jalan Dusun Tegan</t>
  </si>
  <si>
    <t>Belanja Bantuan Keuangan Sarana dan Prasarana Desa Jumantoro Kec. Jumapolo</t>
  </si>
  <si>
    <t>Pipanisasi air Dusun Belang Rt 01/08</t>
  </si>
  <si>
    <t>Pembangunan drainase Dusun Bondalem</t>
  </si>
  <si>
    <t>Pembangunan Drainase Dusun Baturejo</t>
  </si>
  <si>
    <t>Pembangunan Drainase Dusun Banjaran Rt 01</t>
  </si>
  <si>
    <t>Pembangunan Sensit Jalan desa Jumantoro</t>
  </si>
  <si>
    <t>Rehab balai Desa Jumantoro</t>
  </si>
  <si>
    <t>Pembangunan gedung olahraga Dusun Kawis</t>
  </si>
  <si>
    <t>Belanja Bantuan Keuangan Sarana dan Prasarana Desa Kedawung Kec. Jumapolo</t>
  </si>
  <si>
    <t>Pembangunan Talud Jalan Dusun Ngori Rt 04 Rw 02</t>
  </si>
  <si>
    <t>Pembangunan betonisasi Dusun Ngelo</t>
  </si>
  <si>
    <t>Pembangunan betonisasi Dusun Dawung</t>
  </si>
  <si>
    <t>Pembanguna teras balai Desa Kedawung</t>
  </si>
  <si>
    <t>Belanja Bantuan Keuangan Sarana dan Prasarana Desa Jumapolo Kec. Jumapolo</t>
  </si>
  <si>
    <t>Pembangunan Drainase Dusun Purworejo</t>
  </si>
  <si>
    <t>Pembangunan Drainase Dusun Tempurejo</t>
  </si>
  <si>
    <t>Belanja Bantuan Keuangan Sarana dan Prasarana Desa Bakalan Kec. Jumapolo</t>
  </si>
  <si>
    <t>Betonisasi Jalan Pijenan RT 02/06</t>
  </si>
  <si>
    <t>Belanja Bantuan Keuangan Sarana dan Prasarana Desa Sedayu Kec. Jumantono</t>
  </si>
  <si>
    <t>Penyediaan Sarana Infrastruktur Desa Sedayu</t>
  </si>
  <si>
    <t>Belanja Bantuan Keuangan Sarana dan Prasarana Desa Kebak Kec. Jumantono</t>
  </si>
  <si>
    <t>Pembangunan Balai Desa</t>
  </si>
  <si>
    <t>Belanja Bantuan Keuangan Sarana dan Prasarana Desa Gemantar Kec. Jumantono</t>
  </si>
  <si>
    <t>Pembangunan Kantor Pelayanan Desa</t>
  </si>
  <si>
    <t>Pembangunan Badan Jalan Dukuh Sentono RT. 01/03</t>
  </si>
  <si>
    <t>Belanja Bantuan Keuangan Sarana dan Prasarana Desa Genengan Kec. Jumantono</t>
  </si>
  <si>
    <t>Pengecoran Jalan Dusun Gendon Rt 03/03</t>
  </si>
  <si>
    <t>Pembangunan Gapura Dusun Jatirejo</t>
  </si>
  <si>
    <t>Belanja Bantuan Keuangan Sarana dan Prasarana Desa Tugu Kec. Jumantono</t>
  </si>
  <si>
    <t>Betonisasi Jalan Dusun Mojodipo rt 03/02</t>
  </si>
  <si>
    <t>Pembangunan Balai Pertemuan Dusun Tugu</t>
  </si>
  <si>
    <t>Betonisasi Jalan Dukuh Ngasem RT. 01/07</t>
  </si>
  <si>
    <t>Pembangunan Talud Jalan Dukuh Ngemplak</t>
  </si>
  <si>
    <t>Pembangunan Talud Jalan Tugu RT. 03/01</t>
  </si>
  <si>
    <t>Perbaikan Kantor Balai Desa Tugu</t>
  </si>
  <si>
    <t>Pembangunan Talud Badan Jalan Dukuh Poncol</t>
  </si>
  <si>
    <t>Pembangunan Talud Dukuh Ngasinan</t>
  </si>
  <si>
    <t>Belanja Bantuan Keuangan Sarana dan Prasarana Desa Ngunut Kec. Jumantono</t>
  </si>
  <si>
    <t>Pembangunan pagar Balai Desa</t>
  </si>
  <si>
    <t>Pembangunan Talud Jalan Dukuh Salam  RT. 01/07</t>
  </si>
  <si>
    <t>Pembangunan Makadam dan Betonisasi Dukuh Duwetan RT. 02/08</t>
  </si>
  <si>
    <t>Belanja Bantuan Keuangan Sarana dan Prasarana Desa Blorong Kec. Jumantono</t>
  </si>
  <si>
    <t>Pembangunan Talud Jalan Dukuh Jetak</t>
  </si>
  <si>
    <t>Pembangunan Balai Pertemuan Dukuh Daren Kulon</t>
  </si>
  <si>
    <t>Rehab Sarana Prasarana Pos Kamling Desa Blorong</t>
  </si>
  <si>
    <t>Pembangunan Jalan Desa Blorong</t>
  </si>
  <si>
    <t>Belanja Bantuan Keuangan Sarana dan Prasarana Desa Sambirejo Kec. Jumantono</t>
  </si>
  <si>
    <t>Bagian Pembangunan - Setda</t>
  </si>
  <si>
    <t>Betonisasi jalan Dusun Gebong</t>
  </si>
  <si>
    <t>Pembangunan Gedung Pertemuan Dukuh Karangsari RT. 06/04</t>
  </si>
  <si>
    <t>Belanja Bantuan Keuangan Sarana dan Prasarana Desa Tunggulrejo Kec. Jumantono</t>
  </si>
  <si>
    <t>Pembangunan Talud Dusun Tulakan Wetan Rt 02-03/15</t>
  </si>
  <si>
    <t>Pembangunan Talud Dusun Kuthan rt 03/06</t>
  </si>
  <si>
    <t>Pembangunan jembatan Tawon Dusun Tunggul</t>
  </si>
  <si>
    <t>Belanja Bantuan Keuangan Sarana dan Prasarana Desa Sukosari Kec. Jumantono</t>
  </si>
  <si>
    <t>Betonisasi Jalan dusun Bakaran RT. 02/06</t>
  </si>
  <si>
    <t>Pembangunan Talud Jalan Dusun Bakdalem</t>
  </si>
  <si>
    <t>Pengecoran Jalan Selatan Dukuh Bakaran Rt 01/06</t>
  </si>
  <si>
    <t>Pembangunan Talud dan Pelebaran Jembatan Dukuh Soko RT. 01 RW. 01</t>
  </si>
  <si>
    <t>Pembangunan Balai RT Tahap II Dukuh Bakaran RT. 01/06</t>
  </si>
  <si>
    <t>Belanja Bantuan Keuangan Sarana dan Prasarana Desa Sringin Kec. Jumantono</t>
  </si>
  <si>
    <t>Belanja Bantuan Keuangan Sarana dan Prasarana Desa Ngadiluwih Kec. Matesih</t>
  </si>
  <si>
    <t>Pembangunan Saluran Limbah Dusun Mergomulyo Rt 01 Rw 14</t>
  </si>
  <si>
    <t>Pembangunan Gapura Dusun Sidoharjo Rt 04/11</t>
  </si>
  <si>
    <t>Pengadaan Lampu Penerangan Jalan Dusun Punukan Tengah Rt 03/14</t>
  </si>
  <si>
    <t>Pengerasan jalan Dusun Punukan Rt 05/15</t>
  </si>
  <si>
    <t>Pengerasan jalan Dusun Sidoharjo Rt 04</t>
  </si>
  <si>
    <t>Pengasapalan jalan Kutukan wetan Rt 01 Rw 08</t>
  </si>
  <si>
    <t>Pengaspalan Jalan Ceporan RT. 05 dan RT. 06 RW. 07</t>
  </si>
  <si>
    <t>Betonisasi Jalan Bendosari</t>
  </si>
  <si>
    <t>Betonisasi Jalan Dusun Trogo</t>
  </si>
  <si>
    <t>Belanja Bantuan Keuangan Sarana dan Prasarana Desa Dawung Kec. Matesih</t>
  </si>
  <si>
    <t>Pengaspalan Jalan dusun Sukorejo Rt 02 Rw 04</t>
  </si>
  <si>
    <t>Rehab Poskamling Dusun Bandungan Rt 02 Rw 05</t>
  </si>
  <si>
    <t>Pembangunan talud Jalan Dusun Sokorejo</t>
  </si>
  <si>
    <t>Pembangunan gapuro Dusun Sentulan</t>
  </si>
  <si>
    <t>Pembangunan Gedung Kantor Desa Dawung (Lanjutan)</t>
  </si>
  <si>
    <t>Pembangunan Gedung Pertemuan Rt 02 Manjar</t>
  </si>
  <si>
    <t>Pembangunan Gapura dan Pagar</t>
  </si>
  <si>
    <t>Pembangunan lanjutan kantor Desa Dawung</t>
  </si>
  <si>
    <t>Pengaspalan jalan Link Rt 01 dan Rt 02 Rw 08</t>
  </si>
  <si>
    <t>Pembangunan teras Kantor Desa Dawung</t>
  </si>
  <si>
    <t>Pembangunan gapuro dan taman Dusun Sidewi Rt 01 Rw 09</t>
  </si>
  <si>
    <t>Pembangunan Gapura Klumpit RT. 02, RT. 01 RW. 02</t>
  </si>
  <si>
    <t>Pembangunan Gapura 4 Gapura Sidomulyo</t>
  </si>
  <si>
    <t>Pengerasan Jalan Ke Makam Dusun Beyan</t>
  </si>
  <si>
    <t>Belanja Bantuan Keuangan Sarana dan Prasarana Desa Matesih Kec. Matesih</t>
  </si>
  <si>
    <t>Neonisasi Dusun Panderejo</t>
  </si>
  <si>
    <t>Renovasi Gudang RW Dusun Mranggeng</t>
  </si>
  <si>
    <t>Pembangunan Balai Dusun, Dusun Cangkring (lanjutan)</t>
  </si>
  <si>
    <t>Pembangunan Balai Dusun Krapyak (Lanjutan)</t>
  </si>
  <si>
    <t>Pembangunan Poskamling Dusun Mrangkang</t>
  </si>
  <si>
    <t>Neonisasi Dusun Kuncung</t>
  </si>
  <si>
    <t>Rehap Poskamling Dusun Balerejo</t>
  </si>
  <si>
    <t>Pembangunan Balai Dusun Bayanan (Lanjutan)</t>
  </si>
  <si>
    <t>Pembangunan talud jalan ke Dusun Sidodadi</t>
  </si>
  <si>
    <t>Pembangunan Lanjutan Halaman dan Keramik Trotoar Balai Desa Matesih</t>
  </si>
  <si>
    <t>Pembangunan Plafon Sayap Gedung Desa Matesih</t>
  </si>
  <si>
    <t>Pembangunan Talud Makam Setrobanyu Pandeyan Rt 05 Rw 10</t>
  </si>
  <si>
    <t>Pembangunan berem jalan Dusun Sabrang Wetan Rt 01 Rw 14</t>
  </si>
  <si>
    <t>Renovasi Gudang Dusun Banaran RW 02</t>
  </si>
  <si>
    <t>Pembangunan saluran air Dusun Lor Pasar Rt 02 Rw 05</t>
  </si>
  <si>
    <t>Pembangunan talud irigasi Dusun Bayanan Blok Tower</t>
  </si>
  <si>
    <t>Pembangunan saluran irigasi blok tower</t>
  </si>
  <si>
    <t>Pembangunan Gapura Moyoretno</t>
  </si>
  <si>
    <t>Pengaspalan Jalan Kampung Sabrang Kulon</t>
  </si>
  <si>
    <t>Pembangunan Talud Dusun Kuncung</t>
  </si>
  <si>
    <t>Pembangunan Talud Dusun Krapyak</t>
  </si>
  <si>
    <t>Rehab Sarana Prasarana Pos Kamling Desa Matesih</t>
  </si>
  <si>
    <t>Belanja Bantuan Keuangan Sarana dan Prasarana Desa Karangbangun Kec. Matesih</t>
  </si>
  <si>
    <t>Pembangunan gudang bolopecah Dusun Karangbangun</t>
  </si>
  <si>
    <t>Pembangunan talud ke makam Gondang</t>
  </si>
  <si>
    <t>Pembangunan Talud Jalan Dusun Gudang Rt 02 Rw 04 Desa Karangbangun</t>
  </si>
  <si>
    <t>Renovasi Balai Rw Dusun Karanganyar, Rt 01 Rw 08</t>
  </si>
  <si>
    <t>Pembangunan Balai Rw Dusun Jogolatan Rt 01 Rw 15 (Lanjutan)</t>
  </si>
  <si>
    <t>Pembangunan Balai Rw/ Dusun Kayulemah Rt 01 Rw 09</t>
  </si>
  <si>
    <t>Rehab Balai Rw/ Dusun Ngadiboyo</t>
  </si>
  <si>
    <t>Sensit Jalan Ngasinan RT 01 RW 11</t>
  </si>
  <si>
    <t>Pembangunan Kantor Desa</t>
  </si>
  <si>
    <t>Pembangunan Gapura Bodagan RT. 03 RW. 12</t>
  </si>
  <si>
    <t>Pembangunan Gapura Bolotan</t>
  </si>
  <si>
    <t>Pembangunan Talud Dusun Karangrejo</t>
  </si>
  <si>
    <t>Belanja Bantuan Keuangan Sarana dan Prasarana Desa Koripan Kec. Matesih</t>
  </si>
  <si>
    <t>Rehab Balai Rw/ Dusun Krajan Rt 01 Rw 03</t>
  </si>
  <si>
    <t>Pembangunan talud jalan Dusun Semiri</t>
  </si>
  <si>
    <t>Pembangunan talud jalan Dusun Dukuh</t>
  </si>
  <si>
    <t>Talud Rt 2/ 14 Duwet</t>
  </si>
  <si>
    <t>Gapuro Rt 2 / 14 Duwet</t>
  </si>
  <si>
    <t>Gapuro Rt 3/ 13 Gugur</t>
  </si>
  <si>
    <t>Pengaspalan jalan Dusun Rt 01 Rw 10</t>
  </si>
  <si>
    <t>Pengasapalan jalan Banjarsari Rt 03 Rw 06</t>
  </si>
  <si>
    <t>Pembangunan Gapura Banjarsari RT. 04 RW. 05</t>
  </si>
  <si>
    <t>Belanja Bantuan Keuangan Sarana dan Prasarana Desa Girilayu Kec. Matesih</t>
  </si>
  <si>
    <t>Pelebaran Jalan Puter Distrik Jinarum Rt01,02,03 Rw 01</t>
  </si>
  <si>
    <t>Pengerasan jalan Dusun Babatan</t>
  </si>
  <si>
    <t>Penyempurnaan Pembangunan Balai Dusun Wetan Kali</t>
  </si>
  <si>
    <t>Pembangunan Talud Dusun Madang  Rt 05 Rw 09</t>
  </si>
  <si>
    <t>Teras Gedung Olahraga</t>
  </si>
  <si>
    <t>Talud Jalan Rt 01/06</t>
  </si>
  <si>
    <t>Plafon Balai Dukuh Rt 5, 6, 7 /12</t>
  </si>
  <si>
    <t>Talud Jalan Rt 05/7</t>
  </si>
  <si>
    <t>Talud jalan Rt 06/07</t>
  </si>
  <si>
    <t>Balai Dukuh Rt 04/ 06</t>
  </si>
  <si>
    <t>Talud jalan Rt 02 /06</t>
  </si>
  <si>
    <t>Pembangunan talud sungai Dusun Bati Rt 05 Rw 12</t>
  </si>
  <si>
    <t>Pembangunan talud dusun Semengguh Rt 06 Rw 09</t>
  </si>
  <si>
    <t>Pembangunan talud Dusun Talun Rt 4 Rw 11</t>
  </si>
  <si>
    <t>Rabat beton Selomirah Rt 02 Rw 03</t>
  </si>
  <si>
    <t>Rehab lanjutan Kantor Desa Girilayu</t>
  </si>
  <si>
    <t>Pembangunan Talud Jalan Dusun Mbabatan</t>
  </si>
  <si>
    <t>Pembangunan Gapura Gondanglegi</t>
  </si>
  <si>
    <t>Pembangunan Talud</t>
  </si>
  <si>
    <t>Pembangunan Poskamling Dusun Girilayu Rt 03 Rw 06</t>
  </si>
  <si>
    <t>Belanja Bantuan Keuangan Sarana dan Prasarana Desa Pablengan Kec. Matesih</t>
  </si>
  <si>
    <t>Pembangunan Saluran Irigasi DAM Jengglong</t>
  </si>
  <si>
    <t>Pembangunan Gudang Bolopecah Rt 01/11 Bacak</t>
  </si>
  <si>
    <t>Renovasi Gudang bolopecah Dukuh Karang Tengah</t>
  </si>
  <si>
    <t>Pembangunan Gudang Bolopecah Rt 02 Kramen</t>
  </si>
  <si>
    <t>Pembangunan Gedung PKK Dusun Sawahan</t>
  </si>
  <si>
    <t>Sensit Jalan Dusun Jengglong Rt 03/09</t>
  </si>
  <si>
    <t>Pembangunan balai pertemuan Dusun Kentangan Rt 01 Rw 06</t>
  </si>
  <si>
    <t>Pembangunan Talud Pablengan RT. 01 RW. 03</t>
  </si>
  <si>
    <t>Pembangunan Talud Jalan Dusun Palang RT. 01 RW. 19</t>
  </si>
  <si>
    <t>Pembangunan Jalan Dusun Jengglong</t>
  </si>
  <si>
    <t>Belanja Bantuan Keuangan Sarana dan Prasarana Desa Gantiwarno Kec. Matesih</t>
  </si>
  <si>
    <t>Pengadaan Lampu Penerangan Jalan Dusun Jetis</t>
  </si>
  <si>
    <t>Pembangunan gapuro Dusun Gantiwarno</t>
  </si>
  <si>
    <t>Pembangunan gapuro Dusun Pasekan</t>
  </si>
  <si>
    <t>Pembangunan gapuro Dusun Kalongan Wetan</t>
  </si>
  <si>
    <t>Pembangunan talud jalan Dusun Trayu</t>
  </si>
  <si>
    <t>Penyelesaian pembangunan gedung pertemuan Dusun Kleco</t>
  </si>
  <si>
    <t>Pembangunan RT 03/06 Bonomulyo</t>
  </si>
  <si>
    <t>Belanja Bantuan Keuangan Sarana dan Prasarana Desa Plosorejo Kec. Matesih</t>
  </si>
  <si>
    <t>Berengisasi Jalan Dusun Ploso Kidul</t>
  </si>
  <si>
    <t>Rehab Balai Rw Dusun Bangeran</t>
  </si>
  <si>
    <t>Rehab Balai Dusun Ploso Tengah</t>
  </si>
  <si>
    <t>Pembangunan jalan ke makam Dusun Ngwaru</t>
  </si>
  <si>
    <t>Pembangunan Gapura Dusun Gandu</t>
  </si>
  <si>
    <t>Pembangunan Talud Jalan Karangsono-Bejen</t>
  </si>
  <si>
    <t>Pembuatan Gapuro Dsn Karangsono</t>
  </si>
  <si>
    <t>Pembuatan Poskampling Jloko Tengah</t>
  </si>
  <si>
    <t>Pembangunan Gapura Ploso Tengah</t>
  </si>
  <si>
    <t>Belanja Bantuan Keuangan Sarana dan Prasarana Desa Gondosuli Kec. Tawangmangu</t>
  </si>
  <si>
    <t>Pembangunan poskamling Ngledok Rt 03 Rw 02 Banaran</t>
  </si>
  <si>
    <t xml:space="preserve">Pembangunan Gudang bolopecah Gondosuli Kidul R$t </t>
  </si>
  <si>
    <t>03 Rw 04</t>
  </si>
  <si>
    <t>Pembangunan Gapura RT 01, 02, 03 RW 03</t>
  </si>
  <si>
    <t>Pembangunan poskamling Dukuh Tawang Rt 03 Rw 03 Dusun Gondosuli Kidul</t>
  </si>
  <si>
    <t>Belanja Bantuan Keuangan Sarana dan Prasarana Desa Sepanjang Kec. Tawangmangu</t>
  </si>
  <si>
    <t>Pengaspalan Jalan Genengan RT 04/08</t>
  </si>
  <si>
    <t>Pengaspalan jalan Dukuh Ngledok</t>
  </si>
  <si>
    <t>Pengaspalan jalan Dusun Margosanten Rt 01, 02 Rw 01 dan Rt 01, 02 Rw 03</t>
  </si>
  <si>
    <t>Pengasapalan jalan Dukuh Sendang</t>
  </si>
  <si>
    <t>Pengasapalan jalan Dukuh Genengan</t>
  </si>
  <si>
    <t>Pembangunan Saluran Air, Margosanten RT 01 RW 04</t>
  </si>
  <si>
    <t>Pembangunan Gapura Genengan RT 03/08</t>
  </si>
  <si>
    <t>Belanja Bantuan Keuangan Sarana dan Prasarana Desa Bandardawung Kec. Tawangmangu</t>
  </si>
  <si>
    <t>Pembangunan Talut di Gamping RT 01 RW 03</t>
  </si>
  <si>
    <t>Perbaikan dan Keramik Lumbung Dusun Ngasem RT 02/03</t>
  </si>
  <si>
    <t>Belanja Bantuan Keuangan Sarana dan Prasarana Desa Karanglo Kec. Tawangmangu</t>
  </si>
  <si>
    <t>Pengasapalan jalan Pedan Rt 03 Rw 01</t>
  </si>
  <si>
    <t>Belanja Bantuan Keuangan Sarana dan Prasarana Desa Nglebak Kec. Tawangmangu</t>
  </si>
  <si>
    <t>Pengaspalan Jalan Dusun Gondang RW 13</t>
  </si>
  <si>
    <t>Betonisasi jalan Krangean Rt 02 Rw 01</t>
  </si>
  <si>
    <t>Rabat beton jalan Dusun Nglegok</t>
  </si>
  <si>
    <t>Pembangunan Balai Dukuh Somokado</t>
  </si>
  <si>
    <t>Pengecoran Tutup Drainase Bomo RT 01 RW 14</t>
  </si>
  <si>
    <t>Pembangunan Balai Dukuh RT 02/08</t>
  </si>
  <si>
    <t>Pembangunan Jalan Bomo RT 04/14</t>
  </si>
  <si>
    <t>Betonisasi jalan Rw 12 Dusun Gondang</t>
  </si>
  <si>
    <t>Pembangunan Gedung Pertemuan Dusun Somokado</t>
  </si>
  <si>
    <t>Belanja Bantuan Keuangan Sarana dan Prasarana Desa Plumbon Kec. Tawangmangu</t>
  </si>
  <si>
    <t>Bag. Pembangunaan Setda</t>
  </si>
  <si>
    <t>Pembangunan talud jalan Dukuh Pampung</t>
  </si>
  <si>
    <t>Perbaikan gorong-gorong Dukuh Paken</t>
  </si>
  <si>
    <t>Pembangunan gapuro Dukuh Karangweru</t>
  </si>
  <si>
    <t>Pengadaan peralatan tubbing Dukuh Watusambang Dususn Watusambang</t>
  </si>
  <si>
    <t>Pembangunan Balai Rt 01 dan 02 Dukuh Setuju Dusun Plumbon</t>
  </si>
  <si>
    <t>Rehab Poskamling Dukuh Cumpleng</t>
  </si>
  <si>
    <t>Pembangunan jalan Dukuh Dukun Dusun Plumbon</t>
  </si>
  <si>
    <t>Pembangunan Talut di Pakem RW 09</t>
  </si>
  <si>
    <t>Pembangunan Lapangan Desa</t>
  </si>
  <si>
    <t>Belanja Bantuan Keuangan Sarana dan Prasarana Desa Tengklik Kec. Tawangmangu</t>
  </si>
  <si>
    <t>Pengaspalan Jalan Dusun Guyon</t>
  </si>
  <si>
    <t>Pembangunan talud dan betonisasi jalan</t>
  </si>
  <si>
    <t>Pengembangan Jaringan Pipa</t>
  </si>
  <si>
    <t>Pengasapalan jalan Dukuh Dempul</t>
  </si>
  <si>
    <t>Pembuatan gudang Dukuh Sodong</t>
  </si>
  <si>
    <t>Pembangunan talud jalan Dusun Plalar</t>
  </si>
  <si>
    <t>Pembangunan talud Desa</t>
  </si>
  <si>
    <t>Pembangunan jalan Desa</t>
  </si>
  <si>
    <t>Belanja Bantuan Keuangan Sarana dan Prasarana Desa Puntukrejo Kec. Ngargoyoso</t>
  </si>
  <si>
    <t>Pengadaan sarana Prasarana Kampung Wisata Alam Dusun Kasihan</t>
  </si>
  <si>
    <t>Pengaspalan Jalan Rt 02 Rw 04 Krancangan</t>
  </si>
  <si>
    <t>Pengaspalan Jalan Dusun Gelang</t>
  </si>
  <si>
    <t>Pembangunan Gapura Ngranten Etan</t>
  </si>
  <si>
    <t>Belanja Bantuan Keuangan Sarana dan Prasarana Desa Berjo Kec. Ngargoyoso</t>
  </si>
  <si>
    <t>Betonisasi Jalan Rw 02 Tagung</t>
  </si>
  <si>
    <t>Pembangunan gedung inventaris Dukuh Ngadioro Rt 3 Rw 2</t>
  </si>
  <si>
    <t>Talud Batas Dukuh Gemah</t>
  </si>
  <si>
    <t>Talud Saluran Irigasi Dukuh Berjo</t>
  </si>
  <si>
    <t>Pembangunan Talud jalan Dukuh Gero</t>
  </si>
  <si>
    <t>Pembangunan Jalan Obyek Pariwisata Air Terjun Jumok</t>
  </si>
  <si>
    <t>Belanja Bantuan Keuangan Sarana dan Prasarana Desa Girimulyo Kec. Ngargoyoso</t>
  </si>
  <si>
    <t>Pengaspalan Jalan Dusun Potrojalu RW 12</t>
  </si>
  <si>
    <t>Pembangunan gapuro Rt 04 Rw 14 Dusun Gadungan</t>
  </si>
  <si>
    <t>Pembangunan talud jalan Rt 04 Rw 14 Dusun Gadungan</t>
  </si>
  <si>
    <t>Belanja Bantuan Keuangan Sarana dan Prasarana Desa Segorogunung Kec. Ngargoyoso</t>
  </si>
  <si>
    <t>Pembangunan Talud Dusun Mener</t>
  </si>
  <si>
    <t>Pembangunan selokan jalan Segorogunung-Sedonorejo</t>
  </si>
  <si>
    <t>Pembangunan Gedung Perkakas RW 8</t>
  </si>
  <si>
    <t>Pengaspalan Bahu Jalan RT. 02 RW. 05</t>
  </si>
  <si>
    <t>Pembuatan 3 Poskamling Kampung anti miras</t>
  </si>
  <si>
    <t>Pembuatan Jalan Desa Segorogunung</t>
  </si>
  <si>
    <t>Pembangunan Pagar Kantor Desa Segorogunung</t>
  </si>
  <si>
    <t>Belanja Bantuan Keuangan Sarana dan Prasarana Desa Kemuning Kec. Ngargoyoso</t>
  </si>
  <si>
    <t>Rehab Gedung inventaris Dukuh Sawah Bero Rt 02 Rw 10</t>
  </si>
  <si>
    <t>Pengaspalan Jalan Badan RT 03/04</t>
  </si>
  <si>
    <t>Pembuatan Taman Desa Kemuning</t>
  </si>
  <si>
    <t>Belanja Bantuan Keuangan Sarana dan Prasarana Desa Ngargoyoso Kec. Ngargoyoso</t>
  </si>
  <si>
    <t>Betonisasi Jalan Rt 03 Rw 10 Sidorejo</t>
  </si>
  <si>
    <t>Pembangunan talud Dukuh Mlokolegi Rt 02 Rw 11</t>
  </si>
  <si>
    <t>Pengaspalan Jalan Dukuh Mlokolegi RT 05/10</t>
  </si>
  <si>
    <t>Pembangunan Talud Dk Melikan</t>
  </si>
  <si>
    <t>Belanja Bantuan Keuangan Sarana dan Prasarana Desa Dukuh Kec. Ngargoyoso</t>
  </si>
  <si>
    <t>Pengaspalan Jalan rt 02 Rw 02 Pandan Anom</t>
  </si>
  <si>
    <t>Betonisasi Jalan Jogosari RT 01, 02 RW 03 Gemawang</t>
  </si>
  <si>
    <t>Pembangunan Talud dan Pendopo Balai Desa Dukuh</t>
  </si>
  <si>
    <t>Pengaspalan Jalan Dusun Pandan Anom Rt 01 Rw 02</t>
  </si>
  <si>
    <t>Belanja Bantuan Keuangan Sarana dan Prasarana Desa Nglegok Kec. Ngargoyoso</t>
  </si>
  <si>
    <t>Betonisasi jalan Dukuh Jenggrik Rt 03 Rw 06</t>
  </si>
  <si>
    <t>Pembangunan talud jalan Dukuh Talok Rt 02 Rw 11</t>
  </si>
  <si>
    <t>Pengaspalan Jalan Dusun Dali</t>
  </si>
  <si>
    <t>Belanja Bantuan Keuangan Sarana dan Prasarana Desa Karangpandan Kec. Karangpandan</t>
  </si>
  <si>
    <t>Pengaspalan Jalan Rt 03 Rw 07 Gondang Gentong</t>
  </si>
  <si>
    <t>Pembangunan gedung inventaris Dukuh Klatak Rt 1 Rw 1</t>
  </si>
  <si>
    <t>Pembangunan talud jalan Rt 06 Rw 03 Sawahan Dusun Klatak</t>
  </si>
  <si>
    <t>Pembangunan Gapura di RW 13 Pandan Kidul</t>
  </si>
  <si>
    <t>Pengadaan Lampu Penerangan Jalan di RW 13 Pandan Kidul,</t>
  </si>
  <si>
    <t>Pembangunan Gedung Aula Sawahan RT 05 RW 03</t>
  </si>
  <si>
    <t>Pengaspalan Jalan Sebelah Barat Lapangan Karangpandan, RW 2 Kandangmenjangan</t>
  </si>
  <si>
    <t>Betonisasi Jalan di RT 03 RW 02 Kandangmenjangan</t>
  </si>
  <si>
    <t>Pembangunan Posyandu Dusun Pandan Kidul</t>
  </si>
  <si>
    <t>Rehab Sarana Prasarana Pos Kamling Desa Karangpandan</t>
  </si>
  <si>
    <t>Belanja Bantuan Keuangan Sarana dan Prasarana Desa Doplang Kec. Karangpandan</t>
  </si>
  <si>
    <t>Pengadaan Lampu Penerangan jalan di Tomosyio RT 01 Rw 09</t>
  </si>
  <si>
    <t>Pengadaan Lampu Penerangan jalan di Wanukembang RT 01 Rw 07</t>
  </si>
  <si>
    <t>Belanja Bantuan Keuangan Sarana dan Prasarana Desa Ngemplak Kec. Karangpandan</t>
  </si>
  <si>
    <t>Pembangunan gedung inventaris Singit RT 02 RW 10</t>
  </si>
  <si>
    <t>Pembangunan talut di dusun Ngablak RT 01 RW 07</t>
  </si>
  <si>
    <t>Belanja Bantuan Keuangan Sarana dan Prasarana Desa Bangsri Kec. Karangpandan</t>
  </si>
  <si>
    <t>Betonisasi Jalan rt 02 Bendungan</t>
  </si>
  <si>
    <t>Gapuro RT 01 RW 07 Tangkilan</t>
  </si>
  <si>
    <t>Pengadaan Lampu Penerangan Jalan di Dukuh Pengkol RT 01 RW 03</t>
  </si>
  <si>
    <t>Pengadaan Lampu Penerangan jalan di Dusun Bangsri RT 01 RW 01</t>
  </si>
  <si>
    <t>Pengadaan Lampu Penerangan jalan di Gondangrejo RT 02 RW 08</t>
  </si>
  <si>
    <t>Pembangunan Poskamling Depok RT 002 RW 006</t>
  </si>
  <si>
    <t>Belanja Bantuan Keuangan Sarana dan Prasarana Desa Tohkuning Kec. Karangpandan</t>
  </si>
  <si>
    <t>Pembangunan Gapura, Pendoworejo</t>
  </si>
  <si>
    <t>Betonisasi jalan Dukuh Bancaan, Dusun Robyong</t>
  </si>
  <si>
    <t>Pembangunan Jembatan Dukuh Salam Mulyo RT 02/09</t>
  </si>
  <si>
    <t>Pembangunan Jalan dan Talud</t>
  </si>
  <si>
    <t>Belanja Bantuan Keuangan Sarana dan Prasarana Desa Gondangmanis Kec. Karangpandan</t>
  </si>
  <si>
    <t>Pembangunan Talud Dusun Dukuh</t>
  </si>
  <si>
    <t>Pembangunan Talut di Poyodan RT 01 RW 14 (selatan masjid Poyodan)</t>
  </si>
  <si>
    <t>Pembangunan Gedung Inventaris, Gemblang RT 02 RW 04</t>
  </si>
  <si>
    <t>Belanja Bantuan Keuangan Sarana dan Prasarana Desa Dayu Kec. Karangpandan</t>
  </si>
  <si>
    <t>Pengaspalan Jalan Rt 01 rw 02 Tlogo Wetan</t>
  </si>
  <si>
    <t>Pembangunan Sand Sheet Jalan Dusun Panggotan</t>
  </si>
  <si>
    <t>Pembangunan Kantor Balai Desa</t>
  </si>
  <si>
    <t>Belanja Bantuan Keuangan Sarana dan Prasarana Desa Harjosari Kec. Karangpandan</t>
  </si>
  <si>
    <t>Pembangunan Gudang Inventaris Dusun Tanggalan Kulon</t>
  </si>
  <si>
    <t>Pengadaan Lampu Penerangan jalan di Dusun Pendem RT 01 RW 04</t>
  </si>
  <si>
    <t>Pengadaan Lampu Penerangan Jalan di Dusun Jembangan RT 01 RW 02</t>
  </si>
  <si>
    <t>Pengadaan Lampu Penerangan Jalan di Dusun Karasan RT 03 RW 04</t>
  </si>
  <si>
    <t>Belanja Bantuan Keuangan Sarana dan Prasarana Desa Salam Kec. Karangpandan</t>
  </si>
  <si>
    <t>Betonisasi Jalan gedangan Rt 01 Rw 04</t>
  </si>
  <si>
    <t>Pembangunan Gedung Inventaris, Ngelo RT 01 RW 08</t>
  </si>
  <si>
    <t>Pengadaan Lampu Penerangan Jalan di Gedangan RT 01 RW 03</t>
  </si>
  <si>
    <t>Belanja Bantuan Keuangan Sarana dan Prasarana Desa Gerdu Kec. Karangpandan</t>
  </si>
  <si>
    <t>Betonisasi Jalan Rt 02 Rw 02 Pakel Dusun Popongan</t>
  </si>
  <si>
    <t>Pembangunan Talut, Dk Ngroto RT 03 RW 01</t>
  </si>
  <si>
    <t>Pembangunan Talut di Dusun Wonorejo RT 03 RW 05</t>
  </si>
  <si>
    <t>Pembangunan Jalan Dukuh Pakel</t>
  </si>
  <si>
    <t>Belanja Bantuan Keuangan Sarana dan Prasarana Desa Karang Kec. Karangpandan</t>
  </si>
  <si>
    <t>Pengaspalan Jalan dusun Mroto</t>
  </si>
  <si>
    <t>Pengaspalan Jalan Dusun Karang Wetan</t>
  </si>
  <si>
    <t>Pembangunan Lapangan Desa Karang</t>
  </si>
  <si>
    <t>Pembangunan Gorong-gorong Dk Brojol</t>
  </si>
  <si>
    <t>Betonisasi Jalan RT 01 RW 10, Dusun Telap</t>
  </si>
  <si>
    <t>Betonisasi Jalan Taji RT 01, RT 02 dan RT 03 RW 03 Karang Wetan</t>
  </si>
  <si>
    <t>Belanja Bantuan Keuangan Sarana dan Prasarana Desa Buran Kec. Tasikmadu</t>
  </si>
  <si>
    <t>Betonisasi Jalan Desa Buran di Jongkang</t>
  </si>
  <si>
    <t>Pembangunan Talud Jalan Dusun Buran Kulon - Nglinggo</t>
  </si>
  <si>
    <t>Pembangunan Kantor Desa Buran</t>
  </si>
  <si>
    <t>Pengaspalan Jalan Buran Wetan</t>
  </si>
  <si>
    <t>Pengaspalan Jalan Dusun Jongkang</t>
  </si>
  <si>
    <t>Sensit Jalan Dusun Nglingga</t>
  </si>
  <si>
    <t>Pembangunan dan Rehab Pos Kamling se Desa Buran</t>
  </si>
  <si>
    <t>Betonisasi Jalan RT. 05/06 RW. 04 Dusun Nglinggo</t>
  </si>
  <si>
    <t>Pembangunan Talud dan Betonisasi Jalan Dusun Kranggan</t>
  </si>
  <si>
    <t>Sensit Jalan Dusun Ngamban</t>
  </si>
  <si>
    <t>Belanja Bantuan Keuangan Sarana dan Prasarana Desa Papahan Kec. Tasikmadu</t>
  </si>
  <si>
    <t>Pembangunan Dapur Balai Desa Papahan</t>
  </si>
  <si>
    <t>Pengaspalan Jalan RT 01, 05, 06 Kodokan</t>
  </si>
  <si>
    <t>Betonisasi Dukuh Kalongan Kulon Rt 07/16</t>
  </si>
  <si>
    <t>Neonisasi Dusun Papahan</t>
  </si>
  <si>
    <t>Pembangunan Gudang Bolopecah Kalongan Kulon Rt 08 Rw 16</t>
  </si>
  <si>
    <t>Pembangunan Jalan dan Gorong-Gorong Suruh Badran Baru Rt 09 Rw 08</t>
  </si>
  <si>
    <t>Pembangunan Kantor Lembaga Desa</t>
  </si>
  <si>
    <t>Pavingisasi tepi lapangan Desa</t>
  </si>
  <si>
    <t>Pavingisasi Papahan Rt 11 Rw 05</t>
  </si>
  <si>
    <t>Pembangunan gorng-gorong Dusun Pandes</t>
  </si>
  <si>
    <t>Pengaspalan Jalan RT 01/05</t>
  </si>
  <si>
    <t>Pembangunan Talud Jalan Lingkungan RT. 07 RW. 13</t>
  </si>
  <si>
    <t>Pembangunan Jalan Usaha Tani</t>
  </si>
  <si>
    <t>Belanja Bantuan Keuangan Sarana dan Prasarana Desa Ngijo Kec. Tasikmadu</t>
  </si>
  <si>
    <t>Sanitasi Pokoh RT 03/07</t>
  </si>
  <si>
    <t>Pembangunan Gudang Bolopecah Nglano Kulon</t>
  </si>
  <si>
    <t>Pembangunan Jalan Sepanggang, Pokoh</t>
  </si>
  <si>
    <t>Pengaspalan Jalan RT 09/06 Pokoh</t>
  </si>
  <si>
    <t>Hotmix Pokoh Baru Rt 12/VI</t>
  </si>
  <si>
    <t>Belanja Bantuan Keuangan Sarana dan Prasarana Desa Gaum Kec. Tasikmadu</t>
  </si>
  <si>
    <t>Pembangunan Jembatan RT 01/02 Gaum</t>
  </si>
  <si>
    <t>Pengecoran Jalan Dukuh Watuombo</t>
  </si>
  <si>
    <t>Pengaspalan Jalan Dukuh Dawan</t>
  </si>
  <si>
    <t>Pengasplan Jalan Dukuh Maguan</t>
  </si>
  <si>
    <t>Pengaspalan Jalan Dukuh Tegalbiru</t>
  </si>
  <si>
    <t>Pengaspalan Jalan dukuh Sambilegi</t>
  </si>
  <si>
    <t>Pengaspalan Neonisasi RW 08</t>
  </si>
  <si>
    <t>Betonisasi Dukuh ponpok Rt 04/IV</t>
  </si>
  <si>
    <t>Pembuatan sumur tani Dusun Gaum</t>
  </si>
  <si>
    <t>Pengaspalan jalan (Sensit) Dukuh Gaum Rt 02 dan Rt 05 Rw 02</t>
  </si>
  <si>
    <t>Pembuatan sumur tani Dukuh Kandangsari</t>
  </si>
  <si>
    <t>Rehab Pos Ronda RT. 03 RW. 08</t>
  </si>
  <si>
    <t>Belanja Bantuan Keuangan Sarana dan Prasarana Desa Suruh Kec. Tasikmadu</t>
  </si>
  <si>
    <t>Pembangunan Talud Dukuh Jetis rt 4/V</t>
  </si>
  <si>
    <t>Pembangunan Talud Dusun Ngemplak</t>
  </si>
  <si>
    <t>Pembangunan Jalan Putar Distrik Dusun Pakis</t>
  </si>
  <si>
    <t>Pembangunan Betonisasi Dusun Pendem Kulon</t>
  </si>
  <si>
    <t>Betonisasi jalan menuju makam Pakis Rt 01 Suruh</t>
  </si>
  <si>
    <t>Pembangunan hotmix jalan Lingkungan Jetis Rt 05 Rw 03</t>
  </si>
  <si>
    <t>Pengecoran Jalan Dusun Jetis</t>
  </si>
  <si>
    <t>Pembangunan Gudang Bolopecah Dusun Pakis RT 01</t>
  </si>
  <si>
    <t>Pembangunan Balai Pertemuan Dusun Kebon Agung Kulon</t>
  </si>
  <si>
    <t>Belanja Bantuan Keuangan Sarana dan Prasarana Desa Pandeyan Kec. Tasikmadu</t>
  </si>
  <si>
    <t>Pembuatan rumah TPA sampah Dk. Suruh Kalang Rt 07/VII</t>
  </si>
  <si>
    <t>Pembangunan Saluran Dukuh Pandeyan Rt 07 Rw 06</t>
  </si>
  <si>
    <t>Betonisasi Jalan Dusun Suruh Wangan Rt 07 dan Rt 08 Rw 08</t>
  </si>
  <si>
    <t>Rehab Sarana Prasarana Pos Kamling Desa Pandeyan</t>
  </si>
  <si>
    <t>Pembangunan Talud Desa Pandeyan</t>
  </si>
  <si>
    <t>Pembangunan Balai Kelompok Tani Desa Pandeyan</t>
  </si>
  <si>
    <t>Rehab Lapangan Desa Pandeyan</t>
  </si>
  <si>
    <t>Belanja Bantuan Keuangan Sarana dan Prasarana Desa Karangmojo Kec. Tasikmadu</t>
  </si>
  <si>
    <t>Betonisasi Ngablak RT 03/06</t>
  </si>
  <si>
    <t>Rehab jalan cor beton Dukuh Karangmojo</t>
  </si>
  <si>
    <t>Pembangunan Talud Dukuh Karangmojo Rt 05 Rw 01</t>
  </si>
  <si>
    <t>Belanja Bantuan Keuangan Sarana dan Prasarana Desa Kaling Kec. Tasikmadu</t>
  </si>
  <si>
    <t>Pengaspalan Jalan  Dukuh Cabean Lor RT 04/07</t>
  </si>
  <si>
    <t>Pembangunan Gapura Dukuh Kauman</t>
  </si>
  <si>
    <t>Sensit Jalan Geneng RT 01 RW 06</t>
  </si>
  <si>
    <t>Sensit Jalan Desa Kaling RT 01, 02, 03 RW 09</t>
  </si>
  <si>
    <t>Pengaspalan Jalan Sensit Dukuh Kauman Rt 1,2,3 Rw 2</t>
  </si>
  <si>
    <t>Pengaspalan jalan timur Dusun Geneng</t>
  </si>
  <si>
    <t>Belanja Bantuan Keuangan Sarana dan Prasarana Desa Wonolopo Kec. Tasikmadu</t>
  </si>
  <si>
    <t>Pembangunana Gapura Dusun Kayuapak</t>
  </si>
  <si>
    <t>Pembangunan Lapangan Bola Volly</t>
  </si>
  <si>
    <t>Pembangunan Jembatan Dk Tritis Rt 01/IV</t>
  </si>
  <si>
    <t>Pembuatan Gapura Dukuh Tritis Rt 04/04</t>
  </si>
  <si>
    <t>Pembangunan Balai Dusun Dukuhan</t>
  </si>
  <si>
    <t>Pengaspalan jalan Dukuh Nayan Dusun Wonokerso</t>
  </si>
  <si>
    <t>Pembangunan Talud RT. 05 RW. 03 Nayan Wonokeso</t>
  </si>
  <si>
    <t>Pengadaan Neonisasi Dusun Wagal</t>
  </si>
  <si>
    <t>Belanja Bantuan Keuangan Sarana dan Prasarana Desa Kalijirak Kec. Tasikmadu</t>
  </si>
  <si>
    <t>Pembangunan Lanjutan Jembatan Bokor</t>
  </si>
  <si>
    <t>Pengaspalan Jalan Blembem - Mencon</t>
  </si>
  <si>
    <t>Pengaspalan Jalan Dukuh Njarakan</t>
  </si>
  <si>
    <t>Pembangunan Talud Jalan Dukuh Mencon Wetan Rt 02/03</t>
  </si>
  <si>
    <t>Belanja Bantuan Keuangan Sarana dan Prasarana Desa Suruhkalang Kec. Jaten</t>
  </si>
  <si>
    <t>Pembangunan talud Dukuh Sanggrahan</t>
  </si>
  <si>
    <t>Pembuatan selokan Dukuh Jetak</t>
  </si>
  <si>
    <t>Pembangunan talud tepi sungai Cabak Jetek Rt 01/02</t>
  </si>
  <si>
    <t>Pembangunan talud jalan Dukuh Jetis Rt 3/5</t>
  </si>
  <si>
    <t>Pembangunan Neonisasi Penerangan Jalan Dukuh Suruh kalang</t>
  </si>
  <si>
    <t>Rehab atap Gedung Serbaguna Desa Suruhkalang RT. 03 RW. 05</t>
  </si>
  <si>
    <t>Pengadaan Lampu Penerangan Jalan Rt 02/ Rw 06</t>
  </si>
  <si>
    <t>Bantuan Keuangan Untuk Rehab Saluran Rt 02 Rw 06</t>
  </si>
  <si>
    <t>Pembuatan talud Dusun ngemplak Rt 02 Rw 03</t>
  </si>
  <si>
    <t>Belanja Bantuan Keuangan Sarana dan Prasarana Desa Jati Kec. Jaten</t>
  </si>
  <si>
    <t>Betonisasi jalan Dukuh Mlori</t>
  </si>
  <si>
    <t>Pengaspalan Jalan Dusun Karangduren Rw 4</t>
  </si>
  <si>
    <t>Pembangunan Kantor Desa Jati</t>
  </si>
  <si>
    <t>Pengaspalan Jalan Dukuh Jati Rt 01 Rw 07</t>
  </si>
  <si>
    <t>Pembangunan Gapuro Desa Jalan Perum UNS</t>
  </si>
  <si>
    <t>Pembangunan Gedung Bolo pecah Karngtaruna Ds Jetis Rt 07</t>
  </si>
  <si>
    <t>Pengaspalan jalan Dusun Karangduren</t>
  </si>
  <si>
    <t>Pembuatan selokan Dusun Pundungrejo Rt 03 Rw 01</t>
  </si>
  <si>
    <t>Belanja Bantuan Keuangan Sarana dan Prasarana Desa Jaten Kec. Jaten</t>
  </si>
  <si>
    <t>Pembangunan Talud Kuniran Rt 03/ 02</t>
  </si>
  <si>
    <t>Penerangan jalan Dusun Sawahan</t>
  </si>
  <si>
    <t>Belanja Bantuan Keuangan Sarana dan Prasarana Desa Dagen Kec. Jaten</t>
  </si>
  <si>
    <t>Pembangunan Saluran Dusun Jetak Rt 02/ VII Dagen</t>
  </si>
  <si>
    <t>Belanja Bantuan Keuangan Sarana dan Prasarana Desa Ngringo Kec. Jaten</t>
  </si>
  <si>
    <t>Renovasi Gedung Posyandu NGUDI SEHAT Gunungsari RW 24</t>
  </si>
  <si>
    <t>Pembangunan Sensit jalan Dusun Plosokerep</t>
  </si>
  <si>
    <t>Pembangunan Sensit jalan Desa Ngringo Rt 6, 7 Rw 17</t>
  </si>
  <si>
    <t>Pembangunan gapuro Dusun Karangrejo</t>
  </si>
  <si>
    <t>Pembangunan gapuro Jomboran Rt 1 Rw 7 Banaran</t>
  </si>
  <si>
    <t>Neonisasi Dusun Karangrejo Rt 7, 8 Rw 5</t>
  </si>
  <si>
    <t>Betonisasi Jalan dan Saluran Rt 01 Rw 15</t>
  </si>
  <si>
    <t>Pembangunan Gapura Dukuh Palur Rt 07 Rw 03</t>
  </si>
  <si>
    <t>Pengaspalan Jalan RW 23 Plosokerep</t>
  </si>
  <si>
    <t>Rehabilitasi Balai Posyandu Gunung Wijil</t>
  </si>
  <si>
    <t>Pembangunan Gedung Serbaguna Dusun Gunung Wijil</t>
  </si>
  <si>
    <t>Pembangunan Lapangan dan Talud Lapangan Gunung Wijil</t>
  </si>
  <si>
    <t>Betonisasi Jalan Nosido RT 02 RW 26 Gunung Wijil</t>
  </si>
  <si>
    <t>Betonisasi Jalan Silamat</t>
  </si>
  <si>
    <t>Belanja Bantuan Keuangan Sarana dan Prasarana Desa Jetis Kec. Jaten</t>
  </si>
  <si>
    <t>Pembuatan talud Dukuh Sambirejo Rw 02</t>
  </si>
  <si>
    <t>Pengecoran Dukuh Jetis Kulon jalan Rt 02/05</t>
  </si>
  <si>
    <t>Pembangunan Gapuro Dukuh Pungkuk RT 01, 02, 03 RW 11</t>
  </si>
  <si>
    <t>Pembangunan gapuro Dusun Gerdu Rw 8</t>
  </si>
  <si>
    <t>Rehab jalan cor beton Dukuh Grumbulsawit</t>
  </si>
  <si>
    <t>Pengaspalan jalan Dukuh Grumbul</t>
  </si>
  <si>
    <t>Pengaspalan jalan Dukuh Wates</t>
  </si>
  <si>
    <t>Betonisasi Jalan Jetis Wetan RT 06/03</t>
  </si>
  <si>
    <t>Neonisasi Jetis wetan RT 06/03</t>
  </si>
  <si>
    <t>Pembangunan Selokan Jetis Wetan RT 04/03</t>
  </si>
  <si>
    <t>Pembangunan Selokan Jetis Wetan RT 02/03</t>
  </si>
  <si>
    <t>Pembangunan Selokan Jetis Wetan RT 05/04</t>
  </si>
  <si>
    <t>Pembangunan Selokan Jetis Wetan RT 02/04</t>
  </si>
  <si>
    <t>Pembangunan Selokan Jetis Wetan RT 01/03</t>
  </si>
  <si>
    <t>Betonisai Jalan Sambirejo RT 02/02</t>
  </si>
  <si>
    <t>Pemugaran Masjid Sambirejo RT 01/02</t>
  </si>
  <si>
    <t>Belanja Bantuan Keuangan Sarana dan Prasarana Desa Sroyo Kec. Jaten</t>
  </si>
  <si>
    <t>Betonisasi Dukuh Pulosari Rt 03/II</t>
  </si>
  <si>
    <t>Hotmix Dukuh Tundungan Rt 01/05</t>
  </si>
  <si>
    <t>Pembangunan gapuro Dukuh Ngledok</t>
  </si>
  <si>
    <t>Pembangunan Lapangan Voly dan Sarana Prasarana Dukuh Pulosari RT 4 RW 2</t>
  </si>
  <si>
    <t>Rabat beton jalan kp Ngelom Rt 06</t>
  </si>
  <si>
    <t>Pembangunan Jalan Dukuh Ngabean Rt 03 Rw 7</t>
  </si>
  <si>
    <t>Pengaspalan Jalan Dukuh Kanten</t>
  </si>
  <si>
    <t>Pembangunan hotmix jalan Karangasem-Beluk</t>
  </si>
  <si>
    <t>Betonisasi Jalan Dukuh Ngledok RT. 03 RW. 08</t>
  </si>
  <si>
    <t>Belanja Bantuan Keuangan Sarana dan Prasarana Desa Brujul Kec. Jaten</t>
  </si>
  <si>
    <t>Pembangunan talud makam Dusun Soko</t>
  </si>
  <si>
    <t>Pembangunan balai pertemuan Dukuh Jogomasan</t>
  </si>
  <si>
    <t>Pembangunan gapuro Dukuh Carat</t>
  </si>
  <si>
    <t>Pembangunan Talud Dusun Duwet Desa</t>
  </si>
  <si>
    <t>Pembangunan Pengaspalan Jalan Dusun Gulunan Desa Brujul</t>
  </si>
  <si>
    <t>Pembangunan Talud Makam Dusun Soko</t>
  </si>
  <si>
    <t>Pengaspalan jalan Rw 07 Dusun Brujul</t>
  </si>
  <si>
    <t>Pengaspalan jalan Rw 02 Dsn Duwet</t>
  </si>
  <si>
    <t>Pengaspalan Jalan Dusun Purworejan</t>
  </si>
  <si>
    <t>Belanja Bantuan Keuangan Sarana dan Prasarana Desa Ngasem Kec. Colomadu</t>
  </si>
  <si>
    <t>Beonisasi Dusun Bakalan</t>
  </si>
  <si>
    <t>Pengecoran jalan Janten Rt 01 Rw 03</t>
  </si>
  <si>
    <t>Pembangunan Talud Sidorejo</t>
  </si>
  <si>
    <t>Pembangunan talud jalan Dusun Klamongan Rt 07 Rw 07</t>
  </si>
  <si>
    <t>Pengadaan lampu penerangan jalan Dusun Klamongan Rt 7 Rw 7</t>
  </si>
  <si>
    <t>Pembangunan talud Rw 09 Bakalan</t>
  </si>
  <si>
    <t>Belanja Bantuan Keuangan Sarana dan Prasarana Desa Bolon Kec. Colomadu</t>
  </si>
  <si>
    <t>Pembangunan saluran drainase Rt 2 Rw 12 Dusun Jetak</t>
  </si>
  <si>
    <t>Pembangunan poskamling Dusun Madoh</t>
  </si>
  <si>
    <t>Pembuatan Pagar Makam Dusun Jetak</t>
  </si>
  <si>
    <t>Pembangunan pagar makam Dusun Bolon Rt 06/01</t>
  </si>
  <si>
    <t>Pembuatan berem Dusun Tempuran Rt 01/05</t>
  </si>
  <si>
    <t>Pembangunan Pagar Makam Dusun Pucung</t>
  </si>
  <si>
    <t>Pembangunan Pager Gedung Posyandu Dusun Bolon</t>
  </si>
  <si>
    <t>Pembangunan gedung pertemuan Dusun Madoh</t>
  </si>
  <si>
    <t>Pembangunan pagar makam Dusun Tempuran Rt 06</t>
  </si>
  <si>
    <t>Pavingisasi halaman gedung pertemuan posyandu BAHANA KARTIKA Jl. Veteren Bolon Rt 01 Rw 01 Dusun Bolon</t>
  </si>
  <si>
    <t>Belanja Bantuan Keuangan Sarana dan Prasarana Desa Malangjiwan Kec. Colomadu</t>
  </si>
  <si>
    <t>Pembangunan Pagar Barat Lapangan Serbaguna Dusun Klegen Rw 8</t>
  </si>
  <si>
    <t>Pembangunan Gudang Inventarisasi Rw Pambregan</t>
  </si>
  <si>
    <t>Pembangunan pagar lapangan Olahraga Dsn Klegen</t>
  </si>
  <si>
    <t>Belanja Bantuan Keuangan Sarana dan Prasarana Desa Gawanan Kec. Colomadu</t>
  </si>
  <si>
    <t>Pembangunan Poskamling Perum Madu Asri Blok A RT 01/08</t>
  </si>
  <si>
    <t>Pengaspalan Jalan Perum Madu Asri Blok C RT 02/09</t>
  </si>
  <si>
    <t>Pengaspalan Jalan Lingkungan Dusun Ngerangan</t>
  </si>
  <si>
    <t>Pembangunan Pagar Makam Kauman</t>
  </si>
  <si>
    <t>Pembangunan Gapura Rw 06 Gawanan</t>
  </si>
  <si>
    <t>Pembangunan Gapura Rw 07 Gawanan</t>
  </si>
  <si>
    <t>Pembangunan Gapura Gawanan Barat</t>
  </si>
  <si>
    <t>Belanja Bantuan Keuangan Sarana dan Prasarana Desa Tohudan Kec. Colomadu</t>
  </si>
  <si>
    <t>Pembangunan Drainasae Dusun Klipan RT 05/01</t>
  </si>
  <si>
    <t>Pengaspalan Jalan Dusun Klipan Rw 02</t>
  </si>
  <si>
    <t>Neonisasi Rt 04 Rw 06 dan Rt 05 Rw 06</t>
  </si>
  <si>
    <t>Neonisasi Tohudan Kulon RT. 02 dan RT. 03 RW. 03</t>
  </si>
  <si>
    <t>Pengaspalan Jalan Dusun Senden RW 5</t>
  </si>
  <si>
    <t>Neonisasi Dusun Senden</t>
  </si>
  <si>
    <t>Pengerasan Jalan Jetis Rt 2 Rw 5 Dusun Senden</t>
  </si>
  <si>
    <t>Pengaspalan Jalan daratan Rt 1 Rw 6</t>
  </si>
  <si>
    <t>Belanja Bantuan Keuangan Sarana dan Prasarana Desa Gedongan Kec. Colomadu</t>
  </si>
  <si>
    <t>Pembangunan Tribun dan Lampu Lapangan Desa Gedongan</t>
  </si>
  <si>
    <t>Rehab selokan Rt 04 Rw 05</t>
  </si>
  <si>
    <t>Neonisasi Dusun Tanon Kidul</t>
  </si>
  <si>
    <t>Peningkatan Jalan Dusun Tanon Kidul Rt 01 Rw 04</t>
  </si>
  <si>
    <t>Pembangunan Gedung Islamic Center</t>
  </si>
  <si>
    <t>Belanja Bantuan Keuangan Sarana dan Prasarana Desa Klodran Kec. Colomadu</t>
  </si>
  <si>
    <t>Neonisasi Dusun Mantren</t>
  </si>
  <si>
    <t>Neonisasi Rw 1 Rw 4 Rw 10</t>
  </si>
  <si>
    <t>Pembangunan Gapura Dusun Bendungan</t>
  </si>
  <si>
    <t>Belanja Bantuan Keuangan Sarana dan Prasarana Desa Baturan Kec. Colomadu</t>
  </si>
  <si>
    <t>Pengaspalan Jalan Desa Baturan</t>
  </si>
  <si>
    <t>Pengaspalan Jalan RW. 11</t>
  </si>
  <si>
    <t>Pembangunan Gapura Dusun Japanan</t>
  </si>
  <si>
    <t>Belanja Bantuan Keuangan Sarana dan Prasarana Desa Blulukan Kec. Colomadu</t>
  </si>
  <si>
    <t>Pembangunan poskamling Rt 03 Rw 03 Dusun Blulukan 1</t>
  </si>
  <si>
    <t>Pembangunan poskamling Rt 02 Rw 04 Dusun Blulukan 1</t>
  </si>
  <si>
    <t>Pembangunan poskamling dan balai bolo pecah Rt 04 Rw 10 Dusun Jayan</t>
  </si>
  <si>
    <t>Neonisasi Dukuh Gatak Rt 02/09 Jayan</t>
  </si>
  <si>
    <t>Neonisasi Dusun Blulukan 1 dan Blulukan 2</t>
  </si>
  <si>
    <t>Pembangunan Pos Ronda Jetis</t>
  </si>
  <si>
    <t>Pembangunan Pos Ronda Blulukan 2</t>
  </si>
  <si>
    <t>Pembangunan Gapura Kremalang</t>
  </si>
  <si>
    <t>Pembangunan talud sungai Dusun Puspan Rt 01 Rw 08</t>
  </si>
  <si>
    <t>Pembangunan gapuro Rt 02 Rw 08 Dusun Puspan</t>
  </si>
  <si>
    <t>Pengaspalan Jalan Dukuh Jetis</t>
  </si>
  <si>
    <t>Pembangunan Talud dan Makam Dukuh Jetis RW 10</t>
  </si>
  <si>
    <t>Belanja Bantuan Keuangan Sarana dan Prasarana Desa Paulan Kec. Colomadu</t>
  </si>
  <si>
    <t>Pembangunan Talud Paulan Timur</t>
  </si>
  <si>
    <t>Belanja Bantuan Keuangan Sarana dan Prasarana Desa Gajahan Kec. Colomadu</t>
  </si>
  <si>
    <t>Pembangunan Selokan Dukuh Kasuran RT 02/03</t>
  </si>
  <si>
    <t>Rehab Sarana Prasarana Pos Kamling Desa Gajahan</t>
  </si>
  <si>
    <t>Belanja Bantuan Keuangan Sarana dan Prasarana Desa Wonorejo Kec. Gondangrejo</t>
  </si>
  <si>
    <t>Betonisasi Dusun Ceplukan</t>
  </si>
  <si>
    <t>Neonisasi Rt 01 Rt 02 Rw 20 Dusun Watuburik</t>
  </si>
  <si>
    <t>Betonisasi Dusun Watu Burik Rt 03 dan Dusun Sanggrahan Rt 04/18</t>
  </si>
  <si>
    <t>Pembagunan Gapuro Dusun Jetak</t>
  </si>
  <si>
    <t>Rehab Balai Rt 03 Rw 19 Dusun Sanggrahan</t>
  </si>
  <si>
    <t>Pembanguna Talud Dusun Sanggrahan</t>
  </si>
  <si>
    <t>Talud dan rabat beton Kp Sanggrahan Rt 04</t>
  </si>
  <si>
    <t>Rabat Beton Kp Ceplukan Rt 01</t>
  </si>
  <si>
    <t>Pengecoran jalan dan saluran air Waruburik Rt 01/20</t>
  </si>
  <si>
    <t>Belanja Bantuan Keuangan Sarana dan Prasarana Desa Plesungan Kec. Gondangrejo</t>
  </si>
  <si>
    <t>Pengecoran Jalan Dusun Sulurejo RT 08/09</t>
  </si>
  <si>
    <t>Pembangunan Talud Jalan Dusun Dalon RT 02/10</t>
  </si>
  <si>
    <t>Pengecoran jalan Ingasrejo Rt 01/08</t>
  </si>
  <si>
    <t>Betonisasi Dusun Dalon Rt 02, 03, 04 Rw 10</t>
  </si>
  <si>
    <t>Prasarana Bumdes Sendang Plesungan</t>
  </si>
  <si>
    <t>Pembangunan Talud Jalan Desa Plesungan</t>
  </si>
  <si>
    <t>Pembangunan betonisasi dan talud jalan Grumbul Pring - Blemben</t>
  </si>
  <si>
    <t>Pembangunan talud Dusun Ds Dalon Rt 02</t>
  </si>
  <si>
    <t>Betonisasi Dukuh Kalikebo RT. 04</t>
  </si>
  <si>
    <t>Betonisasi Dukuh Selorejo RT. 06 RW. 09</t>
  </si>
  <si>
    <t>Pembangunan Sarpras Olahraga Desa Plesungan</t>
  </si>
  <si>
    <t>Pembangunan Sumur Dalam Desa Plesungan</t>
  </si>
  <si>
    <t>Belanja Bantuan Keuangan Sarana dan Prasarana Desa Jatikuwung Kec. Gondangrejo</t>
  </si>
  <si>
    <t>Pembangunan hotmix jalan Dusun Jatisari ke Dusun Winong</t>
  </si>
  <si>
    <t>Pipanisasi Air Minum Dukuh Jatisari</t>
  </si>
  <si>
    <t>Rabat Beton Jalan gang Ngledok Tegalan</t>
  </si>
  <si>
    <t>Rabat beton jalan Jatikuwung Kidul</t>
  </si>
  <si>
    <t>Pembuatan Gapuro Jatikuwung Lor</t>
  </si>
  <si>
    <t>Rabat Beton ke makam Kp. Terek</t>
  </si>
  <si>
    <t>Belanja Bantuan Keuangan Sarana dan Prasarana Desa Selokaton Kec. Gondangrejo</t>
  </si>
  <si>
    <t>Pengerasan Jalan Selokaton Rt 05/03</t>
  </si>
  <si>
    <t>Pengecoran jalan Dusun Selokaton Rt 05/03</t>
  </si>
  <si>
    <t>Pembanguna Gapuro Dusun Ngegot</t>
  </si>
  <si>
    <t>Pembangunan Balai RW Dusun Selokaton</t>
  </si>
  <si>
    <t>Pengerasan Jalan Dusun Ngaglik Rt 03 Rw 08</t>
  </si>
  <si>
    <t>Rabat beton Kp Mundu Rt 02</t>
  </si>
  <si>
    <t>Talud jalan ke makam Kp Selokaton</t>
  </si>
  <si>
    <t>Belanja Bantuan Keuangan Sarana dan Prasarana Desa Bulurejo Kec. Gondangrejo</t>
  </si>
  <si>
    <t>Pengecoran Jalan Dusun Gunungduk RT 02/06</t>
  </si>
  <si>
    <t>Rabat Beton Jalan Dusun Sanggrahan RT 01/04</t>
  </si>
  <si>
    <t>Betonisasi Dusun Grumbulrejo Rt 02/01</t>
  </si>
  <si>
    <t>Rabat beton Kp Dung Duk Rt 04</t>
  </si>
  <si>
    <t>Pengaspalan Jalan Desa Bulurejo</t>
  </si>
  <si>
    <t>Belanja Bantuan Keuangan Sarana dan Prasarana Desa Rejosari Kec. Gondangrejo</t>
  </si>
  <si>
    <t>Rehab Gapura dan Poskamling  Dukuh Ngamban</t>
  </si>
  <si>
    <t>Betonisasi Dusun Ngamban Rt 02</t>
  </si>
  <si>
    <t>Pralonisasi Jaringan Air Bersih Dukuh Ngamban</t>
  </si>
  <si>
    <t>Talud jalan Gang Kp Rejosari Rt 04</t>
  </si>
  <si>
    <t>Rabat beton jalan Kp Watu Ireng Rt 01</t>
  </si>
  <si>
    <t>Rehab Sarana Prasarana Pos Kamling Desa Rejosari</t>
  </si>
  <si>
    <t>Pembangunan Sarana Prasarana Wisata Desa</t>
  </si>
  <si>
    <t>Belanja Bantuan Keuangan Sarana dan Prasarana Desa Jeruksawit Kec. Gondangrejo</t>
  </si>
  <si>
    <t>Pembangunan Balai Serbaguna Dusun Banyuurip</t>
  </si>
  <si>
    <t>Rehab jembatan Dusun Belimbing</t>
  </si>
  <si>
    <t>Pembangunan sensit jalan Dusun Jurangkambil</t>
  </si>
  <si>
    <t>Pembangunan talud jalan Kp Mojorejo Rt 01</t>
  </si>
  <si>
    <t>Rabat Beton Kp Banyuurip Rt 02</t>
  </si>
  <si>
    <t>Pembuatan Gapuro dua tempat, KP. Dukuhan</t>
  </si>
  <si>
    <t>Belanja Bantuan Keuangan Sarana dan Prasarana Desa Karangturi Kec. Gondangrejo</t>
  </si>
  <si>
    <t>Pembangunan talud jalan makam Kepuh Kaliwuluh Rt 03/06</t>
  </si>
  <si>
    <t>Pembuatan Gapuro Kp. Karang Lo</t>
  </si>
  <si>
    <t>Pembuatan Gapuro Kp Kedung Barung</t>
  </si>
  <si>
    <t>Pembangunan Jalan RT 02 RW 03 Dusun Karanglo</t>
  </si>
  <si>
    <t>Belanja Bantuan Keuangan Sarana dan Prasarana Desa Kragan Kec. Gondangrejo</t>
  </si>
  <si>
    <t>Pengaspalan (Sensit) Jalan Dusun Kauman RT 01/01</t>
  </si>
  <si>
    <t>Pembangunan Gapuro Dusun Serenan</t>
  </si>
  <si>
    <t>Pengecoran Jalan Dusun Bulak RT 01, 02 RW 07</t>
  </si>
  <si>
    <t>Pembangunan sensit jalan Dusun Kragan dan sensit Dusun Karangwuni</t>
  </si>
  <si>
    <t>Pembangunan Gapuro Dsn Kragan Rt 05</t>
  </si>
  <si>
    <t>Pengaspalan Jalan Dusun Kragan dan Bodo</t>
  </si>
  <si>
    <t>Belanja Bantuan Keuangan Sarana dan Prasarana Desa Wonosari Kec. Gondangrejo</t>
  </si>
  <si>
    <t>Pembangunan Balai Dusun Kranggan</t>
  </si>
  <si>
    <t>Pengecoran Jalan Dusun Sulurejo RT. 08/09</t>
  </si>
  <si>
    <t>Pembangunan Talud Jalan Dusun Tinjuharjo Rt 05/04</t>
  </si>
  <si>
    <t>Pembangunan Talud Jalan Dukuh Sumberejo RT. 04 RW. 06</t>
  </si>
  <si>
    <t>Pembuatan talud jalan menuju SMP N 3 Gondangrejo</t>
  </si>
  <si>
    <t>Rabat beton jalan KP. Kedungboyo Rt 07</t>
  </si>
  <si>
    <t>Pembangunan digestes biogas</t>
  </si>
  <si>
    <t>Belanja Bantuan Keuangan Sarana dan Prasarana Desa Dayu Kec. Gondangrejo</t>
  </si>
  <si>
    <t>Pengecoran Jalan Dusun Kedungulo</t>
  </si>
  <si>
    <t>Pembangunan Talud Jalan Dusun Sidorejo</t>
  </si>
  <si>
    <t>Betonisasi dan talud Dusun Jambu Rt 02/01 dan betonisasi Dusun Mulyorejo Rt 03/06</t>
  </si>
  <si>
    <t>Rabat beton jalan kampung Jambu Rt 03</t>
  </si>
  <si>
    <t>Betonisasi dan Talud RT 02 RW 05 Dusun Kedungulo</t>
  </si>
  <si>
    <t>Belanja Bantuan Keuangan Sarana dan Prasarana Desa Tuban Kec. Gondangrejo</t>
  </si>
  <si>
    <t>Pembangunan gapuro Dusun Banjarrejo Rt 05 dan gapuro Rt 06</t>
  </si>
  <si>
    <t>Pembangunan Gapuro Dusun Tuban Kidul</t>
  </si>
  <si>
    <t>Perbaikan jalan antar Dusun Tuban Kulon - Tuban Lor</t>
  </si>
  <si>
    <t>Pembangunan Gapura Dusun Sambirejo RW. 03 dan RW. 08</t>
  </si>
  <si>
    <t>Pembangunan Lapangan Volleyball RT 05 RW 05 Tuban Kidul</t>
  </si>
  <si>
    <t>Belanja Bantuan Keuangan Sarana dan Prasarana Desa Krendowahono Kec. Gondangrejo</t>
  </si>
  <si>
    <t>Pengecoran Jalan dan Talud Dusun Sangiran RT 03/01</t>
  </si>
  <si>
    <t>Pembangunan Gedung Pertemuan Dusun Sangiran</t>
  </si>
  <si>
    <t>Pembagunan talud jalan Dukuh Ledok Rt 02 Rw 02</t>
  </si>
  <si>
    <t>Rabat jalan Beton ke sawah Kp Ledok</t>
  </si>
  <si>
    <t>Rabat beton jalan Kp Bojong Rt 03</t>
  </si>
  <si>
    <t>Betonisasi jalan Rt 02 Rw 05 Pilangrejo</t>
  </si>
  <si>
    <t>Pembangunan Jalan RT 04 RW 03 Dusun Krendowahono</t>
  </si>
  <si>
    <t>Belanja Bantuan Keuangan Sarana dan Prasarana Desa Kemiri Kec. Kebakkramat</t>
  </si>
  <si>
    <t>Pengecoran/ Belem Jalan Dukuh Kemiri RT 02, 03 RW 15</t>
  </si>
  <si>
    <t>Betonisasi dan pembuatan saluran air di Dukuh Ngelo</t>
  </si>
  <si>
    <t>Betonisasi Dukuh Dingin</t>
  </si>
  <si>
    <t>Hotmix Pawisman Gedangan Rt 01, 02, 04 Rw 02</t>
  </si>
  <si>
    <t>Rehab jalan hotmix Dusun Beji Kulon</t>
  </si>
  <si>
    <t>Pengaspalan Jalan Rt 1 Rw 14 Dukuh Kemiri</t>
  </si>
  <si>
    <t>Pengaspalan Jalan Rt 1, 2 Rw 18 dukuh Dingin</t>
  </si>
  <si>
    <t>Pembangunan Gedung Pertemuan Rt 1 Dusun Beji Kulon</t>
  </si>
  <si>
    <t>Pembangunan Saluran/ Drainase Rt 10 Dusun Beji Etan</t>
  </si>
  <si>
    <t>Pembangunan Saluran Jalan Dukuh Dingin</t>
  </si>
  <si>
    <t>Rehab/ Perbaikan Jalan Dusun Wirorejan Rt 003 Rw 003</t>
  </si>
  <si>
    <t>Belanja Bantuan Keuangan Sarana dan Prasarana Desa Kebak Kec. Kebakkramat</t>
  </si>
  <si>
    <t>Rehab jalan hotmix Dusun Kebaklor</t>
  </si>
  <si>
    <t>Pembangunan Talud dan Lapangan Olahraga Rt 5 Rw 8 Dusun Sapen</t>
  </si>
  <si>
    <t>Pembangunan Gapura rt 5 Dukuh Kebak</t>
  </si>
  <si>
    <t>Belanja Bantuan Keuangan Sarana dan Prasarana Desa Waru Kec. Kebakkramat</t>
  </si>
  <si>
    <t>Pembangunan saluran/talud Dukuh Sumber</t>
  </si>
  <si>
    <t>Pembangunan gedung pertemuan Dusun Ngentak</t>
  </si>
  <si>
    <t>Pengaspalan jalan Dkh Gerdu</t>
  </si>
  <si>
    <t>Pengaspalan Jalan Kedung Ringin Bantar RT. 06/02</t>
  </si>
  <si>
    <t>Belanja Bantuan Keuangan Sarana dan Prasarana Desa Pulosari Kec. Kebakkramat</t>
  </si>
  <si>
    <t>Pengaspalan Jalan Karang Kidul</t>
  </si>
  <si>
    <t>Pembangunan balai pertemuan Dusun Karang Kidul</t>
  </si>
  <si>
    <t>Pembangunan Neonisasi Jalan Dukuh Kloloan Rt 04 Rw 05 Rw 10</t>
  </si>
  <si>
    <t>Pengaspalan Jalan Dukuh Dadagan</t>
  </si>
  <si>
    <t>Belanja Bantuan Keuangan Sarana dan Prasarana Desa Malanggaten Kec. Kebakkramat</t>
  </si>
  <si>
    <t>Pembangunan 2 gapuro di Dusun Sembungan</t>
  </si>
  <si>
    <t>Pembangunan Kantor Desa Malanggaten</t>
  </si>
  <si>
    <t>Pembangunan Gapura Dusun Jelok Rt 02 Rw 01 Desa Malanggaten</t>
  </si>
  <si>
    <t>Pembanguna gapuro Dusun Sembungan Rt 01 Rw 03</t>
  </si>
  <si>
    <t>Pembanguna Gapuro Dusun Sembungan Rt 02 Rw 3</t>
  </si>
  <si>
    <t>Pembanguna Gapuro Dusun Sembungan Rt 03 Rw 3</t>
  </si>
  <si>
    <t>Belanja Bantuan Keuangan Sarana dan Prasarana Desa Nangsri Kec. Kebakkramat</t>
  </si>
  <si>
    <t>Pembangunan Hotmix Jalan Dusun Tasgunting</t>
  </si>
  <si>
    <t>Pengaspalan Hotmix jalan desa di antara Dukuh Kebakjetis-Tasgunting</t>
  </si>
  <si>
    <t>Betonisasi Dukuh Kebakjetis Rt 03 (selatan masjid)</t>
  </si>
  <si>
    <t>Pengadaan lampu penerngan jalan Dukuh Tasgunting Rt 02/XI</t>
  </si>
  <si>
    <t>Hotmix Dukuh Gedangan</t>
  </si>
  <si>
    <t>Rehab jalan hotmix jalan Kebakjetis - Tasgunting</t>
  </si>
  <si>
    <t>Pembangunan pagar makam Dusun Kebakjetis</t>
  </si>
  <si>
    <t>Pembangunan gapuro Dusun Nayan</t>
  </si>
  <si>
    <t>Pembangunan poskamling Dusun Nglaroh</t>
  </si>
  <si>
    <t>Pembangunan talud jalan utara Dusun Kebakjetis</t>
  </si>
  <si>
    <t>Pembuatan saluran air +- 136 meter Nangsri Lor Rt 03 Rw 03</t>
  </si>
  <si>
    <t>Belanja Bantuan Keuangan Sarana dan Prasarana Desa Banjarharjo Kec. Kebakkramat</t>
  </si>
  <si>
    <t>Pembuatan Tugu Jatiarum</t>
  </si>
  <si>
    <t>Pembangunan Gedung PKK Desa Banjarharjo</t>
  </si>
  <si>
    <t>Betonisasi Jalan Dusun Manglung</t>
  </si>
  <si>
    <t>Rehab jalan hotmix Dukuh Sawahan</t>
  </si>
  <si>
    <t>Pengaspalan Jalan Dukuh Jatiarum Dusun Banjarharjo</t>
  </si>
  <si>
    <t>Pembangunan Saluran/Drainase Rt 4, Rt 5 Rw 6 Dusun Sawahan</t>
  </si>
  <si>
    <t>Pembangunan Kantor Desa Banjarharjo</t>
  </si>
  <si>
    <t>Pembangunan Balai pertemuan Dusun Karangmanis</t>
  </si>
  <si>
    <t>Belanja Bantuan Keuangan Sarana dan Prasarana Desa Alastuwo Kec. Kebakkramat</t>
  </si>
  <si>
    <t>Pembangunan talud Dukuh Wonorejo</t>
  </si>
  <si>
    <t>Pengaspalan Jalan Desa Alastuwo</t>
  </si>
  <si>
    <t>Pembangunan jalan cor beton jalan Alastuwo-Wonorejo</t>
  </si>
  <si>
    <t>Pembangunan talud jalan Brayutan Rt 03</t>
  </si>
  <si>
    <t>Betonisasi jalan Dukuh Alastuwo Rt 01/01</t>
  </si>
  <si>
    <t>Pembangunan talud Dusun Mojotelu Rt 02/09</t>
  </si>
  <si>
    <t>Pengaspalan jalan Dusun Karlangkedan Rt 01/08</t>
  </si>
  <si>
    <t>Pengasapalan jalan Dusun Sarirejo Rt 01/11</t>
  </si>
  <si>
    <t>Pembangunan Poskamling Dukuh Sarirejo Rt 2 Rw 9</t>
  </si>
  <si>
    <t>Pembangunan Poskamling Dukuh Alastuwo Rt 03 Rw 01</t>
  </si>
  <si>
    <t>Pembangunan Poskamling Mojotelu rt 02 Rw 9</t>
  </si>
  <si>
    <t>Pengaspalan jalan Dsn Sewurejo</t>
  </si>
  <si>
    <t>Pembangunan talud jalan Jetis Rt 1/ 08</t>
  </si>
  <si>
    <t>Pembangunan Talud Kalangkedan Rt 04 Rw 07</t>
  </si>
  <si>
    <t>Pembuatan talud Dukuh Ketel</t>
  </si>
  <si>
    <t>Pembuatan saluran air dukuh Alastuwo Rt 3 Rw 1</t>
  </si>
  <si>
    <t>Pembangunan gapuro Dukuh Bangsren</t>
  </si>
  <si>
    <t>Pengadaan Lampu Penerangan Jalan Dusun Mojotelu RT. 03 RW. 09</t>
  </si>
  <si>
    <t>Pengaspalan Jalan Dukuh Ngemplak RT 02/05</t>
  </si>
  <si>
    <t>Belanja Bantuan Keuangan Sarana dan Prasarana Desa Macanan Kec. Kebakkramat</t>
  </si>
  <si>
    <t>Pengaspalan Jalan Dk Brati RT 01, 02, RW 08</t>
  </si>
  <si>
    <t>Pengadaan lampu penerangan jalan Dukuh Pengin Kidul</t>
  </si>
  <si>
    <t>Pembuatan saluran Dukuh Pengin Lor Rt 02 dan 03 Rw 09</t>
  </si>
  <si>
    <t>Betonisasi Jalan dan Pembangunan Gudang Bolopecag Rt 03 Rw 6 Dukuh Jogotaan</t>
  </si>
  <si>
    <t>Pengaspalan Jalan Dalungan rt 4</t>
  </si>
  <si>
    <t>Pengaspalan jalan Perum Pelangi</t>
  </si>
  <si>
    <t>Rehab Pembangunan Pendopo Balai Pertemuan RT 05 RW 02</t>
  </si>
  <si>
    <t>Pembangunan Talud Jalan Distrik Jasan - Macanan</t>
  </si>
  <si>
    <t>Belanja Bantuan Keuangan Sarana dan Prasarana Desa Kaliwuluh Kec. Kebakkramat</t>
  </si>
  <si>
    <t>Pembangunan jembatan dan talud Dusun Gedangan Lor</t>
  </si>
  <si>
    <t>Pembangunan Pengaspalan Jalan Dukuh Jomblang Rt 01 Rw 10 Desa Kaliwuluk</t>
  </si>
  <si>
    <t>Pengaspalan Jalan Hotmix Dukuh Dalemrejo RT. 03 RW. 02</t>
  </si>
  <si>
    <t>Belanja Bantuan Keuangan Sarana dan Prasarana Desa Mojogedang Kec. Mojogedang</t>
  </si>
  <si>
    <t>Pembangunan Talud Jalan Dusun Ploso Rt01/09</t>
  </si>
  <si>
    <t>Pengaspalan Jalan Dukuh Ploso</t>
  </si>
  <si>
    <t>Pembangunan Pagar Makam Dukuh Kersan</t>
  </si>
  <si>
    <t>Pembangunan Gapuro Blimbing Mulyo Rt 3/5</t>
  </si>
  <si>
    <t>Pembangunan Gedung Bolo Pecah RT. 1/4</t>
  </si>
  <si>
    <t>Pembangunan talud jalan Dusun Sidodadi Rt 01/06 dan Talud Ploso Rt 02/09</t>
  </si>
  <si>
    <t>Pembangunan Pagar Balai Desa Mojogedang</t>
  </si>
  <si>
    <t>Pengaspalan Jalan Dusun Blimbing Mulyo</t>
  </si>
  <si>
    <t>Pembangunan Gudang Bolopecah Mojogedang RT. 01 RW. 02</t>
  </si>
  <si>
    <t>Pembangunan Drainase Dersono RT. 01 RW. 04</t>
  </si>
  <si>
    <t>Betonisasi Blimbing Mulyo RT. 01 RW. 05</t>
  </si>
  <si>
    <t>Pembangunan Lapangan Desa Mojogedang</t>
  </si>
  <si>
    <t>Pembangunan Talud Jalan Dusun Mojo</t>
  </si>
  <si>
    <t>Belanja Bantuan Keuangan Sarana dan Prasarana Desa Sewurejo Kec. Mojogedang</t>
  </si>
  <si>
    <t>Pembangunan Talud Dusun Jublek rt 02/02</t>
  </si>
  <si>
    <t>Pengaspalan Jalan Dukuh Jublek</t>
  </si>
  <si>
    <t>Pembangunan Talud Jalan Sewurejo</t>
  </si>
  <si>
    <t>Pengecoran Jalan Dukuh Bulukerto Kulon</t>
  </si>
  <si>
    <t>Pengecoran jalan Dusun Bulukerto Rt 002 Rw 002</t>
  </si>
  <si>
    <t>Pembangunan talud Dukuh Sewurejo Rt 01 Rw 04</t>
  </si>
  <si>
    <t>Pengecoran Jalan Bulukerto RT. 01 RW. 05</t>
  </si>
  <si>
    <t>Betonisasi Jalan Gragalan RT. 01 RW. 11</t>
  </si>
  <si>
    <t>Betonisasi Jalan Sumberejo RT. 03 RW. 02</t>
  </si>
  <si>
    <t>Pembangunan Gudang Bolopecah Jubleg RT. 02 RW. 03</t>
  </si>
  <si>
    <t>Pembangunan Talud Sewurejo RT. 02 RW. 04</t>
  </si>
  <si>
    <t>Betonisasi Jalan Bulurejo RT. 01 RW. 09</t>
  </si>
  <si>
    <t>Belanja Bantuan Keuangan Sarana dan Prasarana Desa Ngadirejo Kec. Mojogedang</t>
  </si>
  <si>
    <t>Pembangunan Pos Kamling dusun Banaran Rt 03/11</t>
  </si>
  <si>
    <t>Pengaspalan Jalan Dukuh Cangkir</t>
  </si>
  <si>
    <t>Pengaspalan Jalan Dukuh Banaran</t>
  </si>
  <si>
    <t>Pembangunan Lapangan Sepakbola Desa</t>
  </si>
  <si>
    <t>Pembangunan saluran air Grogol Rt 2/3</t>
  </si>
  <si>
    <t>Perbaikan Gudang Bolopecah Rw X dusun Sambirejo</t>
  </si>
  <si>
    <t>Pembangunan betonisasi jalan Dusun Penggungrejo</t>
  </si>
  <si>
    <t>Pembangunan talud jalan Rt 01/ VI Dsn Ngaliyan</t>
  </si>
  <si>
    <t>Pembangunan Gedung pertemuan Rt 02/ VI  Dsn Kembangan</t>
  </si>
  <si>
    <t>Betonisasi Jalan Gondang Jagir RT. 03 RW. 09</t>
  </si>
  <si>
    <t>Pembangunan Talud Sambirejo RT. 01 RW. 10</t>
  </si>
  <si>
    <t>Pengaspalan Jalan Dusun Bakalan</t>
  </si>
  <si>
    <t>Pembangunan Talud Jalan Dusun Turirejo</t>
  </si>
  <si>
    <t>Pengecoran Jalan Dukuh Gondang Jagir</t>
  </si>
  <si>
    <t>Belanja Bantuan Keuangan Sarana dan Prasarana Desa Pendem Kec. Mojogedang</t>
  </si>
  <si>
    <t>Betonisasi Jalan Dusun Jatirejo Rt 04/08</t>
  </si>
  <si>
    <t>Pembangunan Lapangan Dukuh Sukorejo</t>
  </si>
  <si>
    <t>Pengaspalan Jalan Dukuh Bangunsari</t>
  </si>
  <si>
    <t>Pengecoran Jalan Dukuh Pendem</t>
  </si>
  <si>
    <t>Pembangunan Gedung Pertemuan Rt 04/ X Dusun Sidomukti</t>
  </si>
  <si>
    <t>Pebangunan Gedung Pertemuan Rt 03/01 Dusun Garet</t>
  </si>
  <si>
    <t>Pembangunan Gedung Pertemuan Rt 01, 02, 03 / VII Dusun Sambirejo</t>
  </si>
  <si>
    <t>Pembangunan betonisasi jalan RT 01/IX Boneng</t>
  </si>
  <si>
    <t>Pembangunan Talud Tunggulsari RT. 02 RW. 08</t>
  </si>
  <si>
    <t>Pembangunan Talud Jalan Sidomulyo RT. 02 RW. 06</t>
  </si>
  <si>
    <t>Pembangunan Talud Tunggulsari RT. 01 RW. 08</t>
  </si>
  <si>
    <t>Pengecoran Jembatan dan Talud Winong RT. 03 RW. 02</t>
  </si>
  <si>
    <t>Pembangunan Talud Ngelo RT. 01 RW. 10</t>
  </si>
  <si>
    <t>Pengaspalan Jalan Dusun Sukorejo</t>
  </si>
  <si>
    <t>Pembangunan Talud Jalan Dusun Boneng</t>
  </si>
  <si>
    <t>Belanja Bantuan Keuangan Sarana dan Prasarana Desa Pereng Kec. Mojogedang</t>
  </si>
  <si>
    <t>Pembangunan Gudang Bolopecah Dukuh Pereng Rt 05/03</t>
  </si>
  <si>
    <t>Pengaspalan Jalan Serokan - Pojok Dologan</t>
  </si>
  <si>
    <t>Pembangunan Gapuro Jambangan Kulon Pasar</t>
  </si>
  <si>
    <t>Sensit Jambangan Rt 01, 02 / Rw 04</t>
  </si>
  <si>
    <t>Talud Sidoharjo Rt 02 / 09</t>
  </si>
  <si>
    <t>Rabat Jalan Sidoharjo Rt 03 / 9</t>
  </si>
  <si>
    <t>Sensit Dondong Rt 01 / 04</t>
  </si>
  <si>
    <t>Betonisasi Rt 1/04 Sarirejo</t>
  </si>
  <si>
    <t>Pembangunan Talud Sidoharjo RT. 03 RW. 09</t>
  </si>
  <si>
    <t>Pembangunan Gapura Bedoyo RT. 04 RW. 08</t>
  </si>
  <si>
    <t>Pembangunan Talud Karang, RT. 05 RW. 01</t>
  </si>
  <si>
    <t>Belanja Bantuan Keuangan Sarana dan Prasarana Desa Munggur Kec. Mojogedang</t>
  </si>
  <si>
    <t>Pembangunan rabat Jalan Dukuh Pojok Rt 4-5 Rw 06</t>
  </si>
  <si>
    <t>Pembangunan Talud Jalan Dukuh Pojok</t>
  </si>
  <si>
    <t>Pembangunan Gedung Pertemuan Pilangbangu</t>
  </si>
  <si>
    <t>Pembangunan Drainase RW 2 Sidorejo</t>
  </si>
  <si>
    <t>Pembangunan Talud Jalan RW 4 Munggur Kulon</t>
  </si>
  <si>
    <t>Pengaspalan Jalan Munggur Etan</t>
  </si>
  <si>
    <t>Betonisasi Jalan dan Talud Lapangan Sedaleman, Siwalan</t>
  </si>
  <si>
    <t>Pembangunan Sumur Dalam Munggur Rt 01/ 03</t>
  </si>
  <si>
    <t>Pengaspalan hotmix jalan Rt 01/ V Dusun Siwalan</t>
  </si>
  <si>
    <t>Pembangunan talud jalan sebelah timur Rw V Dsn Siwalan</t>
  </si>
  <si>
    <t>Pembangunan Talud Nglebak RT. 06 RW. 09</t>
  </si>
  <si>
    <t>Belanja Bantuan Keuangan Sarana dan Prasarana Desa Kedungjeruk Kec. Mojogedang</t>
  </si>
  <si>
    <t>Betonisasi Jalan Dukuh Mlandang Rt 02/06</t>
  </si>
  <si>
    <t>Pembangunan Gedung Olahraga Dusun Sukorejo</t>
  </si>
  <si>
    <t>Pembangunan Talud Jalan Dukuh Sukorejo</t>
  </si>
  <si>
    <t>Pembangunan Talud Jalan dan Pengecoran Dukuh Selorejo</t>
  </si>
  <si>
    <t>Pembangunan Talud Jalan Dukuh Mlandang</t>
  </si>
  <si>
    <t>Pembangunan Talud Jalan Jatikurung</t>
  </si>
  <si>
    <t>Pembangunan Talud Jalan Dukuh Tawangsari</t>
  </si>
  <si>
    <t>Pembangunan Talud Jalan Dukuh Jatimulyo</t>
  </si>
  <si>
    <t>Talud Dusun Mlandang Rt 3/7 dan Pengecoran Jalan Jatipanji Rt 01/05</t>
  </si>
  <si>
    <t>Pengaspalan Jalan Dusun Jati Panji</t>
  </si>
  <si>
    <t>Betonisasi Sidomulyo</t>
  </si>
  <si>
    <t>Betonisasi Jalan menuju SMA Mojogedang Kecamatan Mojogedang</t>
  </si>
  <si>
    <t>Perbaikan/Pengurukan Lapangan Desa Kedungjeruk</t>
  </si>
  <si>
    <t>Betonisasi Jalan Dusun Sukorejo</t>
  </si>
  <si>
    <t>Belanja Bantuan Keuangan Sarana dan Prasarana Desa Kaliboto Kec. Mojogedang</t>
  </si>
  <si>
    <t>Pembangunan Talud Dukuh Karang Rt 01/16</t>
  </si>
  <si>
    <t>Pembangunan Talud Dukuh Gobakan</t>
  </si>
  <si>
    <t>Pengaspalan Dukuh Gobakan</t>
  </si>
  <si>
    <t>Pembangunan Gedung Pertemuan Dukuh Bungkus</t>
  </si>
  <si>
    <t>Pembangunan Talud Jalan Dukuh Ngrombo</t>
  </si>
  <si>
    <t>Pembangunan Gedung Pertemuan Dukuh Ngelo Asri</t>
  </si>
  <si>
    <t>Pembangunan Talud Dukuh Jatigading</t>
  </si>
  <si>
    <t>Pembangunan Talud Dukuh Joho</t>
  </si>
  <si>
    <t>Pembangunan Talud Dukuh Kaliboto</t>
  </si>
  <si>
    <t>Pembangunan Talud Dukuh Karang</t>
  </si>
  <si>
    <t>Pembangunan Gedung Serbaguna Dukuh Ngemplak</t>
  </si>
  <si>
    <t>Pembuatan Lapangan Bola Volly Dukuh Ngemplak</t>
  </si>
  <si>
    <t>Pengaspalan Jalan Dukuh Ngemplak</t>
  </si>
  <si>
    <t>Pembangunan Talud Jalan Ngelosari</t>
  </si>
  <si>
    <t>Pembangunan Talud dan Pengecoran Dukuh Sidorejo Dusun Ngemplak</t>
  </si>
  <si>
    <t>Pembangunan Talud Jalan Dukuh Sidorejo Dusun Karang</t>
  </si>
  <si>
    <t>Pembangunan Gapuro RT 02/02 Gulunan</t>
  </si>
  <si>
    <t>PEngaspalan Jalan RT 02/01 Gulunan</t>
  </si>
  <si>
    <t>Pengaspalan jalan Dusun Gulunan Rt 01 / 01</t>
  </si>
  <si>
    <t>Pengecoran Jalan Jatigading RT. 02 RW. 09 Bendungan</t>
  </si>
  <si>
    <t>Betonisasi dan Sensit Pulosari RT. 01 RW. 08</t>
  </si>
  <si>
    <t>Pembangunan Sensit Jalan Karang RT. 01 RW. 15</t>
  </si>
  <si>
    <t>Pembangunan Sensit Jalan Karang RT. 03 RW. 16</t>
  </si>
  <si>
    <t>Pembangunan Lapangan Desa Kaliboto</t>
  </si>
  <si>
    <t>Pembangunan Talud Dukuh Juranggebang</t>
  </si>
  <si>
    <t>Pembangunan Talud Jalan Dukuh Ngelo Jatigading</t>
  </si>
  <si>
    <t>Betonisasi Jalan Dukuh Pulosari</t>
  </si>
  <si>
    <t>Pembangunan Gedung Bolopecah Dukuh Randusari</t>
  </si>
  <si>
    <t>Belanja Bantuan Keuangan Sarana dan Prasarana Desa Buntar Kec. Mojogedang</t>
  </si>
  <si>
    <t>Pembangunan Talud Jalan Dukuh Jenggrik Rt 01/05</t>
  </si>
  <si>
    <t>Pembangunan Talud Dukuh Tempel</t>
  </si>
  <si>
    <t>Pembanguan Talud Jalan Dukuh Jenggrik</t>
  </si>
  <si>
    <t>Pembangunan Gapuro Dukuh Wonolelo</t>
  </si>
  <si>
    <t>Pembangunan Talud Jalan Dukuh Ngembat</t>
  </si>
  <si>
    <t>Pembangunan Gapuro Dukuh Dongko</t>
  </si>
  <si>
    <t>Pembangunan Talud Jalan Dukuh Buntar</t>
  </si>
  <si>
    <t>Pembangunan Lapangan Desa Buntar</t>
  </si>
  <si>
    <t>Pembangunan Lapangan Futsal Dukuh Mendak</t>
  </si>
  <si>
    <t>Pembangunan Talud Dukuh Buntar Rt 01/02</t>
  </si>
  <si>
    <t>Belanja Bantuan Keuangan Sarana dan Prasarana Desa Mojoroto Kec. Mojogedang</t>
  </si>
  <si>
    <t>Pengaspalan Jalan Dukuh Dawe</t>
  </si>
  <si>
    <t>Pembangunan Gedung Pertemuan Dukuh Mojoroto</t>
  </si>
  <si>
    <t>Pembangunan Talud Dukuh Sekarpetak</t>
  </si>
  <si>
    <t>Pengecoran dan berem jalan Dusun Dawe</t>
  </si>
  <si>
    <t>Pengaspalan Jalan Dusun Jetis Rt 2/2</t>
  </si>
  <si>
    <t>Pembangunan talud Dukuh Tegalan Dawe Rt 02 Rw 04</t>
  </si>
  <si>
    <t>Pengaspalan Jalan Cilengan RT. 01 RW. 05</t>
  </si>
  <si>
    <t>Belanja Bantuan Keuangan Sarana dan Prasarana Desa Gebyog Kec. Mojogedang</t>
  </si>
  <si>
    <t>Betonisasi Jalan Dukuh Dawung</t>
  </si>
  <si>
    <t>Pembangunan Gedung Pertemuan Bancak RT II/05</t>
  </si>
  <si>
    <t>Pembangunan Talud Jalan Dukuh Bancak RT I/I</t>
  </si>
  <si>
    <t>Pembangunan Talud Jalan Dukuh Bancak RT I/II</t>
  </si>
  <si>
    <t>Pembangunan Talud Jalan Dukuh Gebyok</t>
  </si>
  <si>
    <t>Pembangunan talud Rw 02 Dusun Bencak I</t>
  </si>
  <si>
    <t>Pembangunan talud Rw 05 Dusun Bancak II</t>
  </si>
  <si>
    <t>Pembangunan talud Dusun Bancak II Rw 4</t>
  </si>
  <si>
    <t>Pembangunan Talud Dawung RT. 02 RW. 16</t>
  </si>
  <si>
    <t>Pembangunan Gapura Karang Mendeng RT. 02 RW. 13</t>
  </si>
  <si>
    <t>Pembangunan Sensit Jalan Gebyog RT. 01, 02 RW. 06</t>
  </si>
  <si>
    <t>Betonisasi Bancak II RT. 03 RW. 05</t>
  </si>
  <si>
    <t>Pembangunan Sensit Jalan Kalilutung RT. 02 RW. 10</t>
  </si>
  <si>
    <t>Pembangunan Talud Gandonrejo RT. 01 RW. 15</t>
  </si>
  <si>
    <t>Pembangunan Talud Dukuh Kalilutung RT. 03/10</t>
  </si>
  <si>
    <t>Belanja Bantuan Keuangan Sarana dan Prasarana Desa Gentungan Kec. Mojogedang</t>
  </si>
  <si>
    <t>Pembangunan Gedung BOlopecah Dukuh Karanggayam</t>
  </si>
  <si>
    <t>Pembangunan Talud Dusun Gentungan</t>
  </si>
  <si>
    <t>Betonisasi Milir RT. 01 RW. 13</t>
  </si>
  <si>
    <t>Pembangunan Talud Ngampel RT. 04 RW. 14</t>
  </si>
  <si>
    <t>Betonisasi Jatimulyo RT. 04</t>
  </si>
  <si>
    <t>Betonisasi Karangayam RT. 03 RW. 07</t>
  </si>
  <si>
    <t>Belanja Bantuan Keuangan Sarana dan Prasarana Desa Pojok Kec. Mojogedang</t>
  </si>
  <si>
    <t>Pembangunan Talud Dusun Sumberrejo 2</t>
  </si>
  <si>
    <t>Pembangunan Balai Rw Dusun Pojok Tunggulsari Rt 02 Rw 07</t>
  </si>
  <si>
    <t>Pengaspalan Jalan Dusun Sumberrejo I RT. 4/2</t>
  </si>
  <si>
    <t>Sensit Pojok Rt 3/4</t>
  </si>
  <si>
    <t>Pengaspalan Jalan Dusun Sidorejo RT 02/01</t>
  </si>
  <si>
    <t>Betonisasi jalan Dukuh Banaran Rt 03 Rw 05</t>
  </si>
  <si>
    <t>Betonisasi Jalan Sumberejo 1 RT. 03 RW. 03</t>
  </si>
  <si>
    <t>Betonisasi Jalan Menuju Makam Sumberejo Desa Pojok</t>
  </si>
  <si>
    <t>Belanja Bantuan Keuangan Sarana dan Prasarana Desa Kuto Kec. Kerjo</t>
  </si>
  <si>
    <t>Pengaspalan jalan di Kasihan RT 01 RW 07</t>
  </si>
  <si>
    <t>Belanja Bantuan Keuangan Sarana dan Prasarana Desa Tamansari Kec. Kerjo</t>
  </si>
  <si>
    <t>Betonisasi jalan Dusun Sidi Rt 02 Rw 01</t>
  </si>
  <si>
    <t>Belanja Bantuan Keuangan Sarana dan Prasarana Desa Ganten Kec. Kerjo</t>
  </si>
  <si>
    <t>Pembangunan talud jalan Rt 02 Rw 01 Dusun Ganten</t>
  </si>
  <si>
    <t>Pengaspalan Jalan Dusun Jenggrik</t>
  </si>
  <si>
    <t>Pengaspalan Jalan Kepok-Jirak</t>
  </si>
  <si>
    <t>Belanja Bantuan Keuangan Sarana dan Prasarana Desa Gempolan Kec. Kerjo</t>
  </si>
  <si>
    <t>Pengaspalan jalan Karanguluh</t>
  </si>
  <si>
    <t>Pembangunan gorong-gorong Dusun Karanggandu Rt 01 Rw 2</t>
  </si>
  <si>
    <t>Pengasapalan jalan Gempolan-Semang</t>
  </si>
  <si>
    <t>Betonisasi jalan Gempolan Rt 01 Rw 07</t>
  </si>
  <si>
    <t>Betonisasi Jalan Gempolan RT 01/04</t>
  </si>
  <si>
    <t>Belanja Bantuan Keuangan Sarana dan Prasarana Desa Plosorejo Kec. Kerjo</t>
  </si>
  <si>
    <t>Pemeliharaan SIPAS (Sumber Air Minum) Dusun Nerang</t>
  </si>
  <si>
    <t>Betonisasi Jalan Nerang RT 01/05</t>
  </si>
  <si>
    <t>Lapangan Desa Dukuh Nerang RT 02/05</t>
  </si>
  <si>
    <t>Betonisasi Jalan Dusun Plosorejo RT 02/04</t>
  </si>
  <si>
    <t>Betonisasi jalan antar desa, Dusun Wates</t>
  </si>
  <si>
    <t>Pembangunan teras dan lantai gedung serba guna desa</t>
  </si>
  <si>
    <t>Pembangunan Gudang Gerabah Dusun Bono</t>
  </si>
  <si>
    <t>Pembangunan Talud Jalan Dusun Wates RT 05/02</t>
  </si>
  <si>
    <t>Pembangunan Betonisasi di Sintru</t>
  </si>
  <si>
    <t>Betonisasi Jalan Plosorejo RT 02/04</t>
  </si>
  <si>
    <t>Pembangunan Lapangan Futsal Dusun Bono</t>
  </si>
  <si>
    <t>Belanja Bantuan Keuangan Sarana dan Prasarana Desa Karangrejo Kec. Kerjo</t>
  </si>
  <si>
    <t>Pembangunan Balai Pertemuan warga Dusun Nglorog</t>
  </si>
  <si>
    <t>Pembangunan Balai Pertemuan Dusun Karangnongko</t>
  </si>
  <si>
    <t>Pembangunan talud lapangan desa</t>
  </si>
  <si>
    <t>Belanja Bantuan Keuangan Sarana dan Prasarana Desa Kwadungan Kec Kerjo</t>
  </si>
  <si>
    <t>Pembangunan Talud Jalan Dusun Kwadungan RW 03</t>
  </si>
  <si>
    <t>Pembangunan talud jalan Rt 06 Rw 03 Dusun Kwadungan</t>
  </si>
  <si>
    <t>Pembangunan talud Dusun majan</t>
  </si>
  <si>
    <t>Pembangunan Gedung Inventaris  Gesangan</t>
  </si>
  <si>
    <t>Betonisasi Jalan Kwadungan RT 05/03</t>
  </si>
  <si>
    <t>Belanja Bantuan Keuangan Sarana dan Prasarana Desa Botok Kec. Kerjo</t>
  </si>
  <si>
    <t>Betonisasi Jalan Dukuh Sinto RT 01/04</t>
  </si>
  <si>
    <t>Belanja Bantuan Keuangan Sarana dan Prasarana Desa Sumberejo Kec. Kerjo</t>
  </si>
  <si>
    <t>Pembangunan gedung PKK Desa</t>
  </si>
  <si>
    <t>Betonisasi Jalan Sumber Rejo RT 02-03 RW 12</t>
  </si>
  <si>
    <t>Belanja Bantuan Keuangan Sarana dan Prasarana Desa Tawangsari Kec. Kerjo</t>
  </si>
  <si>
    <t>Betonisasi Jalan Dusun Mlokolegi</t>
  </si>
  <si>
    <t>Pembangunan Gapura Dukuh Betis</t>
  </si>
  <si>
    <t>Betonisasi dan Gapura Kwangsang</t>
  </si>
  <si>
    <t>Pipanisasi Air Bersih Rt 01 Rw 05 Banaran</t>
  </si>
  <si>
    <t>Pembangunan Talud Desa</t>
  </si>
  <si>
    <t>Belanja Bantuan Keuangan Sarana dan Prasarana Desa Gumeng Kec. Jenawi</t>
  </si>
  <si>
    <t>Pembangunan gedung inventaris Dukuh Kadipekso Rt 02 Rw 04</t>
  </si>
  <si>
    <t>Pembangunan gedung inventaris Dukuh Kadipekso Rt 01 Rw 02</t>
  </si>
  <si>
    <t>Pembangunan gedung inventaris Dukuh Gondanglegi Rt 03 Rw 04</t>
  </si>
  <si>
    <t>Pembangunan Pos Pemantauan Pendakian Desa Gumeng</t>
  </si>
  <si>
    <t>Belanja Bantuan Keuangan Sarana dan Prasarana Desa Anggrasmanis Kec. Jenawi</t>
  </si>
  <si>
    <t>Pembangunan talud Gandu Rt 05 Rw 01</t>
  </si>
  <si>
    <t>Pembangunan gedung inventarisasi Dusun Glagah Rt 06 Rw 02</t>
  </si>
  <si>
    <t>Pembangunana talud jalan Rt 05 Rw 03 Dusun Babar</t>
  </si>
  <si>
    <t>Betonisasi jalan Rt 02 Rw 02 Dusun Glagah</t>
  </si>
  <si>
    <t>Pembangunan Talud Jalan RT 01/02 Glagah</t>
  </si>
  <si>
    <t>Pembangunan Talut di Babar RT 04 RW 03</t>
  </si>
  <si>
    <t>Betonisasi Jalan di Babar RT 05 RW 03</t>
  </si>
  <si>
    <t>Pembangunan Pos Ronda di Babar RT 04 RW 03</t>
  </si>
  <si>
    <t>Belanja Bantuan Keuangan Sarana dan Prasarana Desa Jenawi Kec. Jenawi</t>
  </si>
  <si>
    <t>Pembangunan gedung inventaris Dusun Pakel Rt 03 Rw 02</t>
  </si>
  <si>
    <t>Pembangunan Gudang Grabah Dukuh Tempukrejo Rt 02 Rw 04 Dusun Salam</t>
  </si>
  <si>
    <t>Belanja Bantuan Keuangan Sarana dan Prasarana Desa Trengguli Kec. Jenawi</t>
  </si>
  <si>
    <t>Pembangunan gedung inventaris Dusun Girimulyo Rt 02 Rw 03</t>
  </si>
  <si>
    <t>Belanja Bantuan Keuangan Sarana dan Prasarana Desa Balong Kec. Jenawi</t>
  </si>
  <si>
    <t>Pembangunan Talud Slorodan Rt 05 Rw 07 Doksari</t>
  </si>
  <si>
    <t>Pengecoran Jalan sedegung Rt 02 Rw 01 Talun</t>
  </si>
  <si>
    <t>Belanja Bantuan Keuangan Sarana dan Prasarana Desa Menjing Kec. Jenawi</t>
  </si>
  <si>
    <t>Pembangunan Balai Pertemuan Dukuh Tapan</t>
  </si>
  <si>
    <t>Pembangunan gedung inventaris Dukuh Polan Rt 01 Rw 05</t>
  </si>
  <si>
    <t>Lapangan Olahraga Dusun Ngracah RT 02/09</t>
  </si>
  <si>
    <t>Pembangunan Balai Desa Menjing</t>
  </si>
  <si>
    <t>Betonisasi Jalan Dukuh Guntur RT 02/03</t>
  </si>
  <si>
    <t>Pembangunan Talud Lapangan Bola Volly Dukuh Tanggung RW 10</t>
  </si>
  <si>
    <t>Belanja Bantuan Keuangan Sarana dan Prasarana Desa Seloromo Kec. Jenawi</t>
  </si>
  <si>
    <t>Pengecoran Jalan Dukuh Gunungsari</t>
  </si>
  <si>
    <t>Talud RT 01 RW 04 Dukuh Bolon</t>
  </si>
  <si>
    <t>Pembangunan talud Dukuh Karangasem Rt 03 Rw 01</t>
  </si>
  <si>
    <t>Pembangunan Lapangan Bola volly Dukuh Prapatan</t>
  </si>
  <si>
    <t>Belanja Bantuan Keuangan Sarana dan Prasarana Desa Sidomukti Kec. Jenawi</t>
  </si>
  <si>
    <t>Pembangunan talud Duwet Rt 01 Rw 06 Kuwang</t>
  </si>
  <si>
    <t>Pembangunan Gedung Inventaris Dusun Sidomukti Rt 02 Rw 04</t>
  </si>
  <si>
    <t>Pembangunan talud jalan Rt 07 Rw 06 Dusun Dopo</t>
  </si>
  <si>
    <t>Pembangunan Pos Kamling Dukuh Sibendo RT 05/01</t>
  </si>
  <si>
    <t>Pembangunan Talud Jalan RT. 05/07 Kwangsan</t>
  </si>
  <si>
    <t>Belanja Bantuan Keuangan Sarana dan Prasarana Desa Lempong Kec. Jenawi</t>
  </si>
  <si>
    <t>Pembangunan gedung inventaris Dukuh Blole Rt 01 Rw 12 Dusun Nangsri</t>
  </si>
  <si>
    <t>Pembangunan Kantor Desa Lempong</t>
  </si>
  <si>
    <t>Belanja Bantuan Kepada Partai Demokrasi Indonesia Perjuangan</t>
  </si>
  <si>
    <t>(Badan Kesbangpol)</t>
  </si>
  <si>
    <t>Belanja Bantuan Kepada Partai Golongan Karya</t>
  </si>
  <si>
    <t>Belanja Bantuan Kepada Partai Keadilan Sejahtera</t>
  </si>
  <si>
    <t>Belanja Bantuan Kepada Partai GERINDRA</t>
  </si>
  <si>
    <t>Belanja Bantuan Kepada Partai Kebangkitan Bangsa</t>
  </si>
  <si>
    <t>Belanja Bantuan Kepada Partai Demokrat</t>
  </si>
  <si>
    <t>Belanja Bantuan Kepada Partai Amanat Nasional</t>
  </si>
  <si>
    <t>Belanja Bantuan Kepada Partai HANURA</t>
  </si>
  <si>
    <t>Belanja Bantuan Kepada Partai Persatuan Pembangunan</t>
  </si>
  <si>
    <t>Belanja Bantuan Keuangan ADD untuk Desa Ngepungsari Kecamatan Jatipuro</t>
  </si>
  <si>
    <t>(Bag. Pemdes dan Kel. Setda)</t>
  </si>
  <si>
    <t>Belanja Bantuan Keuangan ADD untuk Desa Jatipurwo Kecamatan Jatipuro</t>
  </si>
  <si>
    <t>Belanja Bantuan Keuangan ADD untuk Desa Jatipuro Kecamatan Jatipuro</t>
  </si>
  <si>
    <t>Belanja Bantuan Keuangan ADD untuk Desa Jatisobo Kecamatan Jatipuro</t>
  </si>
  <si>
    <t>Belanja Bantuan Keuangan ADD untuk Desa Jatiwarno Kecamatan Jatipuro</t>
  </si>
  <si>
    <t>Belanja Bantuan Keuangan ADD untuk Desa Jatimulyo Kecamatan Jatipuro</t>
  </si>
  <si>
    <t>Belanja Bantuan Keuangan ADD untuk Desa Jatisuko Kecamatan Jatipuro</t>
  </si>
  <si>
    <t>Belanja Bantuan Keuangan ADD untuk Desa Jatiharjo Kecamatan Jatipuro</t>
  </si>
  <si>
    <t>Belanja Bantuan Keuangan ADD untuk Desa Jatikuwung Kecamatan Jatipuro</t>
  </si>
  <si>
    <t>Belanja Bantuan Keuangan ADD untuk Desa Jatiroyo Kecamatan Jatipuro</t>
  </si>
  <si>
    <t>Belanja Bantuan Keuangan ADD untuk Desa Jatisawit Kecamatan Jatiyoso</t>
  </si>
  <si>
    <t>Belanja Bantuan Keuangan ADD untuk Desa Petung Kecamatan Jatiyoso</t>
  </si>
  <si>
    <t>Belanja Bantuan Keuangan ADD untuk Desa Wonokeling Kecamatan Jatiyoso</t>
  </si>
  <si>
    <t>Belanja Bantuan Keuangan ADD untuk Desa Jatiyoso Kecamatan Jatiyoso</t>
  </si>
  <si>
    <t>Belanja Bantuan Keuangan ADD untuk Desa Tlobo Kecamatan Jatiyoso</t>
  </si>
  <si>
    <t>Belanja Bantuan Keuangan ADD untuk Desa Wonorejo Kecamatan Jatiyoso</t>
  </si>
  <si>
    <t>Belanja Bantuan Keuangan ADD untuk Desa Beruk Kecamatan Jatiyoso</t>
  </si>
  <si>
    <t>Belanja Bantuan Keuangan ADD untuk Desa Karangsari Kecamatan Jatiyoso</t>
  </si>
  <si>
    <t>Belanja Bantuan Keuangan ADD untuk Desa Wukirsawit Kecamatan Jatiyoso</t>
  </si>
  <si>
    <t>Belanja Bantuan Keuangan ADD untuk Desa Paseban Kecamatan Jumapolo</t>
  </si>
  <si>
    <t>Belanja Bantuan Keuangan ADD untuk Desa Lemahbang Kecamatan Jumapolo</t>
  </si>
  <si>
    <t>Belanja Bantuan Keuangan ADD untuk Desa Jatirejo Kecamatan Jumapolo</t>
  </si>
  <si>
    <t>Belanja Bantuan Keuangan ADD untuk Desa Kwangsan Kecamatan Jumapolo</t>
  </si>
  <si>
    <t>Belanja Bantuan Keuangan ADD untuk Desa Karangbangun Kecamatan Jumapolo</t>
  </si>
  <si>
    <t>Belanja Bantuan Keuangan ADD untuk Desa Ploso Kecamatan Jumapolo</t>
  </si>
  <si>
    <t>Belanja Bantuan Keuangan ADD untuk Desa Giriwondo Kecamatan Jumapolo</t>
  </si>
  <si>
    <t>Belanja Bantuan Keuangan ADD untuk Desa Kadipiro Kecamatan Jumapolo</t>
  </si>
  <si>
    <t>Belanja Bantuan Keuangan ADD untuk Desa Jumantoro Kecamatan Jumapolo</t>
  </si>
  <si>
    <t>Belanja Bantuan Keuangan ADD untuk Desa Kedawung Kecamatan Jumapolo</t>
  </si>
  <si>
    <t>Belanja Bantuan Keuangan ADD untuk Desa Jumapolo Kecamatan Jumapolo</t>
  </si>
  <si>
    <t>Belanja Bantuan Keuangan ADD untuk Desa Bakalan Kecamatan Jumapolo</t>
  </si>
  <si>
    <t>Belanja Bantuan Keuangan ADD untuk Desa Sedayu Kecamatan Jumantono</t>
  </si>
  <si>
    <t>Belanja Bantuan Keuangan ADD untuk Desa Kebak Kecamatan Jumantono</t>
  </si>
  <si>
    <t>Belanja Bantuan Keuangan ADD untuk Desa Gemantar Kecamatan Jumantono</t>
  </si>
  <si>
    <t>Belanja Bantuan Keuangan ADD untuk Desa Genengan Kecamatan Jumantono</t>
  </si>
  <si>
    <t>Belanja Bantuan Keuangan ADD untuk Desa Tugu Kecamatan Jumantono</t>
  </si>
  <si>
    <t>Belanja Bantuan Keuangan ADD untuk Desa Ngunut Kecamatan Jumantono</t>
  </si>
  <si>
    <t>Belanja Bantuan Keuangan ADD untuk Desa Blorong Kecamatan Jumantono</t>
  </si>
  <si>
    <t>Belanja Bantuan Keuangan ADD untuk Desa Sambirejo Kecamatan Jumantono</t>
  </si>
  <si>
    <t>Belanja Bantuan Keuangan ADD untuk Desa Tunggulrejo Kecamatan Jumantono</t>
  </si>
  <si>
    <t>Belanja Bantuan Keuangan ADD untuk Desa Sukosari Kecamatan Jumantono</t>
  </si>
  <si>
    <t>Belanja Bantuan Keuangan ADD untuk Desa Sringin Kecamatan Jumantono</t>
  </si>
  <si>
    <t>Belanja Bantuan Keuangan ADD untuk Desa Ngadiluwih Kecamatan Matesih</t>
  </si>
  <si>
    <t>Belanja Bantuan Keuangan ADD untuk Desa Dawung Kecamatan Matesih</t>
  </si>
  <si>
    <t>Belanja Bantuan Keuangan ADD untuk Desa Matesih Kecamatan Matesih</t>
  </si>
  <si>
    <t>Belanja Bantuan Keuangan ADD untuk Desa Karangbangun Kecamatan Matesih</t>
  </si>
  <si>
    <t>Belanja Bantuan Keuangan ADD untuk Desa Koripan Kecamatan Matesih</t>
  </si>
  <si>
    <t>Belanja Bantuan Keuangan ADD untuk Desa Girilayu Kecamatan Matesih</t>
  </si>
  <si>
    <t>Belanja Bantuan Keuangan ADD untuk Desa Pablengan Kecamatan Matesih</t>
  </si>
  <si>
    <t>Belanja Bantuan Keuangan ADD untuk Desa Gantiwarno Kecamatan Matesih</t>
  </si>
  <si>
    <t>Belanja Bantuan Keuangan ADD untuk Desa Plosorejo Kecamatan Matesih</t>
  </si>
  <si>
    <t>Belanja Bantuan Keuangan ADD untuk Desa Gondosuli Kecamatan Tawangmangu</t>
  </si>
  <si>
    <t>Belanja Bantuan Keuangan ADD untuk Desa Sepanjang Kecamatan Tawangmangu</t>
  </si>
  <si>
    <t>Belanja Bantuan Keuangan ADD untuk Desa Bandardawung Kecamatan Tawangmangu</t>
  </si>
  <si>
    <t>Belanja Bantuan Keuangan ADD untuk Desa Karanglo Kecamatan Tawangmangu</t>
  </si>
  <si>
    <t>Belanja Bantuan Keuangan ADD untuk Desa Nglebak Kecamatan Tawangmangu</t>
  </si>
  <si>
    <t>Belanja Bantuan Keuangan ADD untuk Desa Plumbon Kecamatan Tawangmangu</t>
  </si>
  <si>
    <t>Belanja Bantuan Keuangan ADD untuk Desa Tengklik Kecamatan Tawangmangu</t>
  </si>
  <si>
    <t>Belanja Bantuan Keuangan ADD untuk Desa Puntukrejo Kecamatan Ngargoyoso</t>
  </si>
  <si>
    <t>Belanja Bantuan Keuangan ADD untuk Desa Berjo Kecamatan Ngargoyoso</t>
  </si>
  <si>
    <t>Belanja Bantuan Keuangan ADD untuk Desa Girimulyo Kecamatan Ngargoyoso</t>
  </si>
  <si>
    <t>Belanja Bantuan Keuangan ADD untuk Desa Segorogunung Kecamatan Ngargoyoso</t>
  </si>
  <si>
    <t>Belanja Bantuan Keuangan ADD untuk Desa Kemuning Kecamatan Ngargoyoso</t>
  </si>
  <si>
    <t>Belanja Bantuan Keuangan ADD untuk Desa Ngargoyoso Kecamatan Ngargoyoso</t>
  </si>
  <si>
    <t>Belanja Bantuan Keuangan ADD untuk Desa Jatirejo Kecamatan Ngargoyoso</t>
  </si>
  <si>
    <t>Belanja Bantuan Keuangan ADD untuk Desa Dukuh Kecamatan Ngargoyoso</t>
  </si>
  <si>
    <t>Belanja Bantuan Keuangan ADD untuk Desa Nglegok Kecamatan Ngargoyoso</t>
  </si>
  <si>
    <t>Belanja Bantuan Keuangan ADD untuk Desa Karangpandan Kecamatan Karangpandan</t>
  </si>
  <si>
    <t>Belanja Bantuan Keuangan ADD untuk Desa Doplang Kecamatan Karangpandan</t>
  </si>
  <si>
    <t>Belanja Bantuan Keuangan ADD untuk Desa Ngemplak Kecamatan Karangpandan</t>
  </si>
  <si>
    <t>Belanja Bantuan Keuangan ADD untuk Desa Bangsri Kecamatan Karangpandan</t>
  </si>
  <si>
    <t>Belanja Bantuan Keuangan ADD untuk Desa Tohkuning Kecamatan Karangpandan</t>
  </si>
  <si>
    <t>Belanja Bantuan Keuangan ADD untuk Desa Gondangmanis Kecamatan Karangpandan</t>
  </si>
  <si>
    <t>Belanja Bantuan Keuangan ADD untuk Desa Dayu Kecamatan Karangpandan</t>
  </si>
  <si>
    <t>Belanja Bantuan Keuangan ADD untuk Desa Harjosari Kecamatan Karangpandan</t>
  </si>
  <si>
    <t>Belanja Bantuan Keuangan ADD untuk Desa Salam Kecamatan Karangpandan</t>
  </si>
  <si>
    <t>Belanja Bantuan Keuangan ADD untuk Desa Gerdu Kecamatan Karangpandan</t>
  </si>
  <si>
    <t>Belanja Bantuan Keuangan ADD untuk Desa Karang Kecamatan Karangpandan</t>
  </si>
  <si>
    <t>Belanja Bantuan Keuangan ADD untuk Desa Buran Kecamatan Tasikmadu</t>
  </si>
  <si>
    <t>Belanja Bantuan Keuangan ADD untuk Desa Papahan Kecamatan Tasikmadu</t>
  </si>
  <si>
    <t>Belanja Bantuan Keuangan ADD untuk Desa Ngijo Kecamatan Tasikmadu</t>
  </si>
  <si>
    <t>Belanja Bantuan Keuangan ADD untuk Desa Gaum Kecamatan Tasikmadu</t>
  </si>
  <si>
    <t>Belanja Bantuan Keuangan ADD untuk Desa Suruh Kecamatan Tasikmadu</t>
  </si>
  <si>
    <t>Belanja Bantuan Keuangan ADD untuk Desa Pandeyan Kecamatan Tasikmadu</t>
  </si>
  <si>
    <t>Belanja Bantuan Keuangan ADD untuk Desa Karangmojo Kecamatan Tasikmadu</t>
  </si>
  <si>
    <t>Belanja Bantuan Keuangan ADD untuk Desa Kaling Kecamatan Tasikmadu</t>
  </si>
  <si>
    <t>Belanja Bantuan Keuangan ADD untuk Desa Wonolopo Kecamatan Tasikmadu</t>
  </si>
  <si>
    <t>Belanja Bantuan Keuangan ADD untuk Desa Kalijirak Kecamatan Tasikmadu</t>
  </si>
  <si>
    <t>Belanja Bantuan Keuangan ADD untuk Desa Suruhkalang Kecamatan Jaten</t>
  </si>
  <si>
    <t>Belanja Bantuan Keuangan ADD untuk Desa Jati Kecamatan Jaten</t>
  </si>
  <si>
    <t>Belanja Bantuan Keuangan ADD untuk Desa Jaten Kecamatan Jaten</t>
  </si>
  <si>
    <t>Belanja Bantuan Keuangan ADD untuk Desa Dagen Kecamatan Jaten</t>
  </si>
  <si>
    <t>Belanja Bantuan Keuangan ADD untuk Desa Ngringo Kecamatan Jaten</t>
  </si>
  <si>
    <t>Belanja Bantuan Keuangan ADD untuk Desa Jetis Kecamatan Jaten</t>
  </si>
  <si>
    <t>Belanja Bantuan Keuangan ADD untuk Desa Sroyo Kecamatan Jaten</t>
  </si>
  <si>
    <t>Belanja Bantuan Keuangan ADD untuk Desa Brujul Kecamatan Jaten</t>
  </si>
  <si>
    <t>Belanja Bantuan Keuangan ADD untuk Desa Ngasem Kecamatan Colomadu</t>
  </si>
  <si>
    <t>Belanja Bantuan Keuangan ADD untuk Desa Bolon Kecamatan Colomadu</t>
  </si>
  <si>
    <t>Belanja Bantuan Keuangan ADD untuk Desa Malangjiwan Kecamatan Colomadu</t>
  </si>
  <si>
    <t>Belanja Bantuan Keuangan ADD untuk Desa Gawanan Kecamatan Colomadu</t>
  </si>
  <si>
    <t>Belanja Bantuan Keuangan ADD untuk Desa Tohudan Kecamatan Colomadu</t>
  </si>
  <si>
    <t>Belanja Bantuan Keuangan ADD untuk Desa Gedongan Kecamatan Colomadu</t>
  </si>
  <si>
    <t>Belanja Bantuan Keuangan ADD untuk Desa Klodran Kecamatan Colomadu</t>
  </si>
  <si>
    <t>Belanja Bantuan Keuangan ADD untuk Desa Baturan Kecamatan Colomadu</t>
  </si>
  <si>
    <t>Belanja Bantuan Keuangan ADD untuk Desa Blulukan Kecamatan Colomadu</t>
  </si>
  <si>
    <t>Belanja Bantuan Keuangan ADD untuk Desa Paulan Kecamatan Colomadu</t>
  </si>
  <si>
    <t>Belanja Bantuan Keuangan ADD untuk Desa Gajahan Kecamatan Colomadu</t>
  </si>
  <si>
    <t>Belanja Bantuan Keuangan ADD untuk Desa Wonorejo Kecamatan Gondangrejo</t>
  </si>
  <si>
    <t>Belanja Bantuan Keuangan ADD untuk Desa Plesungan Kecamatan Gondangrejo</t>
  </si>
  <si>
    <t>Belanja Bantuan Keuangan ADD untuk Desa Jatikuwung Kecamatan Gondangrejo</t>
  </si>
  <si>
    <t>Belanja Bantuan Keuangan ADD untuk Desa Selokaton Kecamatan Gondangrejo</t>
  </si>
  <si>
    <t>Belanja Bantuan Keuangan ADD untuk Desa Bulurejo Kecamatan Gondangrejo</t>
  </si>
  <si>
    <t>Belanja Bantuan Keuangan ADD untuk Desa Rejosari Kecamatan Gondangrejo</t>
  </si>
  <si>
    <t>Belanja Bantuan Keuangan ADD untuk Desa Jeruksawit Kecamatan Gondangrejo</t>
  </si>
  <si>
    <t>Belanja Bantuan Keuangan ADD untuk Desa Karangturi Kecamatan Gondangrejo</t>
  </si>
  <si>
    <t>Belanja Bantuan Keuangan ADD untuk Desa Kragan Kecamatan Gondangrejo</t>
  </si>
  <si>
    <t>Belanja Bantuan Keuangan ADD untuk Desa Wonosari Kecamatan Gondangrejo</t>
  </si>
  <si>
    <t>Belanja Bantuan Keuangan ADD untuk Desa Dayu Kecamatan Gondangrejo</t>
  </si>
  <si>
    <t>Belanja Bantuan Keuangan ADD untuk Desa Tuban Kecamatan Gondangrejo</t>
  </si>
  <si>
    <t>Belanja Bantuan Keuangan ADD untuk Desa Krendowahono Kecamatan Gondangrejo</t>
  </si>
  <si>
    <t>Belanja Bantuan Keuangan ADD untuk Desa Kemiri Kecamatan Kebakkramat</t>
  </si>
  <si>
    <t>Belanja Bantuan Keuangan ADD untuk Desa Kebak Kecamatan Kebakkramat</t>
  </si>
  <si>
    <t>Belanja Bantuan Keuangan ADD untuk Desa Waru Kecamatan Kebakkramat</t>
  </si>
  <si>
    <t>Belanja Bantuan Keuangan ADD untuk Desa Pulosari Kecamatan Kebakkramat</t>
  </si>
  <si>
    <t>Belanja Bantuan Keuangan ADD untuk Desa Malangganten Kecamatan Kebakkramat</t>
  </si>
  <si>
    <t>Belanja Bantuan Keuangan ADD untuk Desa Nangsri Kecamatan Kebakkramat</t>
  </si>
  <si>
    <t>Belanja Bantuan Keuangan ADD untuk Desa Banjarharjo Kecamatan Kebakkramat</t>
  </si>
  <si>
    <t>Belanja Bantuan Keuangan ADD untuk Desa Alastuwo Kecamatan Kebakkramat</t>
  </si>
  <si>
    <t>Belanja Bantuan Keuangan ADD untuk Desa Macanan Kecamatan Kebakkramat</t>
  </si>
  <si>
    <t>Belanja Bantuan Keuangan ADD untuk Desa Kaliwuluh Kecamatan Kebakkramat</t>
  </si>
  <si>
    <t>Belanja Bantuan Keuangan ADD untuk Desa Mojogedang Kecamatan Mojogedang</t>
  </si>
  <si>
    <t>Belanja Bantuan Keuangan ADD untuk Desa Sewurejo Kecamatan Mojogedang</t>
  </si>
  <si>
    <t>Belanja Bantuan Keuangan ADD untuk Desa Ngadirejo Kecamatan Mojogedang</t>
  </si>
  <si>
    <t>Belanja Bantuan Keuangan ADD untuk Desa Pendem Kecamatan Mojogedang</t>
  </si>
  <si>
    <t>Belanja Bantuan Keuangan ADD untuk Desa Pereng Kecamatan Mojogedang</t>
  </si>
  <si>
    <t>Belanja Bantuan Keuangan ADD untuk Desa Munggur Kecamatan Mojogedang</t>
  </si>
  <si>
    <t>Belanja Bantuan Keuangan ADD untuk Desa Kedungjeruk Kecamatan Mojogedang</t>
  </si>
  <si>
    <t>Belanja Bantuan Keuangan ADD untuk Desa Kaliboto Kecamatan Mojogedang</t>
  </si>
  <si>
    <t>Belanja Bantuan Keuangan ADD untuk Desa Buntar Kecamatan Mojogedang</t>
  </si>
  <si>
    <t>Belanja Bantuan Keuangan ADD untuk Desa Mojoroto Kecamatan Mojogedang</t>
  </si>
  <si>
    <t>Belanja Bantuan Keuangan ADD untuk Desa Gebyog Kecamatan Mojogedang</t>
  </si>
  <si>
    <t>Belanja Bantuan Keuangan ADD untuk Desa Gentungan Kecamatan Mojogedang</t>
  </si>
  <si>
    <t>Belanja Bantuan Keuangan ADD untuk Desa Pojok Kecamatan Mojogedang</t>
  </si>
  <si>
    <t>Belanja Bantuan Keuangan ADD untuk Desa Kuto Kecamatan Kerjo</t>
  </si>
  <si>
    <t>Belanja Bantuan Keuangan ADD untuk Desa Tamansari Kecamatan Kerjo</t>
  </si>
  <si>
    <t>Belanja Bantuan Keuangan ADD untuk Desa Ganten Kecamatan Kerjo</t>
  </si>
  <si>
    <t>Belanja Bantuan Keuangan ADD untuk Desa Gempolan Kecamatan Kerjo</t>
  </si>
  <si>
    <t>Belanja Bantuan Keuangan ADD untuk Desa Plosorejo Kecamatan Kerjo</t>
  </si>
  <si>
    <t>Belanja Bantuan Keuangan ADD untuk Desa Karangrejo Kecamatan Kerjo</t>
  </si>
  <si>
    <t>Belanja Bantuan Keuangan ADD untuk Desa Kwadungan Kecamatan Kerjo</t>
  </si>
  <si>
    <t>Belanja Bantuan Keuangan ADD untuk Desa Botok Kecamatan Kerjo</t>
  </si>
  <si>
    <t>Belanja Bantuan Keuangan ADD untuk Desa Sumberejo Kecamatan Kerjo</t>
  </si>
  <si>
    <t>Belanja Bantuan Keuangan ADD untuk Desa Tawangsari Kecamatan Kerjo</t>
  </si>
  <si>
    <t>Belanja Bantuan Keuangan ADD untuk Desa Gumeng Kecamatan Jenawi</t>
  </si>
  <si>
    <t>Belanja Bantuan Keuangan ADD untuk Desa Anggrasmanis Kecamatan Jenawi</t>
  </si>
  <si>
    <t>Belanja Bantuan Keuangan ADD untuk Desa Jenawi Kecamatan Jenawi</t>
  </si>
  <si>
    <t>Belanja Bantuan Keuangan ADD untuk Desa Trengguli Kecamatan Jenawi</t>
  </si>
  <si>
    <t>Belanja Bantuan Keuangan ADD untuk Desa Balong Kecamatan Jenawi</t>
  </si>
  <si>
    <t>Belanja Bantuan Keuangan ADD untuk Desa Menjing Kecamatan Jenawi</t>
  </si>
  <si>
    <t>Belanja Bantuan Keuangan ADD untuk Desa Seloromo Kecamatan Jenawi</t>
  </si>
  <si>
    <t>Belanja Bantuan Keuangan ADD untuk Desa Sidomukti Kecamatan Jenawi</t>
  </si>
  <si>
    <t>Belanja Bantuan Keuangan ADD untuk Desa Lempong Kecamatan Jenawi</t>
  </si>
  <si>
    <t>Belanja Bantuan Keuangan Dana Desa Ngepungsari Kec. Jatipuro</t>
  </si>
  <si>
    <t>(BAPERMADES)</t>
  </si>
  <si>
    <t>Belanja Bantuan Keuangan Dana Desa Jatipurwo Kec. Jatipuro</t>
  </si>
  <si>
    <t>Belanja Bantuan Keuangan Dana Desa Jatipuro Kec. Jatipuro</t>
  </si>
  <si>
    <t>Belanja Bantuan Keuangan Dana Desa Jatisobo Kec. Jatipuro</t>
  </si>
  <si>
    <t>Belanja Bantuan Keuangan Dana Desa Jantiwarno Kec. Jatipuro</t>
  </si>
  <si>
    <t>Belanja Bantuan Keuangan Dana Desa Jatimulyo Kec. Jatipuro</t>
  </si>
  <si>
    <t>Belanja Bantuan Keuangan Dana Desa Jatisuko Kec. Jatipuro</t>
  </si>
  <si>
    <t>Belanja Bantuan Keuangan Dana Desa Jantiharjo Kec. Jatipuro</t>
  </si>
  <si>
    <t>Belanja Bantuan Keuangan Dana Desa Jatikuwung Kec. Jatipuro</t>
  </si>
  <si>
    <t>Belanja Bantuan Keuangan Dana Desa Jatiroyo Kec. Jatipuro</t>
  </si>
  <si>
    <t>Belanja Bantuan Keuangan Dana Desa Jatisawit Kec. Jatiyoso</t>
  </si>
  <si>
    <t>Belanja Bantuan Keuangan Dana Desa Petung Kec. Jatiyoso</t>
  </si>
  <si>
    <t>Belanja Bantuan Keuangan Dana Desa Wonokeling Kec. Jatiyoso</t>
  </si>
  <si>
    <t>Belanja Bantuan Keuangan Dana Desa Jatiyoso Kec. Jatiyoso</t>
  </si>
  <si>
    <t>Belanja Bantuan Keuangan Dana Desa Tlobo Kec. Jatiyoso</t>
  </si>
  <si>
    <t>Belanja Bantuan Keuangan Dana Desa Wonorejo Kec. Jatiyoso</t>
  </si>
  <si>
    <t>Belanja Bantuan Keuangan Dana Desa Beruk Kec. Jatiyoso</t>
  </si>
  <si>
    <t>Belanja Bantuan Keuangan Dana Desa Karangsari Kec. Jatiyoso</t>
  </si>
  <si>
    <t>Belanja Bantuan Keuangan Dana Desa Wukirsawit Kec. Jatiyoso</t>
  </si>
  <si>
    <t>Belanja Bantuan Keuangan Dana Desa Paseban Kec. Jumapolo</t>
  </si>
  <si>
    <t>Belanja Bantuan Keuangan Dana Desa Lemahbang Kec. Jumapolo</t>
  </si>
  <si>
    <t>Belanja Bantuan Keuangan Dana Desa Jatirejo Kec. Jumapolo</t>
  </si>
  <si>
    <t>Belanja Bantuan Keuangan Dana Desa Kwangsan Kec. Jumapolo</t>
  </si>
  <si>
    <t>Belanja Bantuan Keuangan Dana Desa Karangbangun Kec. Jumapolo</t>
  </si>
  <si>
    <t>Belanja Bantuan Keuangan Dana Desa Ploso Kec. Jumapolo</t>
  </si>
  <si>
    <t>Belanja Bantuan Keuangan Dana Desa Giriwondo Kec. Jumapolo</t>
  </si>
  <si>
    <t>Belanja Bantuan Keuangan Dana Desa Kadipiro Kec. Jumapolo</t>
  </si>
  <si>
    <t>Belanja Bantuan Keuangan Dana Desa Jumantoro Kec. Jumapolo</t>
  </si>
  <si>
    <t>Belanja Bantuan Keuangan Dana Desa Kedawung Kec. Jumapolo</t>
  </si>
  <si>
    <t>Belanja Bantuan Keuangan Dana Desa Jumapolo Kec. Jumapolo</t>
  </si>
  <si>
    <t>Belanja Bantuan Keuangan Dana Desa Bakalan Kec. Jumapolo</t>
  </si>
  <si>
    <t>Belanja Bantuan Keuangan Dana Desa Sedayu Kec. Jumantono</t>
  </si>
  <si>
    <t>Belanja Bantuan Keuangan Dana Desa Kebak Kec. Jumantono</t>
  </si>
  <si>
    <t>Belanja Bantuan Keuangan Dana Desa Gemantar Kec. Jumantono</t>
  </si>
  <si>
    <t>Belanja Bantuan Keuangan Dana Desa Genengan Kec. Jumantono</t>
  </si>
  <si>
    <t>Belanja Bantuan Keuangan Dana Desa Tugu Kec. Jumantono</t>
  </si>
  <si>
    <t>Belanja Bantuan Keuangan Dana Desa Ngunut Kec. Jumantono</t>
  </si>
  <si>
    <t>Belanja Bantuan Keuangan Dana Desa Blorong Kec. Jumantono</t>
  </si>
  <si>
    <t>Belanja Bantuan Keuangan Dana Desa Sambirejo Kec. Jumantono</t>
  </si>
  <si>
    <t>Belanja Bantuan Keuangan Dana Desa Tunggulrejo Kec. Jumantono</t>
  </si>
  <si>
    <t>Belanja Bantuan Keuangan Dana Desa Sukosari Kec. Jumantono</t>
  </si>
  <si>
    <t>Belanja Bantuan Keuangan Dana Desa Sringin Kec. Jumantono</t>
  </si>
  <si>
    <t>Belanja Bantuan Keuangan Dana Desa Ngadiluwih Kec. Matesih</t>
  </si>
  <si>
    <t>Belanja Bantuan Keuangan Dana Desa Dawung Kec. Matesih</t>
  </si>
  <si>
    <t>Belanja Bantuan Keuangan Dana Desa Matesih Kec. Matesih</t>
  </si>
  <si>
    <t>Belanja Bantuan Keuangan Dana Desa Karangbangun Kec. Matesih</t>
  </si>
  <si>
    <t>Belanja Bantuan Keuangan Dana Desa Koripan Kec. Matesih</t>
  </si>
  <si>
    <t>Belanja Bantuan Keuangan Dana Desa Girilayu Kec. Matesih</t>
  </si>
  <si>
    <t>Belanja Bantuan Keuangan Dana Desa Pablengan Kec. Matesih</t>
  </si>
  <si>
    <t>Belanja Bantuan Keuangan Dana Desa Gantiwarno Kec. Matesih</t>
  </si>
  <si>
    <t>Belanja Bantuan Keuangan Dana Desa Plosorejo Kec. Matesih</t>
  </si>
  <si>
    <t>Belanja Bantuan Keuangan Dana Desa Gondosuli Kec. Tawangmangu</t>
  </si>
  <si>
    <t>Belanja Bantuan Keuangan Dana Desa Sepanjang Kec. Tawangmangu</t>
  </si>
  <si>
    <t>Belanja Bantuan Keuangan Dana Desa Bandardawung Kec. Tawangmangu</t>
  </si>
  <si>
    <t>Belanja Bantuan Keuangan Dana Desa Karanglo Kec. Tawangmangu</t>
  </si>
  <si>
    <t>Belanja Bantuan Keuangan Dana Desa Nglebak Kec. Tawangmangu</t>
  </si>
  <si>
    <t>Belanja Bantuan Keuangan Dana Desa Plumbon Kec. Tawangmangu</t>
  </si>
  <si>
    <t>Belanja Bantuan Keuangan Dana Desa Tengklik Kec. Tawangmangu</t>
  </si>
  <si>
    <t>Belanja Bantuan Keuangan Dana Desa Puntukrejo Kec. Ngargoyoso</t>
  </si>
  <si>
    <t>Belanja Bantuan Keuangan Dana Desa Berjo Kec. Ngargoyoso</t>
  </si>
  <si>
    <t>Belanja Bantuan Keuangan Dana Desa Girimulyo Kec. Ngargoyoso</t>
  </si>
  <si>
    <t>Belanja Bantuan Keuangan Dana Desa Segorogunung Kec. Ngargoyoso</t>
  </si>
  <si>
    <t>Belanja Bantuan Keuangan Dana Desa Kemuning Kec. Ngargoyoso</t>
  </si>
  <si>
    <t>Belanja Bantuan Keuangan Dana Desa Ngargoyoso Kec. Ngargoyoso</t>
  </si>
  <si>
    <t>Belanja Bantuan Keuangan Dana Desa Jatirejo Kec. Ngargoyoso</t>
  </si>
  <si>
    <t>Belanja Bantuan Keuangan Dana Desa Dukuh Kec. Ngargoyoso</t>
  </si>
  <si>
    <t>Belanja Bantuan Keuangan Dana Desa Nglegok Kec. Ngargoyoso</t>
  </si>
  <si>
    <t>Belanja Bantuan Keuangan Dana Desa Karangpandan Kec. Karangpandan</t>
  </si>
  <si>
    <t>Belanja Bantuan Keuangan Dana Desa Doplang Kec. Karangpandan</t>
  </si>
  <si>
    <t>Belanja Bantuan Keuangan Dana Desa Ngemplak Kec. Karangpandan</t>
  </si>
  <si>
    <t>Belanja Bantuan Keuangan Dana Desa Bangsri Kec. Karangpandan</t>
  </si>
  <si>
    <t>Belanja Bantuan Keuangan Dana Desa Tohkuning Kec. Karangpandan</t>
  </si>
  <si>
    <t>Belanja Bantuan Keuangan Dana Desa Gondangmanis Kec. Karangpandan</t>
  </si>
  <si>
    <t>Belanja Bantuan Keuangan Dana Desa Dayu Kec. Karangpandan</t>
  </si>
  <si>
    <t>Belanja Bantuan Keuangan Dana Desa Harjosari Kec. Karangpandan</t>
  </si>
  <si>
    <t>Belanja Bantuan Keuangan Dana Desa Salam Kec. Karangpandan</t>
  </si>
  <si>
    <t>Belanja Bantuan Keuangan Dana Desa Gerdu Kec. Karangpandan</t>
  </si>
  <si>
    <t>Belanja Bantuan Keuangan Dana Desa Karang Kec. Karangpandan</t>
  </si>
  <si>
    <t>Belanja Bantuan Keuangan Dana Desa Buran Kec. Tasikmadu</t>
  </si>
  <si>
    <t>Belanja Bantuan Keuangan Dana Desa Papahan Kec. Tasikmadu</t>
  </si>
  <si>
    <t>Belanja Bantuan Keuangan Dana Desa Ngijo Kec. Tasikmadu</t>
  </si>
  <si>
    <t>Belanja Bantuan Keuangan Dana Desa Gaum Kec. Tasikmadu</t>
  </si>
  <si>
    <t>Belanja Bantuan Keuangan Dana Desa Suruh Kec. Tasikmadu</t>
  </si>
  <si>
    <t>Belanja Bantuan Keuangan Dana Desa Pandeyan Kec. Tasikmadu</t>
  </si>
  <si>
    <t>Belanja Bantuan Keuangan Dana Desa Karangmojo Kec. Tasikmadu</t>
  </si>
  <si>
    <t>Belanja Bantuan Keuangan Dana Desa Kaling Kec. Tasikmadu</t>
  </si>
  <si>
    <t>Belanja Bantuan Keuangan Dana Desa Wonolopo Kec. Tasikmadu</t>
  </si>
  <si>
    <t>Belanja Bantuan Keuangan Dana Desa Kalijirak Kec. Tasikmadu</t>
  </si>
  <si>
    <t>Belanja Bantuan Keuangan Dana Desa Suruhkalang Kec. Jaten</t>
  </si>
  <si>
    <t>Belanja Bantuan Keuangan Dana Desa Jati Kec. Jaten</t>
  </si>
  <si>
    <t>Belanja Bantuan Keuangan Dana Desa Jaten Kec. Jaten</t>
  </si>
  <si>
    <t>Belanja Bantuan Keuangan Dana Desa Dagen Kec. Jaten</t>
  </si>
  <si>
    <t>Belanja Bantuan Keuangan Dana Desa Ngringo Kec. Jaten</t>
  </si>
  <si>
    <t>Belanja Bantuan Keuangan Dana Desa Jetis Kec. Jaten</t>
  </si>
  <si>
    <t>Belanja Bantuan Keuangan Dana Desa Sroyo Kec. Jaten</t>
  </si>
  <si>
    <t>Belanja Bantuan Keuangan Dana Desa Brujul Kec. Jaten</t>
  </si>
  <si>
    <t>Belanja Bantuan Keuangan Dana Desa Ngasem Kec. Colomadu</t>
  </si>
  <si>
    <t>Belanja Bantuan Keuangan Dana Desa Bolon Kec. Colomadu</t>
  </si>
  <si>
    <t>Belanja Bantuan Keuangan Dana Desa Malangjiwan Kec. Colomadu</t>
  </si>
  <si>
    <t>Belanja Bantuan Keuangan Dana Desa Gawanan Kec. Colomadu</t>
  </si>
  <si>
    <t>Belanja Bantuan Keuangan Dana Desa Tohudan Kec. Colomadu</t>
  </si>
  <si>
    <t>Belanja Bantuan Keuangan Dana Desa Gedongan Kec. Colomadu</t>
  </si>
  <si>
    <t>Belanja Bantuan Keuangan Dana Desa Klodran Kec. Colomadu</t>
  </si>
  <si>
    <t>Belanja Bantuan Keuangan Dana Desa Baturan Kec. Colomadu</t>
  </si>
  <si>
    <t>Belanja Bantuan Keuangan Dana Desa Blulukan Kec. Colomadu</t>
  </si>
  <si>
    <t>Belanja Bantuan Keuangan Dana Desa Paulan Kec. Colomadu</t>
  </si>
  <si>
    <t>Belanja Bantuan Keuangan Dana Desa Gajahan Kec. Colomadu</t>
  </si>
  <si>
    <t>Belanja Bantuan Keuangan Dana Desa Wonorejo Kec. Gondangrejo</t>
  </si>
  <si>
    <t>Belanja Bantuan Keuangan Dana Desa Plesungan Kec. Gondangrejo</t>
  </si>
  <si>
    <t>Belanja Bantuan Keuangan Dana Desa Jatikuwung Kec. Gondangrejo</t>
  </si>
  <si>
    <t>Belanja Bantuan Keuangan Dana Desa Selokaton Kec. Gondangrejo</t>
  </si>
  <si>
    <t>Belanja Bantuan Keuangan Dana Desa Bulurejo Kec. Gondangrejo</t>
  </si>
  <si>
    <t>Belanja Bantuan Keuangan Dana Desa Rejosari Kec. Gondangrejo</t>
  </si>
  <si>
    <t>Belanja Bantuan Keuangan Dana Desa Jeruksawit Kec. Gondangrejo</t>
  </si>
  <si>
    <t>Belanja Bantuan Keuangan Dana Desa Karangturi Kec. Gondangrejo</t>
  </si>
  <si>
    <t>Belanja Bantuan Keuangan Dana Desa Kragan Kec. Gondangrejo</t>
  </si>
  <si>
    <t>Belanja Bantuan Keuangan Dana Desa Wonosari Kec. Gondangrejo</t>
  </si>
  <si>
    <t>Belanja Bantuan Keuangan Dana Desa Dayu Kec. Gondangrejo</t>
  </si>
  <si>
    <t>Belanja Bantuan Keuangan Dana Desa Tuban Kec. Gondangrejo</t>
  </si>
  <si>
    <t>Belanja Bantuan Keuangan Dana Desa Krendowahono Kec. Gondangrejo</t>
  </si>
  <si>
    <t>Belanja Bantuan Keuangan Dana Desa Kemiri Kec. Kebakkramat</t>
  </si>
  <si>
    <t>Belanja Bantuan Keuangan Dana Desa Kebak Kec. Kebak</t>
  </si>
  <si>
    <t>Belanja Bantuan Keuangan Dana Desa Waru Kec. Kebakkramat</t>
  </si>
  <si>
    <t>Belanja Bantuan Keuangan Dana Desa Pulosari Kec. Kebakkramat</t>
  </si>
  <si>
    <t>Belanja Bantuan Keuangan Dana Desa Malanggaten Kec. Kebakkramat</t>
  </si>
  <si>
    <t>Belanja Bantuan Keuangan Dana Desa Nangsri Kec. Kebakkramat</t>
  </si>
  <si>
    <t>Belanja Bantuan Keuangan Dana Desa Banjarharjo Kec. Kebakkramat</t>
  </si>
  <si>
    <t>Belanja Bantuan Keuangan Dana Desa Alastuwo Kec. Kebakkramat</t>
  </si>
  <si>
    <t>Belanja Bantuan Keuangan Dana Desa Macanan Kec. Kebakkramat</t>
  </si>
  <si>
    <t>Belanja Bantuan Keuangan Dana Desa Kaliwuluh Kec. Kebakkramat</t>
  </si>
  <si>
    <t>Belanja Bantuan Keuangan Dana Desa Mojogedang Kec. Mojogedang</t>
  </si>
  <si>
    <t>Belanja Bantuan Keuangan Dana Desa Sewurejo Kec. Mojogedang</t>
  </si>
  <si>
    <t>Belanja Bantuan Keuangan Dana Desa Ngadirejo Kec. Mojogedang</t>
  </si>
  <si>
    <t>Belanja Bantuan Keuangan Dana Desa Pendem Kec. Mojogedang</t>
  </si>
  <si>
    <t>Belanja Bantuan Keuangan Dana Desa Pereng Kec. Mojogedang</t>
  </si>
  <si>
    <t>Belanja Bantuan Keuangan Dana Desa Munggur Kec. Mojogedang</t>
  </si>
  <si>
    <t>Belanja Bantuan Keuangan Dana Desa Kedungjeruk Kec. Mojogedang</t>
  </si>
  <si>
    <t>Belanja Bantuan Keuangan Dana Desa Kaliboto Kec. Mojogedang</t>
  </si>
  <si>
    <t>Belanja Bantuan Keuangan Dana Desa Buntar Kec. Mojogedang</t>
  </si>
  <si>
    <t>Belanja Bantuan Keuangan Dana Desa Mojoroto Kec. Mojogedang</t>
  </si>
  <si>
    <t>Belanja Bantuan Keuangan Dana Desa Gebyog Kec. Mojogedang</t>
  </si>
  <si>
    <t>Belanja Bantuan Keuangan Dana Desa Gentungan Kec. Mojogedang</t>
  </si>
  <si>
    <t>Belanja Bantuan Keuangan Dana Desa Pojok Kec. Mojogedang</t>
  </si>
  <si>
    <t>Belanja Bantuan Keuangan Dana Desa Kuto Kec. Kerjo</t>
  </si>
  <si>
    <t>Belanja Bantuan Keuangan Dana Desa Tamansari Kec. Kerjo</t>
  </si>
  <si>
    <t>Belanja Bantuan Keuangan Dana Desa Ganten Kec. Kerjo</t>
  </si>
  <si>
    <t>Belanja Bantuan Keuangan Dana Desa Gempolan Kec. Kerjo</t>
  </si>
  <si>
    <t>Belanja Bantuan Keuangan Dana Desa Plosorejo Kec. Kerjo</t>
  </si>
  <si>
    <t>Belanja Bantuan Keuangan Dana Desa Karangrejo Kec. Kerjo</t>
  </si>
  <si>
    <t>Belanja Bantuan Keuangan Dana Desa Kwadungan Kec Kerjo</t>
  </si>
  <si>
    <t>Belanja Bantuan Keuangan Dana Desa Botok Kec. Kerjo</t>
  </si>
  <si>
    <t>Belanja Bantuan Keuangan Dana Desa Sumberejo Kec. Kerjo</t>
  </si>
  <si>
    <t>Belanja Bantuan Keuangan Dana Desa Tawangsari Kec. Kerjo</t>
  </si>
  <si>
    <t>Belanja Bantuan Keuangan Dana Desa Gumeng Kec. Jenawi</t>
  </si>
  <si>
    <t>Belanja Bantuan Keuangan Dana Desa Anggrasmanis Kec. Jenawi</t>
  </si>
  <si>
    <t>Belanja Bantuan Keuangan Dana Desa Jenawi Kec. Jenawi</t>
  </si>
  <si>
    <t>Belanja Bantuan Keuangan Dana Desa Trengguli Kec. Jenawi</t>
  </si>
  <si>
    <t>Belanja Bantuan Keuangan Dana Desa Balong Kec. Jenawi</t>
  </si>
  <si>
    <t>Belanja Bantuan Keuangan Dana Desa Menjing Kec. Jenawi</t>
  </si>
  <si>
    <t>Belanja Bantuan Keuangan Dana Desa Seloromo Kec. Jenawi</t>
  </si>
  <si>
    <t>Belanja Bantuan Keuangan Dana Desa Sidomukti Kec. Jenawi</t>
  </si>
  <si>
    <t>Belanja Bantuan Keuangan Dana Desa Lempong Kec. Jenawi</t>
  </si>
  <si>
    <t>Belanja Tak Terduga Bencana Alam</t>
  </si>
  <si>
    <t>Belanja Bantuan Dana Desa</t>
  </si>
  <si>
    <t>Jl. Tentara Pelajar No.3 Tegalasri, Bejen, Karanganyar</t>
  </si>
  <si>
    <t>0271-495031</t>
  </si>
  <si>
    <t>0271-495039 Ext 228</t>
  </si>
  <si>
    <t>17 PA/ Lembaga/ yayasan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</si>
</sst>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??_);_(@_)"/>
    <numFmt numFmtId="166" formatCode="0.0"/>
    <numFmt numFmtId="167" formatCode="0.\ \ "/>
  </numFmts>
  <fonts count="56" x14ac:knownFonts="1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4"/>
      <color indexed="8"/>
      <name val="Bookman Old Style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sz val="11"/>
      <color theme="1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sz val="9"/>
      <color indexed="8"/>
      <name val="Bookman Old Style"/>
      <family val="1"/>
    </font>
    <font>
      <sz val="12"/>
      <name val="Bookman Old Style"/>
      <family val="1"/>
    </font>
    <font>
      <b/>
      <u/>
      <sz val="12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u/>
      <sz val="12"/>
      <name val="Bookman Old Style"/>
      <family val="1"/>
    </font>
    <font>
      <i/>
      <sz val="12"/>
      <color theme="1"/>
      <name val="Bookman Old Style"/>
      <family val="1"/>
    </font>
    <font>
      <sz val="12"/>
      <color rgb="FFFF0000"/>
      <name val="Bookman Old Style"/>
      <family val="1"/>
    </font>
    <font>
      <u/>
      <sz val="12"/>
      <color indexed="8"/>
      <name val="Bookman Old Style"/>
      <family val="1"/>
    </font>
    <font>
      <u val="singleAccounting"/>
      <sz val="12"/>
      <color indexed="8"/>
      <name val="Bookman Old Style"/>
      <family val="1"/>
    </font>
    <font>
      <b/>
      <i/>
      <u/>
      <sz val="12"/>
      <color indexed="8"/>
      <name val="Bookman Old Style"/>
      <family val="1"/>
    </font>
    <font>
      <b/>
      <sz val="12"/>
      <name val="Bookman Old Style"/>
      <family val="1"/>
    </font>
    <font>
      <sz val="11"/>
      <color theme="1"/>
      <name val="Bookman Old Style"/>
      <family val="1"/>
    </font>
    <font>
      <b/>
      <u/>
      <sz val="12"/>
      <color theme="1"/>
      <name val="Bookman Old Style"/>
      <family val="1"/>
    </font>
    <font>
      <b/>
      <u/>
      <sz val="12"/>
      <color indexed="8"/>
      <name val="Bookman Old Style"/>
      <family val="1"/>
    </font>
    <font>
      <u/>
      <sz val="11"/>
      <color theme="1"/>
      <name val="Bookman Old Style"/>
      <family val="1"/>
    </font>
    <font>
      <b/>
      <i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u/>
      <sz val="12"/>
      <color theme="1"/>
      <name val="Bookman Old Style"/>
      <family val="1"/>
    </font>
    <font>
      <b/>
      <sz val="12"/>
      <color theme="0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rgb="FF000000"/>
      <name val="Bookman Old Style"/>
      <family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8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>
      <alignment vertical="top"/>
    </xf>
    <xf numFmtId="41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41" fontId="8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41" fontId="3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top"/>
    </xf>
    <xf numFmtId="0" fontId="2" fillId="0" borderId="0"/>
    <xf numFmtId="41" fontId="2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>
      <alignment vertical="top"/>
    </xf>
    <xf numFmtId="0" fontId="20" fillId="3" borderId="0">
      <alignment horizontal="center" vertical="center"/>
    </xf>
    <xf numFmtId="0" fontId="7" fillId="4" borderId="0">
      <alignment horizontal="left" vertical="top"/>
    </xf>
    <xf numFmtId="41" fontId="21" fillId="0" borderId="0" applyFont="0" applyFill="0" applyBorder="0" applyAlignment="0" applyProtection="0"/>
    <xf numFmtId="0" fontId="11" fillId="4" borderId="0">
      <alignment horizontal="left" vertical="top"/>
    </xf>
    <xf numFmtId="41" fontId="19" fillId="0" borderId="0" applyFont="0" applyFill="0" applyBorder="0" applyAlignment="0" applyProtection="0"/>
    <xf numFmtId="0" fontId="1" fillId="0" borderId="0"/>
    <xf numFmtId="0" fontId="19" fillId="0" borderId="0"/>
    <xf numFmtId="41" fontId="3" fillId="0" borderId="0" applyFont="0" applyFill="0" applyBorder="0" applyAlignment="0" applyProtection="0"/>
    <xf numFmtId="0" fontId="11" fillId="4" borderId="0">
      <alignment horizontal="center" vertical="top"/>
    </xf>
    <xf numFmtId="43" fontId="19" fillId="0" borderId="0" applyFont="0" applyFill="0" applyBorder="0" applyAlignment="0" applyProtection="0"/>
    <xf numFmtId="0" fontId="3" fillId="0" borderId="0">
      <alignment vertical="top"/>
    </xf>
    <xf numFmtId="0" fontId="18" fillId="0" borderId="0"/>
    <xf numFmtId="0" fontId="7" fillId="3" borderId="0">
      <alignment horizontal="center" vertical="center"/>
    </xf>
    <xf numFmtId="0" fontId="7" fillId="4" borderId="0">
      <alignment horizontal="left" vertical="top"/>
    </xf>
    <xf numFmtId="43" fontId="1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top"/>
    </xf>
    <xf numFmtId="0" fontId="1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43" fontId="19" fillId="0" borderId="0" applyFont="0" applyFill="0" applyBorder="0" applyAlignment="0" applyProtection="0"/>
    <xf numFmtId="0" fontId="3" fillId="0" borderId="0">
      <alignment vertical="top"/>
    </xf>
    <xf numFmtId="41" fontId="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1208">
    <xf numFmtId="0" fontId="0" fillId="0" borderId="0" xfId="0">
      <alignment vertical="top"/>
    </xf>
    <xf numFmtId="0" fontId="0" fillId="0" borderId="0" xfId="0">
      <alignment vertical="top"/>
    </xf>
    <xf numFmtId="0" fontId="5" fillId="0" borderId="0" xfId="0" applyFont="1" applyAlignment="1">
      <alignment vertical="top" wrapText="1" readingOrder="1"/>
    </xf>
    <xf numFmtId="0" fontId="6" fillId="0" borderId="0" xfId="0" applyFo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 readingOrder="1"/>
    </xf>
    <xf numFmtId="41" fontId="5" fillId="0" borderId="1" xfId="1" applyFont="1" applyBorder="1" applyAlignment="1">
      <alignment horizontal="right" vertical="top"/>
    </xf>
    <xf numFmtId="0" fontId="5" fillId="0" borderId="1" xfId="0" applyFont="1" applyBorder="1">
      <alignment vertical="top"/>
    </xf>
    <xf numFmtId="0" fontId="7" fillId="0" borderId="0" xfId="0" applyFont="1">
      <alignment vertical="top"/>
    </xf>
    <xf numFmtId="41" fontId="5" fillId="0" borderId="1" xfId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0" fillId="0" borderId="0" xfId="0">
      <alignment vertical="top"/>
    </xf>
    <xf numFmtId="0" fontId="6" fillId="0" borderId="1" xfId="0" applyFont="1" applyBorder="1">
      <alignment vertical="top"/>
    </xf>
    <xf numFmtId="0" fontId="6" fillId="0" borderId="0" xfId="5" applyFont="1">
      <alignment vertical="top"/>
    </xf>
    <xf numFmtId="41" fontId="6" fillId="0" borderId="1" xfId="1" applyFont="1" applyBorder="1" applyAlignment="1" applyProtection="1">
      <alignment horizontal="right" vertical="top"/>
      <protection locked="0"/>
    </xf>
    <xf numFmtId="41" fontId="6" fillId="0" borderId="1" xfId="1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0" xfId="0" applyFont="1">
      <alignment vertical="top"/>
    </xf>
    <xf numFmtId="0" fontId="9" fillId="0" borderId="1" xfId="0" applyFont="1" applyBorder="1">
      <alignment vertical="top"/>
    </xf>
    <xf numFmtId="0" fontId="12" fillId="0" borderId="0" xfId="0" applyFont="1">
      <alignment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vertical="top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top" wrapText="1" readingOrder="1"/>
    </xf>
    <xf numFmtId="0" fontId="14" fillId="0" borderId="1" xfId="0" applyFont="1" applyBorder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top" wrapText="1" readingOrder="1"/>
    </xf>
    <xf numFmtId="0" fontId="13" fillId="0" borderId="1" xfId="0" applyFont="1" applyBorder="1">
      <alignment vertical="top"/>
    </xf>
    <xf numFmtId="0" fontId="4" fillId="0" borderId="1" xfId="0" applyFont="1" applyBorder="1" applyAlignment="1">
      <alignment vertical="top" wrapText="1" readingOrder="1"/>
    </xf>
    <xf numFmtId="0" fontId="5" fillId="0" borderId="0" xfId="0" applyFont="1" applyAlignment="1">
      <alignment horizontal="center" vertical="top"/>
    </xf>
    <xf numFmtId="41" fontId="6" fillId="0" borderId="1" xfId="8" applyFont="1" applyBorder="1" applyAlignment="1">
      <alignment horizontal="center" vertical="top" wrapText="1"/>
    </xf>
    <xf numFmtId="41" fontId="6" fillId="0" borderId="1" xfId="8" applyFont="1" applyBorder="1" applyAlignment="1">
      <alignment horizontal="center" vertical="top"/>
    </xf>
    <xf numFmtId="41" fontId="6" fillId="0" borderId="1" xfId="8" applyFont="1" applyBorder="1" applyAlignment="1">
      <alignment vertical="top" wrapText="1"/>
    </xf>
    <xf numFmtId="41" fontId="5" fillId="0" borderId="1" xfId="8" applyFont="1" applyBorder="1" applyAlignment="1">
      <alignment vertical="top" wrapText="1"/>
    </xf>
    <xf numFmtId="41" fontId="5" fillId="0" borderId="1" xfId="8" applyFont="1" applyBorder="1" applyAlignment="1">
      <alignment vertical="top"/>
    </xf>
    <xf numFmtId="41" fontId="6" fillId="0" borderId="1" xfId="8" applyFont="1" applyBorder="1" applyAlignment="1">
      <alignment vertical="top" wrapText="1" readingOrder="1"/>
    </xf>
    <xf numFmtId="41" fontId="6" fillId="0" borderId="1" xfId="8" applyFont="1" applyBorder="1" applyAlignment="1">
      <alignment vertical="top"/>
    </xf>
    <xf numFmtId="41" fontId="6" fillId="0" borderId="1" xfId="8" applyFont="1" applyBorder="1">
      <alignment vertical="top"/>
    </xf>
    <xf numFmtId="0" fontId="26" fillId="0" borderId="0" xfId="0" applyFont="1" applyAlignment="1"/>
    <xf numFmtId="0" fontId="27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41" fontId="27" fillId="0" borderId="2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vertical="top"/>
    </xf>
    <xf numFmtId="0" fontId="28" fillId="0" borderId="1" xfId="0" applyFont="1" applyBorder="1" applyAlignment="1">
      <alignment horizontal="center" vertical="top"/>
    </xf>
    <xf numFmtId="0" fontId="29" fillId="0" borderId="2" xfId="0" applyFont="1" applyBorder="1" applyAlignment="1">
      <alignment vertical="top" wrapText="1"/>
    </xf>
    <xf numFmtId="41" fontId="29" fillId="0" borderId="2" xfId="1" applyFont="1" applyBorder="1" applyAlignment="1">
      <alignment vertical="top"/>
    </xf>
    <xf numFmtId="4" fontId="6" fillId="0" borderId="2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/>
    </xf>
    <xf numFmtId="0" fontId="6" fillId="0" borderId="3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26" fillId="0" borderId="0" xfId="0" applyFont="1" applyAlignment="1">
      <alignment vertical="center"/>
    </xf>
    <xf numFmtId="4" fontId="6" fillId="0" borderId="7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1" fontId="29" fillId="0" borderId="1" xfId="1" applyFont="1" applyBorder="1" applyAlignment="1">
      <alignment vertical="top"/>
    </xf>
    <xf numFmtId="0" fontId="29" fillId="0" borderId="2" xfId="0" applyFont="1" applyBorder="1" applyAlignment="1">
      <alignment horizontal="left" vertical="top" wrapText="1"/>
    </xf>
    <xf numFmtId="41" fontId="26" fillId="0" borderId="1" xfId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6" fillId="0" borderId="0" xfId="28" applyFont="1" applyFill="1">
      <alignment vertical="top"/>
    </xf>
    <xf numFmtId="0" fontId="5" fillId="0" borderId="0" xfId="28" applyFont="1" applyFill="1">
      <alignment vertical="top"/>
    </xf>
    <xf numFmtId="0" fontId="14" fillId="0" borderId="0" xfId="28" applyFont="1" applyFill="1">
      <alignment vertical="top"/>
    </xf>
    <xf numFmtId="0" fontId="14" fillId="0" borderId="0" xfId="0" applyFont="1">
      <alignment vertical="top"/>
    </xf>
    <xf numFmtId="0" fontId="29" fillId="0" borderId="2" xfId="28" applyFont="1" applyFill="1" applyBorder="1" applyAlignment="1">
      <alignment horizontal="center" vertical="center" wrapText="1" readingOrder="1"/>
    </xf>
    <xf numFmtId="0" fontId="30" fillId="0" borderId="1" xfId="0" applyFont="1" applyFill="1" applyBorder="1" applyAlignment="1">
      <alignment horizontal="center" vertical="top" wrapText="1" readingOrder="1"/>
    </xf>
    <xf numFmtId="41" fontId="30" fillId="0" borderId="1" xfId="53" quotePrefix="1" applyFont="1" applyFill="1" applyBorder="1" applyAlignment="1">
      <alignment horizontal="center" vertical="top" wrapText="1" readingOrder="1"/>
    </xf>
    <xf numFmtId="0" fontId="31" fillId="0" borderId="0" xfId="0" applyFont="1">
      <alignment vertical="top"/>
    </xf>
    <xf numFmtId="0" fontId="5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41" fontId="5" fillId="0" borderId="1" xfId="1" applyFont="1" applyBorder="1" applyAlignment="1">
      <alignment vertical="top"/>
    </xf>
    <xf numFmtId="0" fontId="25" fillId="0" borderId="0" xfId="0" applyFont="1">
      <alignment vertical="top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5" fillId="0" borderId="0" xfId="0" applyFont="1">
      <alignment vertical="top"/>
    </xf>
    <xf numFmtId="0" fontId="24" fillId="0" borderId="0" xfId="0" applyFont="1">
      <alignment vertical="top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/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0" fillId="0" borderId="1" xfId="5" applyFont="1" applyBorder="1" applyAlignment="1">
      <alignment vertical="top" wrapText="1"/>
    </xf>
    <xf numFmtId="0" fontId="6" fillId="0" borderId="1" xfId="5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41" fontId="6" fillId="0" borderId="0" xfId="1" applyFont="1" applyAlignment="1">
      <alignment vertical="top"/>
    </xf>
    <xf numFmtId="41" fontId="5" fillId="0" borderId="1" xfId="1" applyFont="1" applyBorder="1" applyAlignment="1">
      <alignment horizontal="center" vertical="center" wrapText="1" readingOrder="1"/>
    </xf>
    <xf numFmtId="41" fontId="5" fillId="0" borderId="1" xfId="1" applyFont="1" applyBorder="1" applyAlignment="1">
      <alignment horizontal="center" vertical="top" wrapText="1" readingOrder="1"/>
    </xf>
    <xf numFmtId="41" fontId="30" fillId="0" borderId="1" xfId="1" applyFont="1" applyBorder="1" applyAlignment="1">
      <alignment vertical="top"/>
    </xf>
    <xf numFmtId="41" fontId="34" fillId="0" borderId="1" xfId="1" applyFont="1" applyBorder="1" applyAlignment="1">
      <alignment vertical="top"/>
    </xf>
    <xf numFmtId="41" fontId="32" fillId="0" borderId="1" xfId="1" applyFont="1" applyBorder="1" applyAlignment="1">
      <alignment vertical="top"/>
    </xf>
    <xf numFmtId="0" fontId="29" fillId="0" borderId="1" xfId="0" applyFont="1" applyBorder="1" applyAlignment="1">
      <alignment horizontal="center" vertical="center" wrapText="1"/>
    </xf>
    <xf numFmtId="41" fontId="29" fillId="0" borderId="1" xfId="1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41" fontId="35" fillId="0" borderId="1" xfId="1" applyFont="1" applyBorder="1" applyAlignment="1">
      <alignment vertical="top" wrapText="1"/>
    </xf>
    <xf numFmtId="41" fontId="35" fillId="0" borderId="1" xfId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1" fontId="5" fillId="2" borderId="1" xfId="1" applyFont="1" applyFill="1" applyBorder="1" applyAlignment="1">
      <alignment horizontal="right" vertical="top"/>
    </xf>
    <xf numFmtId="41" fontId="5" fillId="2" borderId="1" xfId="1" applyFont="1" applyFill="1" applyBorder="1" applyAlignment="1">
      <alignment vertical="top"/>
    </xf>
    <xf numFmtId="0" fontId="5" fillId="2" borderId="1" xfId="0" applyFont="1" applyFill="1" applyBorder="1">
      <alignment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vertical="top" wrapText="1"/>
    </xf>
    <xf numFmtId="41" fontId="29" fillId="2" borderId="1" xfId="1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41" fontId="6" fillId="2" borderId="1" xfId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29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right" vertical="top" wrapText="1"/>
    </xf>
    <xf numFmtId="0" fontId="29" fillId="2" borderId="1" xfId="0" applyNumberFormat="1" applyFont="1" applyFill="1" applyBorder="1" applyAlignment="1">
      <alignment horizontal="center" vertical="top" wrapText="1"/>
    </xf>
    <xf numFmtId="41" fontId="6" fillId="2" borderId="0" xfId="1" applyFont="1" applyFill="1" applyAlignment="1">
      <alignment vertical="top"/>
    </xf>
    <xf numFmtId="0" fontId="29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top" wrapText="1"/>
    </xf>
    <xf numFmtId="49" fontId="6" fillId="2" borderId="1" xfId="0" quotePrefix="1" applyNumberFormat="1" applyFont="1" applyFill="1" applyBorder="1" applyAlignment="1">
      <alignment horizontal="right" vertical="top" wrapText="1"/>
    </xf>
    <xf numFmtId="0" fontId="6" fillId="2" borderId="1" xfId="0" applyFont="1" applyFill="1" applyBorder="1">
      <alignment vertical="top"/>
    </xf>
    <xf numFmtId="41" fontId="6" fillId="2" borderId="1" xfId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1" fontId="5" fillId="2" borderId="1" xfId="0" applyNumberFormat="1" applyFont="1" applyFill="1" applyBorder="1">
      <alignment vertical="top"/>
    </xf>
    <xf numFmtId="0" fontId="29" fillId="2" borderId="3" xfId="0" applyFont="1" applyFill="1" applyBorder="1" applyAlignment="1">
      <alignment horizontal="center" vertical="top"/>
    </xf>
    <xf numFmtId="41" fontId="29" fillId="2" borderId="1" xfId="1" applyFont="1" applyFill="1" applyBorder="1" applyAlignment="1">
      <alignment vertical="top"/>
    </xf>
    <xf numFmtId="0" fontId="30" fillId="2" borderId="1" xfId="0" applyFont="1" applyFill="1" applyBorder="1">
      <alignment vertical="top"/>
    </xf>
    <xf numFmtId="0" fontId="6" fillId="2" borderId="3" xfId="0" applyFont="1" applyFill="1" applyBorder="1" applyAlignment="1">
      <alignment vertical="top"/>
    </xf>
    <xf numFmtId="0" fontId="6" fillId="0" borderId="0" xfId="0" applyFont="1" applyFill="1">
      <alignment vertical="top"/>
    </xf>
    <xf numFmtId="0" fontId="32" fillId="0" borderId="0" xfId="16" applyFont="1"/>
    <xf numFmtId="0" fontId="32" fillId="0" borderId="0" xfId="16" applyFont="1" applyFill="1" applyBorder="1"/>
    <xf numFmtId="0" fontId="36" fillId="0" borderId="0" xfId="16" applyFont="1" applyAlignment="1"/>
    <xf numFmtId="0" fontId="33" fillId="0" borderId="0" xfId="16" applyFont="1" applyAlignment="1"/>
    <xf numFmtId="0" fontId="32" fillId="0" borderId="0" xfId="16" applyFont="1" applyAlignment="1"/>
    <xf numFmtId="0" fontId="5" fillId="2" borderId="1" xfId="28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27" fillId="2" borderId="1" xfId="29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41" fontId="28" fillId="0" borderId="1" xfId="0" applyNumberFormat="1" applyFont="1" applyBorder="1" applyAlignment="1">
      <alignment horizontal="center" vertical="top" wrapText="1"/>
    </xf>
    <xf numFmtId="0" fontId="28" fillId="0" borderId="1" xfId="0" quotePrefix="1" applyFont="1" applyBorder="1" applyAlignment="1">
      <alignment horizontal="center" vertical="top" wrapText="1"/>
    </xf>
    <xf numFmtId="0" fontId="29" fillId="2" borderId="1" xfId="5" applyFont="1" applyFill="1" applyBorder="1" applyAlignment="1">
      <alignment vertical="top" wrapText="1"/>
    </xf>
    <xf numFmtId="41" fontId="29" fillId="2" borderId="1" xfId="7" applyFont="1" applyFill="1" applyBorder="1" applyAlignment="1">
      <alignment horizontal="right" vertical="top"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right" vertical="top" wrapText="1"/>
    </xf>
    <xf numFmtId="0" fontId="6" fillId="2" borderId="1" xfId="5" applyFont="1" applyFill="1" applyBorder="1" applyAlignment="1">
      <alignment vertical="top" wrapText="1"/>
    </xf>
    <xf numFmtId="41" fontId="6" fillId="2" borderId="1" xfId="7" applyFont="1" applyFill="1" applyBorder="1" applyAlignment="1">
      <alignment vertical="top" wrapText="1"/>
    </xf>
    <xf numFmtId="41" fontId="26" fillId="2" borderId="1" xfId="7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0" fontId="6" fillId="0" borderId="1" xfId="5" applyFont="1" applyFill="1" applyBorder="1" applyAlignment="1">
      <alignment vertical="top" wrapText="1"/>
    </xf>
    <xf numFmtId="164" fontId="6" fillId="0" borderId="1" xfId="13" applyNumberFormat="1" applyFont="1" applyFill="1" applyBorder="1" applyAlignment="1">
      <alignment vertical="top" wrapText="1"/>
    </xf>
    <xf numFmtId="41" fontId="29" fillId="2" borderId="1" xfId="7" applyFont="1" applyFill="1" applyBorder="1" applyAlignment="1">
      <alignment vertical="top" wrapText="1"/>
    </xf>
    <xf numFmtId="9" fontId="6" fillId="2" borderId="1" xfId="5" applyNumberFormat="1" applyFont="1" applyFill="1" applyBorder="1" applyAlignment="1">
      <alignment vertical="top" wrapText="1"/>
    </xf>
    <xf numFmtId="0" fontId="26" fillId="0" borderId="1" xfId="5" applyFont="1" applyFill="1" applyBorder="1" applyAlignment="1">
      <alignment vertical="top" wrapText="1"/>
    </xf>
    <xf numFmtId="41" fontId="26" fillId="0" borderId="1" xfId="7" applyFont="1" applyFill="1" applyBorder="1" applyAlignment="1">
      <alignment vertical="top" wrapText="1"/>
    </xf>
    <xf numFmtId="0" fontId="26" fillId="2" borderId="1" xfId="5" applyFont="1" applyFill="1" applyBorder="1" applyAlignment="1">
      <alignment vertical="top" wrapText="1"/>
    </xf>
    <xf numFmtId="41" fontId="6" fillId="0" borderId="1" xfId="7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7" fillId="0" borderId="0" xfId="0" applyFont="1" applyAlignment="1">
      <alignment vertical="top"/>
    </xf>
    <xf numFmtId="0" fontId="32" fillId="2" borderId="1" xfId="5" applyFont="1" applyFill="1" applyBorder="1" applyAlignment="1">
      <alignment vertical="top" wrapText="1"/>
    </xf>
    <xf numFmtId="41" fontId="32" fillId="2" borderId="1" xfId="7" applyFont="1" applyFill="1" applyBorder="1" applyAlignment="1">
      <alignment vertical="top" wrapText="1"/>
    </xf>
    <xf numFmtId="41" fontId="6" fillId="2" borderId="1" xfId="7" applyFont="1" applyFill="1" applyBorder="1" applyAlignment="1">
      <alignment horizontal="right" vertical="top" wrapText="1"/>
    </xf>
    <xf numFmtId="0" fontId="32" fillId="0" borderId="1" xfId="0" applyFont="1" applyBorder="1" applyAlignment="1">
      <alignment horizontal="right" vertical="top" wrapText="1"/>
    </xf>
    <xf numFmtId="41" fontId="32" fillId="2" borderId="1" xfId="7" applyFont="1" applyFill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49" fontId="29" fillId="0" borderId="1" xfId="0" applyNumberFormat="1" applyFont="1" applyBorder="1" applyAlignment="1">
      <alignment horizontal="center" vertical="top" wrapText="1"/>
    </xf>
    <xf numFmtId="0" fontId="5" fillId="0" borderId="0" xfId="28" applyFont="1" applyFill="1" applyAlignment="1">
      <alignment horizontal="center" vertical="center"/>
    </xf>
    <xf numFmtId="0" fontId="6" fillId="0" borderId="0" xfId="28" applyFont="1" applyFill="1" applyAlignment="1">
      <alignment horizontal="center" vertical="top"/>
    </xf>
    <xf numFmtId="0" fontId="32" fillId="0" borderId="0" xfId="17" applyFont="1" applyFill="1" applyAlignment="1"/>
    <xf numFmtId="0" fontId="34" fillId="0" borderId="1" xfId="16" applyFont="1" applyFill="1" applyBorder="1" applyAlignment="1">
      <alignment horizontal="center" vertical="top" wrapText="1"/>
    </xf>
    <xf numFmtId="0" fontId="5" fillId="0" borderId="1" xfId="0" applyFont="1" applyFill="1" applyBorder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1" fontId="5" fillId="0" borderId="1" xfId="1" applyFont="1" applyFill="1" applyBorder="1" applyAlignment="1">
      <alignment vertical="top"/>
    </xf>
    <xf numFmtId="41" fontId="5" fillId="0" borderId="1" xfId="0" applyNumberFormat="1" applyFont="1" applyFill="1" applyBorder="1">
      <alignment vertical="top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1" fontId="6" fillId="0" borderId="1" xfId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 readingOrder="1"/>
    </xf>
    <xf numFmtId="41" fontId="5" fillId="0" borderId="0" xfId="0" applyNumberFormat="1" applyFont="1">
      <alignment vertical="top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164" fontId="26" fillId="0" borderId="1" xfId="54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 readingOrder="1"/>
    </xf>
    <xf numFmtId="0" fontId="26" fillId="0" borderId="1" xfId="0" quotePrefix="1" applyFont="1" applyFill="1" applyBorder="1" applyAlignment="1">
      <alignment horizontal="center" vertical="top"/>
    </xf>
    <xf numFmtId="164" fontId="26" fillId="0" borderId="1" xfId="54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top"/>
    </xf>
    <xf numFmtId="164" fontId="26" fillId="0" borderId="1" xfId="54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0" xfId="28" applyFont="1" applyFill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1" fontId="27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41" fontId="26" fillId="0" borderId="0" xfId="1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5" fillId="0" borderId="0" xfId="0" applyFont="1" applyFill="1">
      <alignment vertical="top"/>
    </xf>
    <xf numFmtId="0" fontId="6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 readingOrder="1"/>
    </xf>
    <xf numFmtId="49" fontId="5" fillId="0" borderId="1" xfId="0" applyNumberFormat="1" applyFont="1" applyFill="1" applyBorder="1" applyAlignment="1">
      <alignment vertical="top" wrapText="1"/>
    </xf>
    <xf numFmtId="41" fontId="5" fillId="0" borderId="1" xfId="1" applyFont="1" applyFill="1" applyBorder="1" applyAlignment="1">
      <alignment horizontal="right" vertical="top"/>
    </xf>
    <xf numFmtId="49" fontId="29" fillId="0" borderId="1" xfId="0" applyNumberFormat="1" applyFont="1" applyFill="1" applyBorder="1" applyAlignment="1">
      <alignment horizontal="center" vertical="top" wrapText="1"/>
    </xf>
    <xf numFmtId="41" fontId="29" fillId="0" borderId="1" xfId="1" applyFont="1" applyFill="1" applyBorder="1" applyAlignment="1">
      <alignment horizontal="right" vertical="top"/>
    </xf>
    <xf numFmtId="41" fontId="6" fillId="0" borderId="1" xfId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1" fontId="28" fillId="0" borderId="1" xfId="0" applyNumberFormat="1" applyFont="1" applyBorder="1" applyAlignment="1">
      <alignment vertical="top"/>
    </xf>
    <xf numFmtId="0" fontId="26" fillId="0" borderId="1" xfId="0" applyFont="1" applyBorder="1" applyAlignment="1">
      <alignment horizontal="left" vertical="top" wrapText="1"/>
    </xf>
    <xf numFmtId="41" fontId="28" fillId="0" borderId="1" xfId="1" applyFont="1" applyBorder="1" applyAlignment="1">
      <alignment vertical="top"/>
    </xf>
    <xf numFmtId="0" fontId="26" fillId="0" borderId="1" xfId="0" applyFont="1" applyBorder="1" applyAlignment="1">
      <alignment horizontal="left" vertical="top"/>
    </xf>
    <xf numFmtId="41" fontId="28" fillId="0" borderId="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>
      <alignment vertical="top"/>
    </xf>
    <xf numFmtId="0" fontId="5" fillId="0" borderId="1" xfId="0" applyFont="1" applyFill="1" applyBorder="1" applyAlignment="1">
      <alignment horizontal="left" vertical="top" wrapText="1"/>
    </xf>
    <xf numFmtId="9" fontId="29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1" fontId="42" fillId="0" borderId="0" xfId="56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1" xfId="0" applyFont="1" applyBorder="1" applyAlignment="1">
      <alignment horizontal="center" vertical="top" wrapText="1"/>
    </xf>
    <xf numFmtId="0" fontId="6" fillId="0" borderId="1" xfId="28" applyFont="1" applyFill="1" applyBorder="1" applyAlignment="1">
      <alignment horizontal="center" vertical="top" wrapText="1"/>
    </xf>
    <xf numFmtId="0" fontId="5" fillId="0" borderId="1" xfId="28" applyFont="1" applyFill="1" applyBorder="1" applyAlignment="1">
      <alignment vertical="top" wrapText="1"/>
    </xf>
    <xf numFmtId="41" fontId="6" fillId="0" borderId="1" xfId="53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1" xfId="28" applyFont="1" applyFill="1" applyBorder="1" applyAlignment="1">
      <alignment horizontal="center" vertical="top" wrapText="1"/>
    </xf>
    <xf numFmtId="41" fontId="5" fillId="0" borderId="1" xfId="53" applyFont="1" applyFill="1" applyBorder="1" applyAlignment="1">
      <alignment vertical="top"/>
    </xf>
    <xf numFmtId="41" fontId="5" fillId="0" borderId="1" xfId="0" applyNumberFormat="1" applyFont="1" applyFill="1" applyBorder="1" applyAlignment="1">
      <alignment horizontal="center" vertical="top" wrapText="1"/>
    </xf>
    <xf numFmtId="0" fontId="29" fillId="0" borderId="1" xfId="28" applyFont="1" applyFill="1" applyBorder="1" applyAlignment="1">
      <alignment vertical="top" wrapText="1"/>
    </xf>
    <xf numFmtId="49" fontId="6" fillId="0" borderId="1" xfId="28" applyNumberFormat="1" applyFont="1" applyFill="1" applyBorder="1" applyAlignment="1">
      <alignment horizontal="center" vertical="top" wrapText="1"/>
    </xf>
    <xf numFmtId="0" fontId="6" fillId="0" borderId="1" xfId="28" applyFont="1" applyFill="1" applyBorder="1" applyAlignment="1">
      <alignment vertical="top" wrapText="1"/>
    </xf>
    <xf numFmtId="49" fontId="32" fillId="0" borderId="1" xfId="28" applyNumberFormat="1" applyFont="1" applyFill="1" applyBorder="1" applyAlignment="1">
      <alignment horizontal="center" vertical="top" wrapText="1"/>
    </xf>
    <xf numFmtId="0" fontId="32" fillId="0" borderId="1" xfId="28" applyFont="1" applyFill="1" applyBorder="1" applyAlignment="1">
      <alignment vertical="top" wrapText="1"/>
    </xf>
    <xf numFmtId="41" fontId="32" fillId="0" borderId="1" xfId="53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6" fillId="0" borderId="1" xfId="28" applyFont="1" applyFill="1" applyBorder="1" applyAlignment="1">
      <alignment vertical="top" wrapText="1" readingOrder="1"/>
    </xf>
    <xf numFmtId="0" fontId="29" fillId="0" borderId="1" xfId="28" applyFont="1" applyFill="1" applyBorder="1" applyAlignment="1">
      <alignment vertical="top" wrapText="1" readingOrder="1"/>
    </xf>
    <xf numFmtId="0" fontId="42" fillId="0" borderId="0" xfId="0" applyFont="1" applyFill="1" applyAlignment="1">
      <alignment vertical="top"/>
    </xf>
    <xf numFmtId="0" fontId="42" fillId="0" borderId="1" xfId="0" applyFont="1" applyFill="1" applyBorder="1" applyAlignment="1">
      <alignment horizontal="center" vertical="top"/>
    </xf>
    <xf numFmtId="0" fontId="42" fillId="0" borderId="1" xfId="0" applyFont="1" applyFill="1" applyBorder="1" applyAlignment="1">
      <alignment vertical="top" wrapText="1"/>
    </xf>
    <xf numFmtId="41" fontId="42" fillId="0" borderId="1" xfId="53" applyFont="1" applyFill="1" applyBorder="1" applyAlignment="1">
      <alignment vertical="top"/>
    </xf>
    <xf numFmtId="0" fontId="42" fillId="0" borderId="1" xfId="0" applyFont="1" applyFill="1" applyBorder="1" applyAlignment="1">
      <alignment vertical="top" wrapText="1" readingOrder="1"/>
    </xf>
    <xf numFmtId="0" fontId="32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top" wrapText="1" readingOrder="1"/>
    </xf>
    <xf numFmtId="39" fontId="32" fillId="0" borderId="1" xfId="0" applyNumberFormat="1" applyFont="1" applyFill="1" applyBorder="1" applyAlignment="1">
      <alignment vertical="top" wrapText="1" readingOrder="1"/>
    </xf>
    <xf numFmtId="0" fontId="32" fillId="0" borderId="3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41" fontId="32" fillId="0" borderId="0" xfId="53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 readingOrder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>
      <alignment vertical="top"/>
    </xf>
    <xf numFmtId="0" fontId="26" fillId="0" borderId="0" xfId="11" applyFont="1"/>
    <xf numFmtId="0" fontId="26" fillId="0" borderId="0" xfId="11" applyFont="1" applyAlignment="1">
      <alignment horizontal="left"/>
    </xf>
    <xf numFmtId="0" fontId="26" fillId="0" borderId="1" xfId="11" applyFont="1" applyBorder="1" applyAlignment="1">
      <alignment vertical="top"/>
    </xf>
    <xf numFmtId="0" fontId="26" fillId="0" borderId="1" xfId="11" applyFont="1" applyBorder="1"/>
    <xf numFmtId="41" fontId="26" fillId="0" borderId="1" xfId="12" applyFont="1" applyBorder="1"/>
    <xf numFmtId="0" fontId="26" fillId="0" borderId="1" xfId="11" applyFont="1" applyBorder="1" applyAlignment="1">
      <alignment horizontal="left"/>
    </xf>
    <xf numFmtId="0" fontId="26" fillId="0" borderId="1" xfId="11" applyFont="1" applyBorder="1" applyAlignment="1">
      <alignment vertical="top" wrapText="1"/>
    </xf>
    <xf numFmtId="41" fontId="26" fillId="0" borderId="1" xfId="12" applyFont="1" applyBorder="1" applyAlignment="1">
      <alignment vertical="top"/>
    </xf>
    <xf numFmtId="0" fontId="26" fillId="0" borderId="1" xfId="11" applyFont="1" applyBorder="1" applyAlignment="1">
      <alignment horizontal="left" vertical="top"/>
    </xf>
    <xf numFmtId="0" fontId="27" fillId="0" borderId="1" xfId="11" applyFont="1" applyBorder="1" applyAlignment="1">
      <alignment vertical="top" wrapText="1"/>
    </xf>
    <xf numFmtId="41" fontId="27" fillId="0" borderId="1" xfId="12" applyFont="1" applyBorder="1" applyAlignment="1">
      <alignment vertical="top"/>
    </xf>
    <xf numFmtId="0" fontId="28" fillId="0" borderId="1" xfId="11" applyFont="1" applyBorder="1" applyAlignment="1">
      <alignment horizontal="center" vertical="top"/>
    </xf>
    <xf numFmtId="0" fontId="28" fillId="0" borderId="1" xfId="11" applyFont="1" applyBorder="1" applyAlignment="1">
      <alignment vertical="top"/>
    </xf>
    <xf numFmtId="0" fontId="26" fillId="0" borderId="1" xfId="11" applyFont="1" applyFill="1" applyBorder="1" applyAlignment="1">
      <alignment vertical="top"/>
    </xf>
    <xf numFmtId="0" fontId="26" fillId="0" borderId="1" xfId="11" applyFont="1" applyFill="1" applyBorder="1" applyAlignment="1">
      <alignment vertical="top" wrapText="1"/>
    </xf>
    <xf numFmtId="0" fontId="26" fillId="0" borderId="0" xfId="11" applyFont="1" applyAlignment="1">
      <alignment vertical="top"/>
    </xf>
    <xf numFmtId="0" fontId="26" fillId="0" borderId="0" xfId="11" applyFont="1" applyAlignment="1">
      <alignment horizontal="left" vertical="top"/>
    </xf>
    <xf numFmtId="0" fontId="28" fillId="0" borderId="1" xfId="11" applyFont="1" applyBorder="1" applyAlignment="1">
      <alignment vertical="top" wrapText="1"/>
    </xf>
    <xf numFmtId="0" fontId="26" fillId="2" borderId="1" xfId="11" applyFont="1" applyFill="1" applyBorder="1" applyAlignment="1">
      <alignment horizontal="left" vertical="top"/>
    </xf>
    <xf numFmtId="0" fontId="44" fillId="0" borderId="0" xfId="11" applyFont="1"/>
    <xf numFmtId="41" fontId="28" fillId="0" borderId="1" xfId="12" applyFont="1" applyBorder="1" applyAlignment="1">
      <alignment vertical="top" wrapText="1"/>
    </xf>
    <xf numFmtId="41" fontId="26" fillId="0" borderId="1" xfId="12" applyFont="1" applyBorder="1" applyAlignment="1">
      <alignment vertical="top" wrapText="1"/>
    </xf>
    <xf numFmtId="41" fontId="26" fillId="0" borderId="1" xfId="12" applyFont="1" applyFill="1" applyBorder="1" applyAlignment="1">
      <alignment vertical="top" wrapText="1"/>
    </xf>
    <xf numFmtId="0" fontId="26" fillId="0" borderId="0" xfId="11" applyFont="1" applyAlignment="1">
      <alignment vertical="top" wrapText="1"/>
    </xf>
    <xf numFmtId="41" fontId="26" fillId="0" borderId="0" xfId="12" applyFont="1" applyAlignment="1">
      <alignment vertical="top" wrapText="1"/>
    </xf>
    <xf numFmtId="0" fontId="27" fillId="0" borderId="0" xfId="11" applyFont="1"/>
    <xf numFmtId="0" fontId="5" fillId="0" borderId="0" xfId="5" applyFont="1" applyFill="1" applyAlignment="1" applyProtection="1">
      <alignment horizontal="left"/>
    </xf>
    <xf numFmtId="0" fontId="5" fillId="0" borderId="0" xfId="5" applyFont="1" applyFill="1" applyAlignment="1" applyProtection="1"/>
    <xf numFmtId="0" fontId="6" fillId="0" borderId="0" xfId="5" applyFont="1" applyFill="1" applyAlignment="1" applyProtection="1"/>
    <xf numFmtId="0" fontId="5" fillId="0" borderId="0" xfId="5" applyFont="1" applyFill="1" applyAlignment="1" applyProtection="1">
      <alignment horizontal="center"/>
    </xf>
    <xf numFmtId="0" fontId="6" fillId="0" borderId="16" xfId="5" applyFont="1" applyFill="1" applyBorder="1" applyAlignment="1" applyProtection="1">
      <alignment horizontal="center" vertical="top" wrapText="1"/>
    </xf>
    <xf numFmtId="0" fontId="5" fillId="0" borderId="16" xfId="5" applyFont="1" applyFill="1" applyBorder="1" applyAlignment="1" applyProtection="1">
      <alignment horizontal="center" vertical="top" wrapText="1"/>
    </xf>
    <xf numFmtId="0" fontId="5" fillId="0" borderId="16" xfId="5" applyFont="1" applyFill="1" applyBorder="1" applyAlignment="1" applyProtection="1">
      <alignment vertical="top" wrapText="1"/>
    </xf>
    <xf numFmtId="41" fontId="5" fillId="0" borderId="16" xfId="5" applyNumberFormat="1" applyFont="1" applyFill="1" applyBorder="1" applyAlignment="1" applyProtection="1">
      <alignment vertical="top" wrapText="1"/>
    </xf>
    <xf numFmtId="0" fontId="29" fillId="0" borderId="16" xfId="5" applyFont="1" applyFill="1" applyBorder="1" applyAlignment="1" applyProtection="1">
      <alignment vertical="top" wrapText="1"/>
    </xf>
    <xf numFmtId="0" fontId="6" fillId="0" borderId="16" xfId="5" applyFont="1" applyFill="1" applyBorder="1" applyAlignment="1" applyProtection="1">
      <alignment horizontal="right" vertical="top" wrapText="1"/>
    </xf>
    <xf numFmtId="0" fontId="6" fillId="0" borderId="16" xfId="5" applyFont="1" applyFill="1" applyBorder="1" applyAlignment="1" applyProtection="1">
      <alignment vertical="top" wrapText="1"/>
    </xf>
    <xf numFmtId="41" fontId="6" fillId="0" borderId="16" xfId="5" applyNumberFormat="1" applyFont="1" applyFill="1" applyBorder="1" applyAlignment="1" applyProtection="1">
      <alignment vertical="top" wrapText="1"/>
    </xf>
    <xf numFmtId="0" fontId="6" fillId="0" borderId="18" xfId="5" applyFont="1" applyFill="1" applyBorder="1" applyAlignment="1" applyProtection="1">
      <alignment horizontal="right" vertical="top" wrapText="1"/>
    </xf>
    <xf numFmtId="41" fontId="6" fillId="0" borderId="18" xfId="5" applyNumberFormat="1" applyFont="1" applyFill="1" applyBorder="1" applyAlignment="1" applyProtection="1">
      <alignment vertical="top" wrapText="1"/>
    </xf>
    <xf numFmtId="0" fontId="6" fillId="0" borderId="18" xfId="5" applyFont="1" applyFill="1" applyBorder="1" applyAlignment="1" applyProtection="1">
      <alignment vertical="top" wrapText="1"/>
    </xf>
    <xf numFmtId="0" fontId="6" fillId="0" borderId="22" xfId="5" applyFont="1" applyFill="1" applyBorder="1" applyAlignment="1" applyProtection="1">
      <alignment horizontal="right" vertical="top" wrapText="1"/>
    </xf>
    <xf numFmtId="41" fontId="6" fillId="0" borderId="22" xfId="5" applyNumberFormat="1" applyFont="1" applyFill="1" applyBorder="1" applyAlignment="1" applyProtection="1">
      <alignment vertical="top" wrapText="1"/>
    </xf>
    <xf numFmtId="0" fontId="6" fillId="0" borderId="22" xfId="5" applyFont="1" applyFill="1" applyBorder="1" applyAlignment="1" applyProtection="1">
      <alignment vertical="top" wrapText="1"/>
    </xf>
    <xf numFmtId="0" fontId="6" fillId="0" borderId="21" xfId="5" applyFont="1" applyFill="1" applyBorder="1" applyAlignment="1" applyProtection="1">
      <alignment horizontal="right" vertical="top" wrapText="1"/>
    </xf>
    <xf numFmtId="41" fontId="6" fillId="0" borderId="21" xfId="5" applyNumberFormat="1" applyFont="1" applyFill="1" applyBorder="1" applyAlignment="1" applyProtection="1">
      <alignment vertical="top" wrapText="1"/>
    </xf>
    <xf numFmtId="0" fontId="6" fillId="0" borderId="21" xfId="5" applyFont="1" applyFill="1" applyBorder="1" applyAlignment="1" applyProtection="1">
      <alignment vertical="top" wrapText="1"/>
    </xf>
    <xf numFmtId="0" fontId="26" fillId="0" borderId="16" xfId="5" applyFont="1" applyFill="1" applyBorder="1" applyAlignment="1" applyProtection="1">
      <alignment vertical="top" wrapText="1"/>
    </xf>
    <xf numFmtId="0" fontId="6" fillId="0" borderId="0" xfId="5" applyFont="1" applyFill="1" applyAlignment="1" applyProtection="1">
      <alignment wrapText="1"/>
    </xf>
    <xf numFmtId="0" fontId="26" fillId="0" borderId="18" xfId="5" applyFont="1" applyFill="1" applyBorder="1" applyAlignment="1" applyProtection="1">
      <alignment vertical="top" wrapText="1"/>
    </xf>
    <xf numFmtId="0" fontId="26" fillId="0" borderId="22" xfId="5" applyFont="1" applyFill="1" applyBorder="1" applyAlignment="1" applyProtection="1">
      <alignment vertical="top" wrapText="1"/>
    </xf>
    <xf numFmtId="0" fontId="26" fillId="0" borderId="21" xfId="5" applyFont="1" applyFill="1" applyBorder="1" applyAlignment="1" applyProtection="1">
      <alignment vertical="top" wrapText="1"/>
    </xf>
    <xf numFmtId="0" fontId="6" fillId="0" borderId="18" xfId="5" applyFont="1" applyFill="1" applyBorder="1" applyAlignment="1" applyProtection="1">
      <alignment horizontal="center" vertical="top" wrapText="1"/>
    </xf>
    <xf numFmtId="0" fontId="6" fillId="0" borderId="22" xfId="5" applyFont="1" applyFill="1" applyBorder="1" applyAlignment="1" applyProtection="1">
      <alignment horizontal="center" vertical="top" wrapText="1"/>
    </xf>
    <xf numFmtId="0" fontId="6" fillId="0" borderId="21" xfId="5" applyFont="1" applyFill="1" applyBorder="1" applyAlignment="1" applyProtection="1">
      <alignment horizontal="center" vertical="top" wrapText="1"/>
    </xf>
    <xf numFmtId="0" fontId="6" fillId="0" borderId="23" xfId="5" applyFont="1" applyFill="1" applyBorder="1" applyAlignment="1" applyProtection="1">
      <alignment horizontal="center" vertical="top" wrapText="1"/>
    </xf>
    <xf numFmtId="0" fontId="6" fillId="0" borderId="24" xfId="5" applyFont="1" applyFill="1" applyBorder="1" applyAlignment="1" applyProtection="1">
      <alignment vertical="top" wrapText="1"/>
    </xf>
    <xf numFmtId="0" fontId="6" fillId="0" borderId="0" xfId="5" applyFont="1" applyFill="1" applyAlignment="1" applyProtection="1">
      <alignment horizontal="center"/>
    </xf>
    <xf numFmtId="0" fontId="26" fillId="0" borderId="0" xfId="0" applyFont="1" applyAlignment="1">
      <alignment horizontal="center"/>
    </xf>
    <xf numFmtId="41" fontId="26" fillId="0" borderId="0" xfId="0" applyNumberFormat="1" applyFont="1" applyAlignment="1"/>
    <xf numFmtId="0" fontId="44" fillId="0" borderId="0" xfId="0" applyFont="1" applyAlignment="1">
      <alignment horizontal="center"/>
    </xf>
    <xf numFmtId="0" fontId="29" fillId="0" borderId="16" xfId="5" applyFont="1" applyFill="1" applyBorder="1" applyAlignment="1" applyProtection="1">
      <alignment horizontal="center" vertical="top" wrapText="1"/>
    </xf>
    <xf numFmtId="0" fontId="4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42" fillId="0" borderId="0" xfId="1" applyFont="1" applyAlignment="1">
      <alignment horizontal="left" vertical="top" wrapText="1"/>
    </xf>
    <xf numFmtId="0" fontId="42" fillId="0" borderId="7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left" vertical="top" wrapText="1"/>
    </xf>
    <xf numFmtId="41" fontId="42" fillId="0" borderId="9" xfId="1" applyFont="1" applyBorder="1" applyAlignment="1">
      <alignment horizontal="center" vertical="top" wrapText="1"/>
    </xf>
    <xf numFmtId="0" fontId="42" fillId="0" borderId="7" xfId="0" applyFont="1" applyBorder="1" applyAlignment="1">
      <alignment horizontal="left" vertical="top" wrapText="1"/>
    </xf>
    <xf numFmtId="41" fontId="42" fillId="0" borderId="9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41" fontId="6" fillId="2" borderId="1" xfId="1" quotePrefix="1" applyFont="1" applyFill="1" applyBorder="1" applyAlignment="1">
      <alignment horizontal="right" vertical="top" wrapText="1"/>
    </xf>
    <xf numFmtId="164" fontId="6" fillId="2" borderId="1" xfId="13" quotePrefix="1" applyNumberFormat="1" applyFont="1" applyFill="1" applyBorder="1" applyAlignment="1">
      <alignment vertical="top" wrapText="1"/>
    </xf>
    <xf numFmtId="41" fontId="5" fillId="2" borderId="1" xfId="1" applyFont="1" applyFill="1" applyBorder="1" applyAlignment="1">
      <alignment horizontal="right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vertical="top" wrapText="1"/>
    </xf>
    <xf numFmtId="41" fontId="29" fillId="2" borderId="5" xfId="1" applyFont="1" applyFill="1" applyBorder="1" applyAlignment="1">
      <alignment horizontal="center" vertical="top" wrapText="1"/>
    </xf>
    <xf numFmtId="41" fontId="29" fillId="2" borderId="1" xfId="1" applyFont="1" applyFill="1" applyBorder="1" applyAlignment="1">
      <alignment horizontal="right" vertical="top" wrapText="1"/>
    </xf>
    <xf numFmtId="41" fontId="29" fillId="2" borderId="1" xfId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vertical="top" wrapText="1"/>
    </xf>
    <xf numFmtId="41" fontId="6" fillId="0" borderId="0" xfId="1" applyFont="1" applyFill="1" applyAlignment="1">
      <alignment vertical="top"/>
    </xf>
    <xf numFmtId="0" fontId="27" fillId="0" borderId="1" xfId="31" applyFont="1" applyFill="1" applyBorder="1" applyAlignment="1">
      <alignment horizontal="center" vertical="center" wrapText="1"/>
    </xf>
    <xf numFmtId="41" fontId="27" fillId="0" borderId="1" xfId="1" applyFont="1" applyFill="1" applyBorder="1" applyAlignment="1">
      <alignment horizontal="center" vertical="center" wrapText="1"/>
    </xf>
    <xf numFmtId="41" fontId="5" fillId="0" borderId="0" xfId="0" applyNumberFormat="1" applyFont="1" applyFill="1">
      <alignment vertical="top"/>
    </xf>
    <xf numFmtId="49" fontId="6" fillId="0" borderId="1" xfId="0" quotePrefix="1" applyNumberFormat="1" applyFont="1" applyFill="1" applyBorder="1" applyAlignment="1">
      <alignment horizontal="right" vertical="top" wrapText="1"/>
    </xf>
    <xf numFmtId="41" fontId="6" fillId="0" borderId="1" xfId="1" applyFont="1" applyFill="1" applyBorder="1" applyAlignment="1">
      <alignment vertical="top" wrapText="1"/>
    </xf>
    <xf numFmtId="41" fontId="6" fillId="0" borderId="1" xfId="0" applyNumberFormat="1" applyFont="1" applyFill="1" applyBorder="1">
      <alignment vertical="top"/>
    </xf>
    <xf numFmtId="41" fontId="6" fillId="0" borderId="0" xfId="0" applyNumberFormat="1" applyFont="1" applyFill="1" applyBorder="1">
      <alignment vertical="top"/>
    </xf>
    <xf numFmtId="41" fontId="6" fillId="0" borderId="0" xfId="0" applyNumberFormat="1" applyFont="1" applyFill="1">
      <alignment vertical="top"/>
    </xf>
    <xf numFmtId="0" fontId="32" fillId="0" borderId="14" xfId="16" applyFont="1" applyFill="1" applyBorder="1" applyAlignment="1">
      <alignment horizontal="left" vertical="top" wrapText="1"/>
    </xf>
    <xf numFmtId="164" fontId="32" fillId="0" borderId="13" xfId="51" applyNumberFormat="1" applyFont="1" applyFill="1" applyBorder="1" applyAlignment="1">
      <alignment horizontal="left" vertical="top" wrapText="1"/>
    </xf>
    <xf numFmtId="41" fontId="5" fillId="0" borderId="2" xfId="1" applyFont="1" applyFill="1" applyBorder="1" applyAlignment="1">
      <alignment horizontal="right" vertical="top"/>
    </xf>
    <xf numFmtId="0" fontId="32" fillId="0" borderId="11" xfId="16" applyFont="1" applyFill="1" applyBorder="1" applyAlignment="1">
      <alignment horizontal="left" vertical="center" wrapText="1"/>
    </xf>
    <xf numFmtId="164" fontId="32" fillId="0" borderId="12" xfId="51" applyNumberFormat="1" applyFont="1" applyFill="1" applyBorder="1" applyAlignment="1">
      <alignment horizontal="left" vertical="center" wrapText="1"/>
    </xf>
    <xf numFmtId="0" fontId="42" fillId="0" borderId="1" xfId="6" applyFont="1" applyFill="1" applyBorder="1" applyAlignment="1">
      <alignment horizontal="left" vertical="top" wrapText="1"/>
    </xf>
    <xf numFmtId="41" fontId="42" fillId="0" borderId="1" xfId="6" applyNumberFormat="1" applyFont="1" applyFill="1" applyBorder="1">
      <alignment vertical="top"/>
    </xf>
    <xf numFmtId="0" fontId="42" fillId="0" borderId="1" xfId="52" applyFont="1" applyFill="1" applyBorder="1" applyAlignment="1">
      <alignment vertical="top" wrapText="1"/>
    </xf>
    <xf numFmtId="41" fontId="42" fillId="0" borderId="1" xfId="7" applyFont="1" applyFill="1" applyBorder="1" applyAlignment="1">
      <alignment vertical="top" wrapText="1"/>
    </xf>
    <xf numFmtId="0" fontId="42" fillId="0" borderId="0" xfId="52" applyFont="1" applyFill="1">
      <alignment vertical="top"/>
    </xf>
    <xf numFmtId="41" fontId="29" fillId="0" borderId="1" xfId="1" applyFont="1" applyFill="1" applyBorder="1" applyAlignment="1">
      <alignment vertical="top"/>
    </xf>
    <xf numFmtId="0" fontId="42" fillId="0" borderId="0" xfId="6" applyFont="1" applyFill="1">
      <alignment vertical="top"/>
    </xf>
    <xf numFmtId="0" fontId="29" fillId="0" borderId="0" xfId="0" applyFont="1" applyFill="1">
      <alignment vertical="top"/>
    </xf>
    <xf numFmtId="0" fontId="5" fillId="0" borderId="1" xfId="0" applyFont="1" applyFill="1" applyBorder="1" applyAlignment="1">
      <alignment horizontal="center" vertical="top"/>
    </xf>
    <xf numFmtId="41" fontId="32" fillId="0" borderId="1" xfId="1" applyFont="1" applyFill="1" applyBorder="1" applyAlignment="1">
      <alignment vertical="top" wrapText="1"/>
    </xf>
    <xf numFmtId="41" fontId="34" fillId="0" borderId="1" xfId="1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1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41" fontId="28" fillId="0" borderId="1" xfId="0" applyNumberFormat="1" applyFont="1" applyBorder="1" applyAlignment="1">
      <alignment vertical="top" wrapText="1"/>
    </xf>
    <xf numFmtId="0" fontId="43" fillId="0" borderId="0" xfId="0" applyFont="1" applyAlignment="1"/>
    <xf numFmtId="0" fontId="43" fillId="0" borderId="1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0" fontId="26" fillId="0" borderId="1" xfId="0" applyFont="1" applyBorder="1" applyAlignment="1"/>
    <xf numFmtId="41" fontId="26" fillId="0" borderId="1" xfId="0" applyNumberFormat="1" applyFont="1" applyBorder="1" applyAlignment="1"/>
    <xf numFmtId="0" fontId="27" fillId="0" borderId="1" xfId="0" applyFont="1" applyBorder="1" applyAlignment="1"/>
    <xf numFmtId="41" fontId="27" fillId="0" borderId="1" xfId="0" applyNumberFormat="1" applyFont="1" applyBorder="1" applyAlignment="1"/>
    <xf numFmtId="0" fontId="28" fillId="0" borderId="1" xfId="0" applyFont="1" applyBorder="1" applyAlignment="1"/>
    <xf numFmtId="0" fontId="26" fillId="0" borderId="13" xfId="0" applyFont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42" fillId="0" borderId="0" xfId="0" applyFont="1" applyAlignment="1">
      <alignment vertical="top" wrapText="1"/>
    </xf>
    <xf numFmtId="0" fontId="6" fillId="0" borderId="15" xfId="0" applyFont="1" applyBorder="1">
      <alignment vertical="top"/>
    </xf>
    <xf numFmtId="0" fontId="42" fillId="0" borderId="2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left" vertical="top" wrapText="1"/>
    </xf>
    <xf numFmtId="41" fontId="42" fillId="0" borderId="1" xfId="1" applyFont="1" applyBorder="1" applyAlignment="1">
      <alignment horizontal="center" vertical="top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3" fontId="29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1" fontId="26" fillId="0" borderId="1" xfId="0" applyNumberFormat="1" applyFont="1" applyBorder="1" applyAlignment="1">
      <alignment wrapText="1"/>
    </xf>
    <xf numFmtId="41" fontId="26" fillId="0" borderId="1" xfId="0" applyNumberFormat="1" applyFont="1" applyBorder="1" applyAlignment="1">
      <alignment vertical="top" wrapText="1"/>
    </xf>
    <xf numFmtId="41" fontId="26" fillId="0" borderId="13" xfId="0" applyNumberFormat="1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41" fontId="28" fillId="0" borderId="1" xfId="0" applyNumberFormat="1" applyFont="1" applyBorder="1" applyAlignment="1">
      <alignment wrapText="1"/>
    </xf>
    <xf numFmtId="41" fontId="28" fillId="0" borderId="1" xfId="1" applyFont="1" applyBorder="1" applyAlignment="1">
      <alignment vertical="top" wrapText="1"/>
    </xf>
    <xf numFmtId="41" fontId="29" fillId="0" borderId="1" xfId="1" applyFont="1" applyFill="1" applyBorder="1" applyAlignment="1">
      <alignment horizontal="right" vertical="top" wrapText="1"/>
    </xf>
    <xf numFmtId="41" fontId="6" fillId="0" borderId="1" xfId="1" applyFont="1" applyFill="1" applyBorder="1" applyAlignment="1">
      <alignment horizontal="right" vertical="top" wrapText="1"/>
    </xf>
    <xf numFmtId="41" fontId="29" fillId="0" borderId="2" xfId="1" applyFont="1" applyFill="1" applyBorder="1" applyAlignment="1">
      <alignment horizontal="right" vertical="top" wrapText="1"/>
    </xf>
    <xf numFmtId="0" fontId="42" fillId="0" borderId="1" xfId="6" applyFont="1" applyFill="1" applyBorder="1" applyAlignment="1">
      <alignment vertical="top" wrapText="1"/>
    </xf>
    <xf numFmtId="41" fontId="42" fillId="0" borderId="1" xfId="6" applyNumberFormat="1" applyFont="1" applyFill="1" applyBorder="1" applyAlignment="1">
      <alignment vertical="top" wrapText="1"/>
    </xf>
    <xf numFmtId="41" fontId="5" fillId="0" borderId="1" xfId="1" applyFont="1" applyFill="1" applyBorder="1" applyAlignment="1">
      <alignment vertical="top" wrapText="1"/>
    </xf>
    <xf numFmtId="41" fontId="29" fillId="0" borderId="1" xfId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41" fontId="6" fillId="0" borderId="1" xfId="1" applyFont="1" applyBorder="1" applyAlignment="1">
      <alignment horizontal="right" vertical="top"/>
    </xf>
    <xf numFmtId="41" fontId="6" fillId="0" borderId="1" xfId="1" applyFont="1" applyBorder="1" applyAlignment="1">
      <alignment horizontal="left" vertical="top" wrapText="1"/>
    </xf>
    <xf numFmtId="41" fontId="6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1" fontId="6" fillId="0" borderId="1" xfId="1" quotePrefix="1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right" vertical="top" wrapText="1"/>
    </xf>
    <xf numFmtId="49" fontId="6" fillId="0" borderId="1" xfId="0" quotePrefix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1" fontId="5" fillId="0" borderId="5" xfId="1" applyFont="1" applyBorder="1" applyAlignment="1">
      <alignment horizontal="right" vertical="top" wrapText="1"/>
    </xf>
    <xf numFmtId="41" fontId="5" fillId="0" borderId="7" xfId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41" fontId="5" fillId="0" borderId="1" xfId="1" applyFont="1" applyBorder="1" applyAlignment="1">
      <alignment horizontal="right" vertical="top" wrapText="1"/>
    </xf>
    <xf numFmtId="41" fontId="29" fillId="0" borderId="1" xfId="1" applyFont="1" applyBorder="1" applyAlignment="1">
      <alignment horizontal="right" vertical="top" wrapText="1"/>
    </xf>
    <xf numFmtId="41" fontId="6" fillId="0" borderId="1" xfId="1" applyFont="1" applyBorder="1" applyAlignment="1">
      <alignment horizontal="right" vertical="top" wrapText="1"/>
    </xf>
    <xf numFmtId="41" fontId="5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42" fillId="0" borderId="1" xfId="0" applyFont="1" applyBorder="1" applyAlignment="1">
      <alignment horizontal="left" vertical="top" wrapText="1"/>
    </xf>
    <xf numFmtId="41" fontId="42" fillId="0" borderId="1" xfId="0" applyNumberFormat="1" applyFont="1" applyBorder="1" applyAlignment="1">
      <alignment horizontal="center" vertical="top" wrapText="1"/>
    </xf>
    <xf numFmtId="41" fontId="5" fillId="0" borderId="1" xfId="1" applyFont="1" applyFill="1" applyBorder="1" applyAlignment="1">
      <alignment horizontal="right" vertical="top" wrapText="1"/>
    </xf>
    <xf numFmtId="41" fontId="5" fillId="0" borderId="1" xfId="1" applyFont="1" applyFill="1" applyBorder="1" applyAlignment="1">
      <alignment horizontal="center" vertical="top"/>
    </xf>
    <xf numFmtId="41" fontId="6" fillId="0" borderId="1" xfId="1" quotePrefix="1" applyFont="1" applyBorder="1" applyAlignment="1">
      <alignment vertical="top"/>
    </xf>
    <xf numFmtId="0" fontId="32" fillId="2" borderId="1" xfId="24" applyFont="1" applyFill="1" applyBorder="1" applyAlignment="1">
      <alignment vertical="top" wrapText="1"/>
    </xf>
    <xf numFmtId="0" fontId="26" fillId="0" borderId="1" xfId="29" applyFont="1" applyBorder="1" applyAlignment="1">
      <alignment horizontal="left" vertical="top" wrapText="1"/>
    </xf>
    <xf numFmtId="0" fontId="6" fillId="2" borderId="0" xfId="0" applyFont="1" applyFill="1">
      <alignment vertical="top"/>
    </xf>
    <xf numFmtId="0" fontId="6" fillId="0" borderId="1" xfId="28" applyFont="1" applyFill="1" applyBorder="1" applyAlignment="1" applyProtection="1">
      <alignment vertical="top" wrapText="1"/>
    </xf>
    <xf numFmtId="0" fontId="6" fillId="0" borderId="1" xfId="28" applyFont="1" applyBorder="1" applyAlignment="1">
      <alignment vertical="top" wrapText="1"/>
    </xf>
    <xf numFmtId="0" fontId="29" fillId="0" borderId="1" xfId="28" applyFont="1" applyBorder="1" applyAlignment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39" fontId="6" fillId="0" borderId="1" xfId="0" applyNumberFormat="1" applyFont="1" applyBorder="1" applyAlignment="1">
      <alignment horizontal="left" vertical="top" wrapText="1"/>
    </xf>
    <xf numFmtId="41" fontId="5" fillId="0" borderId="1" xfId="1" applyFont="1" applyFill="1" applyBorder="1" applyAlignment="1">
      <alignment horizontal="left" vertical="top"/>
    </xf>
    <xf numFmtId="0" fontId="26" fillId="0" borderId="1" xfId="29" applyFont="1" applyBorder="1" applyAlignment="1">
      <alignment horizontal="left" vertical="top"/>
    </xf>
    <xf numFmtId="39" fontId="6" fillId="2" borderId="1" xfId="0" applyNumberFormat="1" applyFont="1" applyFill="1" applyBorder="1" applyAlignment="1">
      <alignment horizontal="left" vertical="top" wrapText="1"/>
    </xf>
    <xf numFmtId="0" fontId="6" fillId="0" borderId="1" xfId="28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1" fontId="6" fillId="0" borderId="0" xfId="0" applyNumberFormat="1" applyFont="1">
      <alignment vertical="top"/>
    </xf>
    <xf numFmtId="41" fontId="42" fillId="0" borderId="0" xfId="53" applyFont="1" applyAlignment="1">
      <alignment horizontal="left" vertical="top" wrapText="1"/>
    </xf>
    <xf numFmtId="41" fontId="42" fillId="0" borderId="9" xfId="53" applyFont="1" applyBorder="1" applyAlignment="1">
      <alignment horizontal="center" vertical="top" wrapText="1"/>
    </xf>
    <xf numFmtId="39" fontId="5" fillId="0" borderId="1" xfId="0" applyNumberFormat="1" applyFont="1" applyBorder="1" applyAlignment="1">
      <alignment vertical="top" wrapText="1"/>
    </xf>
    <xf numFmtId="41" fontId="6" fillId="0" borderId="1" xfId="0" applyNumberFormat="1" applyFont="1" applyBorder="1" applyAlignment="1">
      <alignment vertical="top" wrapText="1"/>
    </xf>
    <xf numFmtId="39" fontId="6" fillId="0" borderId="1" xfId="0" applyNumberFormat="1" applyFont="1" applyBorder="1" applyAlignment="1">
      <alignment vertical="top" wrapText="1"/>
    </xf>
    <xf numFmtId="3" fontId="32" fillId="2" borderId="0" xfId="0" applyNumberFormat="1" applyFont="1" applyFill="1" applyAlignment="1">
      <alignment horizontal="left" vertical="top"/>
    </xf>
    <xf numFmtId="166" fontId="26" fillId="2" borderId="0" xfId="0" applyNumberFormat="1" applyFont="1" applyFill="1" applyAlignment="1"/>
    <xf numFmtId="0" fontId="4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41" fontId="29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4" fontId="5" fillId="0" borderId="1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 readingOrder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3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vertical="top" wrapText="1"/>
    </xf>
    <xf numFmtId="0" fontId="27" fillId="0" borderId="0" xfId="0" applyFont="1" applyAlignment="1">
      <alignment horizontal="center" vertical="top" wrapText="1"/>
    </xf>
    <xf numFmtId="4" fontId="27" fillId="0" borderId="0" xfId="0" applyNumberFormat="1" applyFont="1" applyAlignment="1">
      <alignment vertical="top" wrapText="1"/>
    </xf>
    <xf numFmtId="0" fontId="27" fillId="0" borderId="0" xfId="0" applyFont="1" applyAlignment="1">
      <alignment horizontal="center"/>
    </xf>
    <xf numFmtId="41" fontId="26" fillId="0" borderId="1" xfId="1" applyFont="1" applyBorder="1" applyAlignment="1">
      <alignment vertical="top" wrapText="1"/>
    </xf>
    <xf numFmtId="0" fontId="32" fillId="0" borderId="0" xfId="0" applyFont="1" applyAlignment="1"/>
    <xf numFmtId="0" fontId="32" fillId="0" borderId="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16" applyFont="1" applyBorder="1" applyAlignment="1">
      <alignment vertical="top" wrapText="1"/>
    </xf>
    <xf numFmtId="0" fontId="32" fillId="0" borderId="1" xfId="16" applyFont="1" applyBorder="1" applyAlignment="1">
      <alignment vertical="top" wrapText="1"/>
    </xf>
    <xf numFmtId="41" fontId="32" fillId="0" borderId="1" xfId="16" applyNumberFormat="1" applyFont="1" applyBorder="1" applyAlignment="1">
      <alignment horizontal="right" vertical="top" wrapText="1"/>
    </xf>
    <xf numFmtId="0" fontId="32" fillId="5" borderId="1" xfId="16" applyFont="1" applyFill="1" applyBorder="1" applyAlignment="1">
      <alignment vertical="top" wrapText="1"/>
    </xf>
    <xf numFmtId="41" fontId="32" fillId="5" borderId="1" xfId="16" applyNumberFormat="1" applyFont="1" applyFill="1" applyBorder="1" applyAlignment="1">
      <alignment horizontal="right" vertical="top" wrapText="1"/>
    </xf>
    <xf numFmtId="0" fontId="32" fillId="5" borderId="2" xfId="16" applyFont="1" applyFill="1" applyBorder="1" applyAlignment="1">
      <alignment horizontal="left" vertical="top" wrapText="1"/>
    </xf>
    <xf numFmtId="0" fontId="42" fillId="5" borderId="1" xfId="16" applyFont="1" applyFill="1" applyBorder="1" applyAlignment="1">
      <alignment vertical="top" wrapText="1"/>
    </xf>
    <xf numFmtId="41" fontId="32" fillId="5" borderId="1" xfId="32" applyNumberFormat="1" applyFont="1" applyFill="1" applyBorder="1" applyAlignment="1">
      <alignment horizontal="right" vertical="top" wrapText="1"/>
    </xf>
    <xf numFmtId="0" fontId="35" fillId="0" borderId="2" xfId="16" applyFont="1" applyBorder="1" applyAlignment="1">
      <alignment horizontal="center" vertical="top" wrapText="1"/>
    </xf>
    <xf numFmtId="0" fontId="35" fillId="0" borderId="1" xfId="16" applyFont="1" applyBorder="1" applyAlignment="1">
      <alignment vertical="top" wrapText="1"/>
    </xf>
    <xf numFmtId="41" fontId="32" fillId="0" borderId="1" xfId="16" applyNumberFormat="1" applyFont="1" applyBorder="1" applyAlignment="1">
      <alignment horizontal="left" vertical="top" wrapText="1"/>
    </xf>
    <xf numFmtId="0" fontId="32" fillId="0" borderId="2" xfId="16" applyFont="1" applyBorder="1" applyAlignment="1">
      <alignment horizontal="right" vertical="top" wrapText="1"/>
    </xf>
    <xf numFmtId="0" fontId="6" fillId="0" borderId="1" xfId="16" applyFont="1" applyBorder="1" applyAlignment="1">
      <alignment vertical="top" wrapText="1"/>
    </xf>
    <xf numFmtId="0" fontId="6" fillId="0" borderId="16" xfId="0" applyFont="1" applyFill="1" applyBorder="1" applyAlignment="1" applyProtection="1">
      <alignment vertical="top" wrapText="1"/>
    </xf>
    <xf numFmtId="0" fontId="32" fillId="0" borderId="2" xfId="16" applyFont="1" applyBorder="1" applyAlignment="1">
      <alignment horizontal="center" vertical="top" wrapText="1"/>
    </xf>
    <xf numFmtId="0" fontId="32" fillId="5" borderId="2" xfId="16" applyFont="1" applyFill="1" applyBorder="1" applyAlignment="1">
      <alignment horizontal="center" vertical="top" wrapText="1"/>
    </xf>
    <xf numFmtId="0" fontId="35" fillId="5" borderId="2" xfId="16" applyFont="1" applyFill="1" applyBorder="1" applyAlignment="1">
      <alignment horizontal="center" vertical="top" wrapText="1"/>
    </xf>
    <xf numFmtId="0" fontId="35" fillId="5" borderId="1" xfId="16" applyFont="1" applyFill="1" applyBorder="1" applyAlignment="1">
      <alignment vertical="top" wrapText="1"/>
    </xf>
    <xf numFmtId="0" fontId="32" fillId="5" borderId="2" xfId="16" applyFont="1" applyFill="1" applyBorder="1" applyAlignment="1">
      <alignment horizontal="right" vertical="top" wrapText="1"/>
    </xf>
    <xf numFmtId="41" fontId="32" fillId="5" borderId="1" xfId="16" applyNumberFormat="1" applyFont="1" applyFill="1" applyBorder="1" applyAlignment="1">
      <alignment horizontal="left" vertical="top" wrapText="1"/>
    </xf>
    <xf numFmtId="0" fontId="32" fillId="0" borderId="5" xfId="16" applyFont="1" applyBorder="1" applyAlignment="1">
      <alignment vertical="top" wrapText="1"/>
    </xf>
    <xf numFmtId="39" fontId="6" fillId="0" borderId="17" xfId="0" applyNumberFormat="1" applyFont="1" applyBorder="1" applyAlignment="1">
      <alignment vertical="top" wrapText="1"/>
    </xf>
    <xf numFmtId="41" fontId="32" fillId="0" borderId="5" xfId="16" applyNumberFormat="1" applyFont="1" applyBorder="1" applyAlignment="1">
      <alignment horizontal="left" vertical="top" wrapText="1"/>
    </xf>
    <xf numFmtId="0" fontId="6" fillId="0" borderId="5" xfId="16" applyFont="1" applyBorder="1" applyAlignment="1">
      <alignment vertical="top" wrapText="1"/>
    </xf>
    <xf numFmtId="0" fontId="6" fillId="0" borderId="18" xfId="0" applyFont="1" applyFill="1" applyBorder="1" applyAlignment="1" applyProtection="1">
      <alignment vertical="top" wrapText="1"/>
    </xf>
    <xf numFmtId="0" fontId="29" fillId="0" borderId="1" xfId="16" applyFont="1" applyBorder="1" applyAlignment="1">
      <alignment vertical="top" wrapText="1"/>
    </xf>
    <xf numFmtId="0" fontId="6" fillId="0" borderId="16" xfId="0" applyFont="1" applyFill="1" applyBorder="1" applyAlignment="1" applyProtection="1">
      <alignment horizontal="right" vertical="top" wrapText="1"/>
    </xf>
    <xf numFmtId="0" fontId="32" fillId="0" borderId="0" xfId="16" applyFont="1" applyBorder="1" applyAlignment="1">
      <alignment vertical="top" wrapText="1"/>
    </xf>
    <xf numFmtId="0" fontId="42" fillId="0" borderId="0" xfId="0" applyFont="1" applyAlignment="1"/>
    <xf numFmtId="41" fontId="42" fillId="0" borderId="1" xfId="1" applyFont="1" applyBorder="1" applyAlignment="1">
      <alignment horizontal="right"/>
    </xf>
    <xf numFmtId="41" fontId="42" fillId="5" borderId="1" xfId="1" applyFont="1" applyFill="1" applyBorder="1" applyAlignment="1">
      <alignment vertical="top" wrapText="1"/>
    </xf>
    <xf numFmtId="41" fontId="35" fillId="0" borderId="1" xfId="1" applyFont="1" applyBorder="1" applyAlignment="1">
      <alignment horizontal="right" vertical="top" wrapText="1"/>
    </xf>
    <xf numFmtId="41" fontId="32" fillId="0" borderId="1" xfId="1" applyFont="1" applyBorder="1" applyAlignment="1"/>
    <xf numFmtId="41" fontId="32" fillId="0" borderId="1" xfId="1" applyFont="1" applyBorder="1" applyAlignment="1">
      <alignment horizontal="right" vertical="top" wrapText="1"/>
    </xf>
    <xf numFmtId="41" fontId="35" fillId="5" borderId="1" xfId="1" applyFont="1" applyFill="1" applyBorder="1" applyAlignment="1">
      <alignment horizontal="right" vertical="top" wrapText="1"/>
    </xf>
    <xf numFmtId="41" fontId="32" fillId="0" borderId="1" xfId="1" applyFont="1" applyBorder="1" applyAlignment="1">
      <alignment horizontal="center"/>
    </xf>
    <xf numFmtId="41" fontId="6" fillId="0" borderId="5" xfId="1" applyFont="1" applyBorder="1" applyAlignment="1">
      <alignment vertical="top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/>
    <xf numFmtId="0" fontId="26" fillId="0" borderId="14" xfId="0" applyFont="1" applyBorder="1" applyAlignment="1"/>
    <xf numFmtId="0" fontId="46" fillId="0" borderId="0" xfId="0" applyFont="1" applyAlignment="1"/>
    <xf numFmtId="0" fontId="2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41" fontId="29" fillId="0" borderId="5" xfId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8" fillId="0" borderId="5" xfId="0" applyFont="1" applyBorder="1" applyAlignment="1">
      <alignment horizontal="center" vertical="top" wrapText="1"/>
    </xf>
    <xf numFmtId="43" fontId="28" fillId="0" borderId="1" xfId="13" applyFont="1" applyBorder="1" applyAlignment="1">
      <alignment vertical="top" wrapText="1"/>
    </xf>
    <xf numFmtId="43" fontId="26" fillId="0" borderId="1" xfId="13" applyFont="1" applyBorder="1" applyAlignment="1">
      <alignment vertical="top" wrapText="1"/>
    </xf>
    <xf numFmtId="43" fontId="26" fillId="0" borderId="1" xfId="13" applyFont="1" applyBorder="1" applyAlignment="1">
      <alignment horizontal="center" vertical="top" wrapText="1"/>
    </xf>
    <xf numFmtId="43" fontId="27" fillId="0" borderId="1" xfId="13" applyFont="1" applyBorder="1" applyAlignment="1">
      <alignment vertical="top" wrapText="1"/>
    </xf>
    <xf numFmtId="4" fontId="26" fillId="0" borderId="1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43" fontId="27" fillId="0" borderId="1" xfId="0" applyNumberFormat="1" applyFont="1" applyBorder="1" applyAlignment="1">
      <alignment vertical="top" wrapText="1"/>
    </xf>
    <xf numFmtId="9" fontId="26" fillId="0" borderId="1" xfId="14" applyFont="1" applyBorder="1" applyAlignment="1">
      <alignment vertical="top" wrapText="1"/>
    </xf>
    <xf numFmtId="9" fontId="26" fillId="0" borderId="1" xfId="0" applyNumberFormat="1" applyFont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1" fontId="40" fillId="0" borderId="1" xfId="1" applyFont="1" applyFill="1" applyBorder="1" applyAlignment="1">
      <alignment horizontal="right" vertical="top" wrapText="1"/>
    </xf>
    <xf numFmtId="0" fontId="5" fillId="0" borderId="0" xfId="5" applyFont="1">
      <alignment vertical="top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41" fontId="5" fillId="0" borderId="1" xfId="5" applyNumberFormat="1" applyFont="1" applyBorder="1" applyAlignment="1">
      <alignment horizontal="center" vertical="center"/>
    </xf>
    <xf numFmtId="0" fontId="29" fillId="0" borderId="2" xfId="5" applyFont="1" applyFill="1" applyBorder="1" applyAlignment="1">
      <alignment vertical="top" wrapText="1"/>
    </xf>
    <xf numFmtId="0" fontId="6" fillId="0" borderId="1" xfId="5" applyFont="1" applyBorder="1">
      <alignment vertical="top"/>
    </xf>
    <xf numFmtId="49" fontId="6" fillId="0" borderId="1" xfId="5" applyNumberFormat="1" applyFont="1" applyFill="1" applyBorder="1" applyAlignment="1">
      <alignment horizontal="right" vertical="top" wrapText="1"/>
    </xf>
    <xf numFmtId="0" fontId="6" fillId="0" borderId="15" xfId="5" applyFont="1" applyFill="1" applyBorder="1" applyAlignment="1">
      <alignment vertical="top" wrapText="1"/>
    </xf>
    <xf numFmtId="41" fontId="6" fillId="0" borderId="1" xfId="7" applyFont="1" applyFill="1" applyBorder="1" applyAlignment="1">
      <alignment horizontal="right" vertical="top"/>
    </xf>
    <xf numFmtId="0" fontId="6" fillId="0" borderId="9" xfId="5" applyFont="1" applyFill="1" applyBorder="1" applyAlignment="1">
      <alignment vertical="top" wrapText="1"/>
    </xf>
    <xf numFmtId="49" fontId="6" fillId="0" borderId="1" xfId="5" applyNumberFormat="1" applyFont="1" applyFill="1" applyBorder="1" applyAlignment="1">
      <alignment horizontal="center" vertical="top" wrapText="1"/>
    </xf>
    <xf numFmtId="0" fontId="32" fillId="0" borderId="15" xfId="5" applyFont="1" applyFill="1" applyBorder="1" applyAlignment="1">
      <alignment vertical="top" wrapText="1"/>
    </xf>
    <xf numFmtId="41" fontId="6" fillId="0" borderId="1" xfId="7" applyFont="1" applyFill="1" applyBorder="1" applyAlignment="1">
      <alignment vertical="top"/>
    </xf>
    <xf numFmtId="0" fontId="6" fillId="2" borderId="15" xfId="5" applyFont="1" applyFill="1" applyBorder="1" applyAlignment="1">
      <alignment vertical="top" wrapText="1"/>
    </xf>
    <xf numFmtId="0" fontId="5" fillId="0" borderId="1" xfId="5" applyFont="1" applyFill="1" applyBorder="1" applyAlignment="1">
      <alignment horizontal="center" vertical="top"/>
    </xf>
    <xf numFmtId="41" fontId="6" fillId="0" borderId="1" xfId="5" applyNumberFormat="1" applyFont="1" applyFill="1" applyBorder="1">
      <alignment vertical="top"/>
    </xf>
    <xf numFmtId="0" fontId="6" fillId="0" borderId="1" xfId="5" applyFont="1" applyFill="1" applyBorder="1" applyAlignment="1">
      <alignment horizontal="right" vertical="top"/>
    </xf>
    <xf numFmtId="49" fontId="29" fillId="0" borderId="6" xfId="5" applyNumberFormat="1" applyFont="1" applyFill="1" applyBorder="1" applyAlignment="1">
      <alignment horizontal="center" vertical="top" wrapText="1"/>
    </xf>
    <xf numFmtId="41" fontId="29" fillId="0" borderId="1" xfId="7" applyFont="1" applyFill="1" applyBorder="1" applyAlignment="1">
      <alignment horizontal="right" vertical="top"/>
    </xf>
    <xf numFmtId="49" fontId="29" fillId="0" borderId="1" xfId="5" applyNumberFormat="1" applyFont="1" applyFill="1" applyBorder="1" applyAlignment="1">
      <alignment horizontal="center" vertical="top" wrapText="1"/>
    </xf>
    <xf numFmtId="0" fontId="29" fillId="0" borderId="1" xfId="5" applyFont="1" applyFill="1" applyBorder="1" applyAlignment="1">
      <alignment horizontal="center" vertical="top"/>
    </xf>
    <xf numFmtId="41" fontId="29" fillId="0" borderId="1" xfId="5" applyNumberFormat="1" applyFont="1" applyFill="1" applyBorder="1">
      <alignment vertical="top"/>
    </xf>
    <xf numFmtId="0" fontId="5" fillId="0" borderId="0" xfId="0" applyFont="1" applyAlignment="1"/>
    <xf numFmtId="3" fontId="6" fillId="0" borderId="0" xfId="0" applyNumberFormat="1" applyFont="1" applyFill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41" fontId="32" fillId="0" borderId="0" xfId="22" applyFont="1" applyAlignment="1">
      <alignment horizontal="left" vertical="top" wrapText="1"/>
    </xf>
    <xf numFmtId="41" fontId="42" fillId="0" borderId="0" xfId="22" applyFont="1" applyAlignment="1">
      <alignment horizontal="left" vertical="top" wrapText="1"/>
    </xf>
    <xf numFmtId="41" fontId="42" fillId="0" borderId="9" xfId="22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41" fontId="32" fillId="0" borderId="1" xfId="22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41" fontId="32" fillId="0" borderId="0" xfId="22" applyFont="1" applyAlignment="1">
      <alignment horizontal="left" wrapText="1"/>
    </xf>
    <xf numFmtId="0" fontId="32" fillId="0" borderId="0" xfId="0" applyFont="1" applyAlignment="1">
      <alignment horizontal="left" wrapText="1"/>
    </xf>
    <xf numFmtId="41" fontId="32" fillId="0" borderId="1" xfId="22" applyFont="1" applyBorder="1" applyAlignment="1">
      <alignment horizontal="center" vertical="top" wrapText="1"/>
    </xf>
    <xf numFmtId="41" fontId="32" fillId="0" borderId="0" xfId="22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 readingOrder="1"/>
    </xf>
    <xf numFmtId="41" fontId="32" fillId="0" borderId="1" xfId="22" applyFont="1" applyBorder="1" applyAlignment="1">
      <alignment horizontal="right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41" fontId="35" fillId="0" borderId="1" xfId="22" applyFont="1" applyBorder="1" applyAlignment="1">
      <alignment horizontal="left" vertical="top" wrapText="1"/>
    </xf>
    <xf numFmtId="41" fontId="35" fillId="0" borderId="1" xfId="22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41" fontId="35" fillId="0" borderId="1" xfId="22" applyFont="1" applyBorder="1" applyAlignment="1">
      <alignment vertical="top" wrapText="1"/>
    </xf>
    <xf numFmtId="0" fontId="35" fillId="0" borderId="1" xfId="0" applyFont="1" applyFill="1" applyBorder="1" applyAlignment="1">
      <alignment horizontal="left" vertical="top" wrapText="1"/>
    </xf>
    <xf numFmtId="41" fontId="29" fillId="0" borderId="1" xfId="0" applyNumberFormat="1" applyFont="1" applyFill="1" applyBorder="1" applyAlignment="1">
      <alignment vertical="top" wrapText="1"/>
    </xf>
    <xf numFmtId="41" fontId="6" fillId="0" borderId="1" xfId="7" applyFont="1" applyFill="1" applyBorder="1" applyAlignment="1">
      <alignment vertical="top" wrapText="1" readingOrder="1"/>
    </xf>
    <xf numFmtId="41" fontId="6" fillId="0" borderId="1" xfId="22" applyNumberFormat="1" applyFont="1" applyFill="1" applyBorder="1" applyAlignment="1">
      <alignment vertical="top" wrapText="1" readingOrder="1"/>
    </xf>
    <xf numFmtId="0" fontId="32" fillId="0" borderId="5" xfId="0" applyFont="1" applyBorder="1" applyAlignment="1">
      <alignment horizontal="left" vertical="top" wrapText="1"/>
    </xf>
    <xf numFmtId="39" fontId="6" fillId="0" borderId="1" xfId="0" applyNumberFormat="1" applyFont="1" applyFill="1" applyBorder="1" applyAlignment="1">
      <alignment horizontal="left" vertical="top" wrapText="1" readingOrder="1"/>
    </xf>
    <xf numFmtId="0" fontId="26" fillId="0" borderId="0" xfId="0" applyFont="1" applyAlignment="1">
      <alignment horizontal="center" vertical="top"/>
    </xf>
    <xf numFmtId="4" fontId="27" fillId="0" borderId="1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vertical="top" wrapText="1"/>
    </xf>
    <xf numFmtId="4" fontId="47" fillId="0" borderId="1" xfId="0" applyNumberFormat="1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4" fontId="48" fillId="0" borderId="1" xfId="0" applyNumberFormat="1" applyFont="1" applyBorder="1" applyAlignment="1">
      <alignment vertical="top" wrapText="1"/>
    </xf>
    <xf numFmtId="41" fontId="5" fillId="0" borderId="0" xfId="1" applyFont="1" applyAlignment="1">
      <alignment vertical="top"/>
    </xf>
    <xf numFmtId="41" fontId="6" fillId="0" borderId="0" xfId="1" applyFont="1" applyAlignment="1">
      <alignment vertical="top" wrapText="1"/>
    </xf>
    <xf numFmtId="0" fontId="5" fillId="0" borderId="1" xfId="5" applyFont="1" applyBorder="1" applyAlignment="1">
      <alignment horizontal="center" vertical="top"/>
    </xf>
    <xf numFmtId="0" fontId="6" fillId="0" borderId="1" xfId="11" applyFont="1" applyBorder="1" applyAlignment="1">
      <alignment horizontal="left" vertical="top"/>
    </xf>
    <xf numFmtId="0" fontId="5" fillId="0" borderId="1" xfId="5" applyFont="1" applyBorder="1" applyAlignment="1">
      <alignment horizontal="center" vertical="top" wrapText="1"/>
    </xf>
    <xf numFmtId="0" fontId="5" fillId="0" borderId="1" xfId="5" applyFont="1" applyBorder="1" applyAlignment="1">
      <alignment horizontal="left" vertical="top" wrapText="1"/>
    </xf>
    <xf numFmtId="41" fontId="5" fillId="0" borderId="1" xfId="35" applyNumberFormat="1" applyFont="1" applyBorder="1" applyAlignment="1">
      <alignment horizontal="left" vertical="top" wrapText="1"/>
    </xf>
    <xf numFmtId="0" fontId="29" fillId="0" borderId="1" xfId="9" applyFont="1" applyBorder="1" applyAlignment="1">
      <alignment horizontal="left" vertical="top" wrapText="1" readingOrder="1"/>
    </xf>
    <xf numFmtId="0" fontId="5" fillId="0" borderId="1" xfId="9" applyFont="1" applyBorder="1" applyAlignment="1">
      <alignment horizontal="left" vertical="top" wrapText="1" readingOrder="1"/>
    </xf>
    <xf numFmtId="0" fontId="6" fillId="0" borderId="1" xfId="11" applyFont="1" applyBorder="1" applyAlignment="1">
      <alignment horizontal="left" vertical="top" wrapText="1"/>
    </xf>
    <xf numFmtId="41" fontId="6" fillId="0" borderId="1" xfId="11" applyNumberFormat="1" applyFont="1" applyBorder="1" applyAlignment="1">
      <alignment horizontal="left" vertical="top" wrapText="1"/>
    </xf>
    <xf numFmtId="0" fontId="6" fillId="0" borderId="1" xfId="11" applyFont="1" applyBorder="1" applyAlignment="1">
      <alignment horizontal="left" vertical="top" wrapText="1" readingOrder="1"/>
    </xf>
    <xf numFmtId="41" fontId="6" fillId="0" borderId="1" xfId="11" applyNumberFormat="1" applyFont="1" applyBorder="1" applyAlignment="1">
      <alignment horizontal="left" vertical="top" wrapText="1" readingOrder="1"/>
    </xf>
    <xf numFmtId="0" fontId="6" fillId="0" borderId="5" xfId="11" applyFont="1" applyBorder="1" applyAlignment="1">
      <alignment horizontal="left" vertical="top" wrapText="1" readingOrder="1"/>
    </xf>
    <xf numFmtId="0" fontId="6" fillId="0" borderId="1" xfId="11" applyFont="1" applyBorder="1" applyAlignment="1">
      <alignment vertical="top" wrapText="1"/>
    </xf>
    <xf numFmtId="0" fontId="6" fillId="0" borderId="5" xfId="11" applyFont="1" applyBorder="1" applyAlignment="1">
      <alignment vertical="top" wrapText="1"/>
    </xf>
    <xf numFmtId="41" fontId="6" fillId="0" borderId="5" xfId="11" applyNumberFormat="1" applyFont="1" applyBorder="1" applyAlignment="1">
      <alignment horizontal="left" vertical="top" wrapText="1" readingOrder="1"/>
    </xf>
    <xf numFmtId="0" fontId="29" fillId="0" borderId="5" xfId="36" applyFont="1" applyBorder="1" applyAlignment="1">
      <alignment horizontal="left" vertical="top" wrapText="1" readingOrder="1"/>
    </xf>
    <xf numFmtId="0" fontId="5" fillId="0" borderId="5" xfId="36" applyFont="1" applyBorder="1" applyAlignment="1">
      <alignment horizontal="left" vertical="top" wrapText="1" readingOrder="1"/>
    </xf>
    <xf numFmtId="0" fontId="6" fillId="0" borderId="1" xfId="37" applyFont="1" applyBorder="1" applyAlignment="1">
      <alignment horizontal="left" vertical="top" wrapText="1"/>
    </xf>
    <xf numFmtId="41" fontId="6" fillId="0" borderId="1" xfId="37" applyNumberFormat="1" applyFont="1" applyBorder="1" applyAlignment="1">
      <alignment horizontal="left" vertical="top" wrapText="1"/>
    </xf>
    <xf numFmtId="0" fontId="6" fillId="0" borderId="1" xfId="41" applyFont="1" applyBorder="1" applyAlignment="1">
      <alignment horizontal="left" vertical="top" wrapText="1"/>
    </xf>
    <xf numFmtId="41" fontId="6" fillId="0" borderId="1" xfId="41" applyNumberFormat="1" applyFont="1" applyBorder="1" applyAlignment="1">
      <alignment horizontal="left" vertical="top" wrapText="1"/>
    </xf>
    <xf numFmtId="0" fontId="32" fillId="0" borderId="1" xfId="41" applyFont="1" applyBorder="1" applyAlignment="1">
      <alignment horizontal="left" vertical="top" wrapText="1"/>
    </xf>
    <xf numFmtId="0" fontId="6" fillId="0" borderId="1" xfId="43" applyFont="1" applyBorder="1" applyAlignment="1">
      <alignment horizontal="left" vertical="top" wrapText="1" readingOrder="1"/>
    </xf>
    <xf numFmtId="41" fontId="6" fillId="0" borderId="1" xfId="43" applyNumberFormat="1" applyFont="1" applyBorder="1" applyAlignment="1">
      <alignment horizontal="left" vertical="top" wrapText="1" readingOrder="1"/>
    </xf>
    <xf numFmtId="0" fontId="6" fillId="0" borderId="1" xfId="41" applyFont="1" applyBorder="1" applyAlignment="1">
      <alignment horizontal="center" vertical="top" wrapText="1"/>
    </xf>
    <xf numFmtId="0" fontId="29" fillId="0" borderId="1" xfId="44" applyFont="1" applyBorder="1" applyAlignment="1">
      <alignment horizontal="left" vertical="top" wrapText="1" readingOrder="1"/>
    </xf>
    <xf numFmtId="0" fontId="5" fillId="0" borderId="1" xfId="44" applyFont="1" applyBorder="1" applyAlignment="1">
      <alignment horizontal="left" vertical="top" wrapText="1" readingOrder="1"/>
    </xf>
    <xf numFmtId="0" fontId="6" fillId="0" borderId="1" xfId="45" applyFont="1" applyBorder="1" applyAlignment="1">
      <alignment horizontal="left" vertical="top" wrapText="1" readingOrder="1"/>
    </xf>
    <xf numFmtId="41" fontId="6" fillId="0" borderId="1" xfId="45" applyNumberFormat="1" applyFont="1" applyBorder="1" applyAlignment="1">
      <alignment horizontal="left" vertical="top" wrapText="1" readingOrder="1"/>
    </xf>
    <xf numFmtId="0" fontId="6" fillId="0" borderId="1" xfId="45" applyFont="1" applyBorder="1" applyAlignment="1">
      <alignment horizontal="left" vertical="top" wrapText="1"/>
    </xf>
    <xf numFmtId="41" fontId="6" fillId="0" borderId="1" xfId="45" applyNumberFormat="1" applyFont="1" applyBorder="1" applyAlignment="1">
      <alignment horizontal="left" vertical="top" wrapText="1"/>
    </xf>
    <xf numFmtId="0" fontId="6" fillId="0" borderId="1" xfId="47" applyFont="1" applyBorder="1" applyAlignment="1">
      <alignment horizontal="left" vertical="top" wrapText="1"/>
    </xf>
    <xf numFmtId="41" fontId="6" fillId="0" borderId="1" xfId="47" applyNumberFormat="1" applyFont="1" applyBorder="1" applyAlignment="1">
      <alignment horizontal="left" vertical="top" wrapText="1"/>
    </xf>
    <xf numFmtId="0" fontId="6" fillId="0" borderId="1" xfId="49" applyFont="1" applyBorder="1" applyAlignment="1">
      <alignment horizontal="left" vertical="top" wrapText="1" readingOrder="1"/>
    </xf>
    <xf numFmtId="41" fontId="6" fillId="0" borderId="1" xfId="49" applyNumberFormat="1" applyFont="1" applyBorder="1" applyAlignment="1">
      <alignment horizontal="left" vertical="top" wrapText="1" readingOrder="1"/>
    </xf>
    <xf numFmtId="0" fontId="6" fillId="0" borderId="1" xfId="49" applyFont="1" applyBorder="1" applyAlignment="1">
      <alignment horizontal="left" vertical="top" wrapText="1"/>
    </xf>
    <xf numFmtId="41" fontId="6" fillId="0" borderId="1" xfId="49" applyNumberFormat="1" applyFont="1" applyBorder="1" applyAlignment="1">
      <alignment horizontal="left" vertical="top" wrapText="1"/>
    </xf>
    <xf numFmtId="0" fontId="6" fillId="0" borderId="5" xfId="49" applyFont="1" applyBorder="1" applyAlignment="1">
      <alignment horizontal="left" vertical="top" wrapText="1" readingOrder="1"/>
    </xf>
    <xf numFmtId="41" fontId="6" fillId="0" borderId="5" xfId="49" applyNumberFormat="1" applyFont="1" applyBorder="1" applyAlignment="1">
      <alignment horizontal="left" vertical="top" wrapText="1" readingOrder="1"/>
    </xf>
    <xf numFmtId="0" fontId="6" fillId="0" borderId="5" xfId="11" applyFont="1" applyBorder="1" applyAlignment="1">
      <alignment horizontal="left" vertical="top" wrapText="1"/>
    </xf>
    <xf numFmtId="0" fontId="6" fillId="0" borderId="1" xfId="35" applyFont="1" applyBorder="1" applyAlignment="1">
      <alignment horizontal="left" vertical="top" wrapText="1"/>
    </xf>
    <xf numFmtId="41" fontId="6" fillId="0" borderId="1" xfId="35" applyNumberFormat="1" applyFont="1" applyBorder="1" applyAlignment="1">
      <alignment horizontal="left" vertical="top" wrapText="1"/>
    </xf>
    <xf numFmtId="0" fontId="6" fillId="0" borderId="1" xfId="35" applyFont="1" applyBorder="1" applyAlignment="1">
      <alignment horizontal="left" vertical="top" wrapText="1" readingOrder="1"/>
    </xf>
    <xf numFmtId="41" fontId="6" fillId="0" borderId="1" xfId="35" applyNumberFormat="1" applyFont="1" applyBorder="1" applyAlignment="1">
      <alignment horizontal="left" vertical="top" wrapText="1" readingOrder="1"/>
    </xf>
    <xf numFmtId="41" fontId="6" fillId="0" borderId="1" xfId="35" applyNumberFormat="1" applyFont="1" applyBorder="1" applyAlignment="1">
      <alignment vertical="top" wrapText="1"/>
    </xf>
    <xf numFmtId="0" fontId="6" fillId="0" borderId="1" xfId="35" applyFont="1" applyBorder="1" applyAlignment="1">
      <alignment vertical="top" wrapText="1"/>
    </xf>
    <xf numFmtId="0" fontId="26" fillId="0" borderId="1" xfId="0" quotePrefix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1" xfId="0" quotePrefix="1" applyFont="1" applyBorder="1" applyAlignment="1">
      <alignment horizontal="right" vertical="top" wrapText="1"/>
    </xf>
    <xf numFmtId="41" fontId="29" fillId="0" borderId="1" xfId="44" applyNumberFormat="1" applyFont="1" applyBorder="1" applyAlignment="1">
      <alignment horizontal="right" vertical="top" wrapText="1" readingOrder="1"/>
    </xf>
    <xf numFmtId="41" fontId="29" fillId="0" borderId="5" xfId="36" applyNumberFormat="1" applyFont="1" applyBorder="1" applyAlignment="1">
      <alignment horizontal="left" vertical="top" wrapText="1" readingOrder="1"/>
    </xf>
    <xf numFmtId="0" fontId="6" fillId="0" borderId="5" xfId="11" applyFont="1" applyBorder="1" applyAlignment="1">
      <alignment vertical="top" wrapText="1" readingOrder="1"/>
    </xf>
    <xf numFmtId="41" fontId="6" fillId="0" borderId="5" xfId="11" applyNumberFormat="1" applyFont="1" applyBorder="1" applyAlignment="1">
      <alignment vertical="top" wrapText="1" readingOrder="1"/>
    </xf>
    <xf numFmtId="0" fontId="26" fillId="0" borderId="5" xfId="0" quotePrefix="1" applyFont="1" applyBorder="1" applyAlignment="1">
      <alignment horizontal="right" vertical="top" wrapText="1"/>
    </xf>
    <xf numFmtId="41" fontId="29" fillId="0" borderId="1" xfId="9" applyNumberFormat="1" applyFont="1" applyBorder="1" applyAlignment="1">
      <alignment horizontal="left" vertical="top" wrapText="1" readingOrder="1"/>
    </xf>
    <xf numFmtId="0" fontId="32" fillId="0" borderId="0" xfId="15" applyFont="1" applyFill="1" applyBorder="1" applyAlignment="1">
      <alignment wrapText="1"/>
    </xf>
    <xf numFmtId="41" fontId="32" fillId="0" borderId="0" xfId="15" applyNumberFormat="1" applyFont="1" applyFill="1" applyBorder="1" applyAlignment="1"/>
    <xf numFmtId="0" fontId="32" fillId="0" borderId="0" xfId="15" applyFont="1" applyFill="1" applyBorder="1" applyAlignment="1"/>
    <xf numFmtId="0" fontId="42" fillId="0" borderId="0" xfId="15" applyFont="1" applyFill="1" applyBorder="1" applyAlignment="1">
      <alignment horizontal="left"/>
    </xf>
    <xf numFmtId="0" fontId="5" fillId="0" borderId="8" xfId="18" quotePrefix="1" applyFont="1" applyFill="1" applyBorder="1" applyAlignment="1">
      <alignment horizontal="center" vertical="top" wrapText="1"/>
    </xf>
    <xf numFmtId="0" fontId="5" fillId="0" borderId="5" xfId="19" applyFont="1" applyFill="1" applyBorder="1" applyAlignment="1">
      <alignment horizontal="left" vertical="top" wrapText="1"/>
    </xf>
    <xf numFmtId="41" fontId="50" fillId="0" borderId="7" xfId="15" applyNumberFormat="1" applyFont="1" applyFill="1" applyBorder="1" applyAlignment="1">
      <alignment vertical="top" wrapText="1"/>
    </xf>
    <xf numFmtId="0" fontId="32" fillId="0" borderId="5" xfId="15" applyFont="1" applyFill="1" applyBorder="1" applyAlignment="1">
      <alignment vertical="top" wrapText="1"/>
    </xf>
    <xf numFmtId="41" fontId="51" fillId="0" borderId="5" xfId="20" applyFont="1" applyFill="1" applyBorder="1" applyAlignment="1">
      <alignment vertical="top" wrapText="1"/>
    </xf>
    <xf numFmtId="0" fontId="51" fillId="0" borderId="5" xfId="18" quotePrefix="1" applyFont="1" applyFill="1" applyBorder="1" applyAlignment="1">
      <alignment horizontal="center" vertical="top" wrapText="1"/>
    </xf>
    <xf numFmtId="0" fontId="32" fillId="0" borderId="10" xfId="15" applyFont="1" applyFill="1" applyBorder="1" applyAlignment="1">
      <alignment vertical="top" wrapText="1"/>
    </xf>
    <xf numFmtId="0" fontId="32" fillId="0" borderId="0" xfId="15" applyFont="1" applyFill="1" applyBorder="1" applyAlignment="1">
      <alignment vertical="top" wrapText="1"/>
    </xf>
    <xf numFmtId="0" fontId="32" fillId="0" borderId="11" xfId="15" applyFont="1" applyFill="1" applyBorder="1" applyAlignment="1">
      <alignment vertical="top" wrapText="1"/>
    </xf>
    <xf numFmtId="0" fontId="32" fillId="0" borderId="12" xfId="15" applyFont="1" applyFill="1" applyBorder="1" applyAlignment="1">
      <alignment vertical="top" wrapText="1"/>
    </xf>
    <xf numFmtId="41" fontId="42" fillId="0" borderId="1" xfId="15" applyNumberFormat="1" applyFont="1" applyFill="1" applyBorder="1" applyAlignment="1">
      <alignment vertical="top" wrapText="1"/>
    </xf>
    <xf numFmtId="0" fontId="32" fillId="0" borderId="1" xfId="15" applyFont="1" applyFill="1" applyBorder="1" applyAlignment="1">
      <alignment vertical="top" wrapText="1"/>
    </xf>
    <xf numFmtId="41" fontId="5" fillId="0" borderId="1" xfId="18" quotePrefix="1" applyNumberFormat="1" applyFont="1" applyFill="1" applyBorder="1" applyAlignment="1">
      <alignment horizontal="center" vertical="top" wrapText="1"/>
    </xf>
    <xf numFmtId="0" fontId="51" fillId="0" borderId="1" xfId="18" quotePrefix="1" applyFont="1" applyFill="1" applyBorder="1" applyAlignment="1">
      <alignment horizontal="center" vertical="top" wrapText="1"/>
    </xf>
    <xf numFmtId="0" fontId="32" fillId="0" borderId="14" xfId="15" applyFont="1" applyFill="1" applyBorder="1" applyAlignment="1">
      <alignment vertical="top" wrapText="1"/>
    </xf>
    <xf numFmtId="0" fontId="32" fillId="0" borderId="13" xfId="15" applyFont="1" applyFill="1" applyBorder="1" applyAlignment="1">
      <alignment vertical="top" wrapText="1"/>
    </xf>
    <xf numFmtId="0" fontId="5" fillId="0" borderId="1" xfId="18" quotePrefix="1" applyFont="1" applyFill="1" applyBorder="1" applyAlignment="1">
      <alignment horizontal="center" vertical="top" wrapText="1"/>
    </xf>
    <xf numFmtId="0" fontId="5" fillId="0" borderId="1" xfId="21" applyFont="1" applyFill="1" applyBorder="1" applyAlignment="1">
      <alignment horizontal="left" vertical="top" wrapText="1"/>
    </xf>
    <xf numFmtId="41" fontId="35" fillId="0" borderId="1" xfId="22" applyNumberFormat="1" applyFont="1" applyFill="1" applyBorder="1" applyAlignment="1">
      <alignment horizontal="right" vertical="top" wrapText="1"/>
    </xf>
    <xf numFmtId="0" fontId="27" fillId="0" borderId="1" xfId="23" applyFont="1" applyFill="1" applyBorder="1"/>
    <xf numFmtId="0" fontId="27" fillId="0" borderId="0" xfId="23" applyFont="1" applyFill="1"/>
    <xf numFmtId="41" fontId="6" fillId="0" borderId="1" xfId="25" applyFont="1" applyBorder="1" applyAlignment="1">
      <alignment horizontal="right" vertical="top"/>
    </xf>
    <xf numFmtId="0" fontId="26" fillId="0" borderId="0" xfId="0" applyFont="1" applyBorder="1" applyAlignment="1">
      <alignment vertical="center" wrapText="1"/>
    </xf>
    <xf numFmtId="0" fontId="26" fillId="0" borderId="0" xfId="23" applyFont="1" applyFill="1"/>
    <xf numFmtId="0" fontId="26" fillId="0" borderId="0" xfId="0" applyFont="1" applyBorder="1" applyAlignment="1">
      <alignment horizontal="left" vertical="top" wrapText="1" indent="1"/>
    </xf>
    <xf numFmtId="0" fontId="26" fillId="0" borderId="0" xfId="0" applyFont="1" applyBorder="1" applyAlignment="1">
      <alignment horizontal="left" vertical="center" wrapText="1" indent="1"/>
    </xf>
    <xf numFmtId="0" fontId="42" fillId="0" borderId="1" xfId="24" applyFont="1" applyFill="1" applyBorder="1" applyAlignment="1">
      <alignment horizontal="right" vertical="top" wrapText="1"/>
    </xf>
    <xf numFmtId="0" fontId="42" fillId="0" borderId="1" xfId="24" applyFont="1" applyFill="1" applyBorder="1" applyAlignment="1">
      <alignment horizontal="left" vertical="top" wrapText="1"/>
    </xf>
    <xf numFmtId="41" fontId="32" fillId="0" borderId="1" xfId="22" applyNumberFormat="1" applyFont="1" applyFill="1" applyBorder="1" applyAlignment="1">
      <alignment horizontal="right" vertical="top" wrapText="1"/>
    </xf>
    <xf numFmtId="0" fontId="32" fillId="0" borderId="1" xfId="24" applyFont="1" applyFill="1" applyBorder="1" applyAlignment="1">
      <alignment vertical="top" wrapText="1"/>
    </xf>
    <xf numFmtId="0" fontId="32" fillId="0" borderId="0" xfId="24" applyFont="1" applyFill="1" applyBorder="1" applyAlignment="1">
      <alignment vertical="top" wrapText="1"/>
    </xf>
    <xf numFmtId="0" fontId="32" fillId="0" borderId="1" xfId="24" applyFont="1" applyFill="1" applyBorder="1" applyAlignment="1">
      <alignment horizontal="left" vertical="top" wrapText="1"/>
    </xf>
    <xf numFmtId="0" fontId="32" fillId="0" borderId="0" xfId="24" applyFont="1" applyFill="1" applyBorder="1" applyAlignment="1">
      <alignment horizontal="left" vertical="top" wrapText="1"/>
    </xf>
    <xf numFmtId="41" fontId="29" fillId="0" borderId="1" xfId="25" applyFont="1" applyBorder="1" applyAlignment="1">
      <alignment horizontal="right" vertical="top"/>
    </xf>
    <xf numFmtId="0" fontId="42" fillId="0" borderId="0" xfId="24" applyFont="1" applyFill="1" applyBorder="1" applyAlignment="1">
      <alignment horizontal="left" vertical="top" wrapText="1"/>
    </xf>
    <xf numFmtId="0" fontId="6" fillId="0" borderId="1" xfId="26" quotePrefix="1" applyFont="1" applyFill="1" applyBorder="1" applyAlignment="1">
      <alignment horizontal="right" vertical="top" wrapText="1"/>
    </xf>
    <xf numFmtId="0" fontId="5" fillId="0" borderId="1" xfId="16" applyFont="1" applyFill="1" applyBorder="1" applyAlignment="1">
      <alignment vertical="top" wrapText="1"/>
    </xf>
    <xf numFmtId="0" fontId="32" fillId="0" borderId="1" xfId="16" applyFont="1" applyBorder="1" applyAlignment="1">
      <alignment horizontal="left" vertical="center"/>
    </xf>
    <xf numFmtId="0" fontId="6" fillId="0" borderId="1" xfId="17" applyFont="1" applyFill="1" applyBorder="1">
      <alignment vertical="top"/>
    </xf>
    <xf numFmtId="0" fontId="42" fillId="0" borderId="1" xfId="15" applyFont="1" applyFill="1" applyBorder="1" applyAlignment="1">
      <alignment horizontal="left" vertical="top" wrapText="1"/>
    </xf>
    <xf numFmtId="0" fontId="6" fillId="0" borderId="0" xfId="17" applyFont="1" applyFill="1" applyBorder="1">
      <alignment vertical="top"/>
    </xf>
    <xf numFmtId="41" fontId="42" fillId="0" borderId="1" xfId="15" applyNumberFormat="1" applyFont="1" applyFill="1" applyBorder="1" applyAlignment="1">
      <alignment vertical="top"/>
    </xf>
    <xf numFmtId="0" fontId="6" fillId="0" borderId="1" xfId="17" applyFont="1" applyFill="1" applyBorder="1" applyAlignment="1">
      <alignment vertical="top"/>
    </xf>
    <xf numFmtId="0" fontId="32" fillId="0" borderId="1" xfId="15" applyFont="1" applyFill="1" applyBorder="1" applyAlignment="1">
      <alignment horizontal="left" vertical="top"/>
    </xf>
    <xf numFmtId="0" fontId="6" fillId="0" borderId="0" xfId="17" applyFont="1" applyFill="1" applyBorder="1" applyAlignment="1">
      <alignment vertical="top"/>
    </xf>
    <xf numFmtId="0" fontId="42" fillId="0" borderId="1" xfId="15" quotePrefix="1" applyFont="1" applyFill="1" applyBorder="1" applyAlignment="1">
      <alignment horizontal="right" vertical="top"/>
    </xf>
    <xf numFmtId="0" fontId="6" fillId="0" borderId="1" xfId="16" applyFont="1" applyFill="1" applyBorder="1" applyAlignment="1">
      <alignment vertical="top"/>
    </xf>
    <xf numFmtId="164" fontId="32" fillId="0" borderId="1" xfId="27" applyNumberFormat="1" applyFont="1" applyBorder="1" applyAlignment="1">
      <alignment horizontal="left" vertical="center"/>
    </xf>
    <xf numFmtId="41" fontId="35" fillId="0" borderId="1" xfId="15" applyNumberFormat="1" applyFont="1" applyFill="1" applyBorder="1" applyAlignment="1">
      <alignment horizontal="left" vertical="top"/>
    </xf>
    <xf numFmtId="0" fontId="5" fillId="0" borderId="1" xfId="26" quotePrefix="1" applyFont="1" applyFill="1" applyBorder="1" applyAlignment="1">
      <alignment horizontal="right" vertical="top"/>
    </xf>
    <xf numFmtId="41" fontId="32" fillId="0" borderId="1" xfId="15" applyNumberFormat="1" applyFont="1" applyFill="1" applyBorder="1" applyAlignment="1">
      <alignment vertical="top"/>
    </xf>
    <xf numFmtId="0" fontId="32" fillId="0" borderId="0" xfId="15" applyFont="1" applyFill="1" applyBorder="1" applyAlignment="1">
      <alignment vertical="top"/>
    </xf>
    <xf numFmtId="41" fontId="42" fillId="0" borderId="1" xfId="15" applyNumberFormat="1" applyFont="1" applyFill="1" applyBorder="1" applyAlignment="1">
      <alignment horizontal="left" vertical="top"/>
    </xf>
    <xf numFmtId="41" fontId="29" fillId="0" borderId="1" xfId="21" applyNumberFormat="1" applyFont="1" applyFill="1" applyBorder="1" applyAlignment="1">
      <alignment horizontal="left" vertical="top" wrapText="1"/>
    </xf>
    <xf numFmtId="41" fontId="42" fillId="0" borderId="1" xfId="15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right" vertical="top" wrapText="1"/>
    </xf>
    <xf numFmtId="41" fontId="5" fillId="0" borderId="1" xfId="25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 wrapText="1" indent="1"/>
    </xf>
    <xf numFmtId="0" fontId="42" fillId="0" borderId="0" xfId="15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5" fillId="0" borderId="0" xfId="26" quotePrefix="1" applyFont="1" applyFill="1" applyBorder="1" applyAlignment="1">
      <alignment horizontal="center" vertical="top" wrapText="1"/>
    </xf>
    <xf numFmtId="0" fontId="6" fillId="0" borderId="0" xfId="16" applyFont="1" applyFill="1" applyBorder="1" applyAlignment="1">
      <alignment vertical="top" wrapText="1"/>
    </xf>
    <xf numFmtId="0" fontId="6" fillId="0" borderId="0" xfId="21" applyFont="1" applyFill="1" applyBorder="1" applyAlignment="1">
      <alignment horizontal="left" vertical="top" wrapText="1"/>
    </xf>
    <xf numFmtId="41" fontId="32" fillId="0" borderId="0" xfId="15" applyNumberFormat="1" applyFont="1" applyFill="1" applyBorder="1" applyAlignment="1">
      <alignment vertical="top"/>
    </xf>
    <xf numFmtId="0" fontId="32" fillId="0" borderId="14" xfId="15" applyFont="1" applyFill="1" applyBorder="1" applyAlignment="1">
      <alignment wrapText="1"/>
    </xf>
    <xf numFmtId="0" fontId="32" fillId="0" borderId="13" xfId="15" applyFont="1" applyFill="1" applyBorder="1" applyAlignment="1">
      <alignment wrapText="1"/>
    </xf>
    <xf numFmtId="41" fontId="32" fillId="0" borderId="13" xfId="15" applyNumberFormat="1" applyFont="1" applyFill="1" applyBorder="1" applyAlignment="1"/>
    <xf numFmtId="9" fontId="42" fillId="0" borderId="1" xfId="24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32" fillId="0" borderId="1" xfId="15" applyFont="1" applyFill="1" applyBorder="1" applyAlignment="1">
      <alignment horizontal="left" vertical="top" wrapText="1"/>
    </xf>
    <xf numFmtId="9" fontId="32" fillId="0" borderId="1" xfId="24" applyNumberFormat="1" applyFont="1" applyFill="1" applyBorder="1" applyAlignment="1">
      <alignment horizontal="left" vertical="top" wrapText="1"/>
    </xf>
    <xf numFmtId="0" fontId="6" fillId="0" borderId="1" xfId="16" applyFont="1" applyFill="1" applyBorder="1" applyAlignment="1">
      <alignment horizontal="left" vertical="top"/>
    </xf>
    <xf numFmtId="0" fontId="6" fillId="0" borderId="1" xfId="17" applyFont="1" applyFill="1" applyBorder="1" applyAlignment="1">
      <alignment horizontal="left" vertical="top"/>
    </xf>
    <xf numFmtId="0" fontId="32" fillId="0" borderId="1" xfId="15" applyFont="1" applyFill="1" applyBorder="1" applyAlignment="1">
      <alignment horizontal="left"/>
    </xf>
    <xf numFmtId="41" fontId="42" fillId="0" borderId="0" xfId="15" applyNumberFormat="1" applyFont="1" applyFill="1" applyBorder="1" applyAlignment="1"/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/>
    </xf>
    <xf numFmtId="0" fontId="5" fillId="0" borderId="0" xfId="0" applyFont="1" applyFill="1" applyAlignment="1">
      <alignment horizontal="right" vertical="top"/>
    </xf>
    <xf numFmtId="41" fontId="32" fillId="0" borderId="1" xfId="1" applyFont="1" applyFill="1" applyBorder="1" applyAlignment="1">
      <alignment horizontal="right" vertical="top" wrapText="1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41" fontId="27" fillId="0" borderId="1" xfId="0" applyNumberFormat="1" applyFont="1" applyBorder="1" applyAlignment="1">
      <alignment horizontal="center"/>
    </xf>
    <xf numFmtId="41" fontId="29" fillId="0" borderId="1" xfId="1" applyFont="1" applyBorder="1" applyAlignment="1">
      <alignment vertical="top" wrapText="1" readingOrder="1"/>
    </xf>
    <xf numFmtId="41" fontId="6" fillId="0" borderId="1" xfId="1" applyFont="1" applyBorder="1" applyAlignment="1">
      <alignment vertical="top" wrapText="1" readingOrder="1"/>
    </xf>
    <xf numFmtId="0" fontId="26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41" fontId="29" fillId="0" borderId="7" xfId="1" applyFont="1" applyBorder="1" applyAlignment="1">
      <alignment vertical="top" wrapText="1"/>
    </xf>
    <xf numFmtId="0" fontId="26" fillId="0" borderId="1" xfId="0" applyFont="1" applyFill="1" applyBorder="1" applyAlignment="1">
      <alignment horizontal="right" vertical="top" wrapText="1"/>
    </xf>
    <xf numFmtId="0" fontId="27" fillId="0" borderId="5" xfId="0" applyFont="1" applyBorder="1" applyAlignment="1">
      <alignment horizontal="left" vertical="top" wrapText="1"/>
    </xf>
    <xf numFmtId="37" fontId="27" fillId="0" borderId="1" xfId="0" applyNumberFormat="1" applyFont="1" applyBorder="1" applyAlignment="1">
      <alignment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165" fontId="26" fillId="0" borderId="1" xfId="0" applyNumberFormat="1" applyFont="1" applyBorder="1" applyAlignment="1">
      <alignment horizontal="right" vertical="top" wrapText="1"/>
    </xf>
    <xf numFmtId="9" fontId="26" fillId="0" borderId="6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165" fontId="26" fillId="0" borderId="5" xfId="0" applyNumberFormat="1" applyFont="1" applyBorder="1" applyAlignment="1">
      <alignment horizontal="right" vertical="top" wrapText="1"/>
    </xf>
    <xf numFmtId="37" fontId="28" fillId="0" borderId="1" xfId="0" applyNumberFormat="1" applyFont="1" applyBorder="1" applyAlignment="1">
      <alignment horizontal="right" vertical="top" wrapText="1"/>
    </xf>
    <xf numFmtId="41" fontId="6" fillId="2" borderId="1" xfId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0" fontId="5" fillId="0" borderId="0" xfId="28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41" fontId="5" fillId="0" borderId="1" xfId="7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center"/>
    </xf>
    <xf numFmtId="0" fontId="5" fillId="0" borderId="3" xfId="5" applyFont="1" applyFill="1" applyBorder="1" applyAlignment="1">
      <alignment vertical="center" wrapText="1"/>
    </xf>
    <xf numFmtId="41" fontId="5" fillId="0" borderId="1" xfId="7" applyFont="1" applyFill="1" applyBorder="1" applyAlignment="1">
      <alignment vertical="center"/>
    </xf>
    <xf numFmtId="0" fontId="5" fillId="0" borderId="1" xfId="5" applyFont="1" applyFill="1" applyBorder="1">
      <alignment vertical="top"/>
    </xf>
    <xf numFmtId="0" fontId="5" fillId="0" borderId="3" xfId="5" applyFont="1" applyFill="1" applyBorder="1" applyAlignment="1">
      <alignment vertical="top" wrapText="1"/>
    </xf>
    <xf numFmtId="0" fontId="29" fillId="0" borderId="3" xfId="5" applyFont="1" applyFill="1" applyBorder="1" applyAlignment="1">
      <alignment vertical="top" wrapText="1"/>
    </xf>
    <xf numFmtId="0" fontId="6" fillId="0" borderId="19" xfId="0" applyFont="1" applyFill="1" applyBorder="1" applyAlignment="1" applyProtection="1">
      <alignment vertical="top" wrapText="1"/>
    </xf>
    <xf numFmtId="0" fontId="6" fillId="0" borderId="3" xfId="5" applyFont="1" applyFill="1" applyBorder="1" applyAlignment="1">
      <alignment vertical="top" wrapText="1"/>
    </xf>
    <xf numFmtId="0" fontId="5" fillId="0" borderId="1" xfId="5" applyFont="1" applyFill="1" applyBorder="1" applyAlignment="1">
      <alignment vertical="top" wrapText="1"/>
    </xf>
    <xf numFmtId="0" fontId="5" fillId="0" borderId="1" xfId="5" applyFont="1" applyFill="1" applyBorder="1" applyAlignment="1">
      <alignment horizontal="center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27" fillId="0" borderId="0" xfId="0" applyFont="1" applyFill="1" applyAlignment="1"/>
    <xf numFmtId="0" fontId="6" fillId="0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32" fillId="0" borderId="0" xfId="34" applyNumberFormat="1" applyFont="1" applyFill="1" applyBorder="1" applyAlignment="1">
      <alignment horizontal="left" vertical="center"/>
    </xf>
    <xf numFmtId="0" fontId="32" fillId="0" borderId="0" xfId="34" applyNumberFormat="1" applyFont="1" applyFill="1" applyAlignment="1">
      <alignment horizontal="left" vertical="top"/>
    </xf>
    <xf numFmtId="0" fontId="32" fillId="0" borderId="0" xfId="34" applyNumberFormat="1" applyFont="1" applyFill="1" applyAlignment="1">
      <alignment horizontal="left" vertical="center"/>
    </xf>
    <xf numFmtId="0" fontId="49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left" vertical="center"/>
    </xf>
    <xf numFmtId="41" fontId="5" fillId="0" borderId="1" xfId="7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wrapText="1"/>
    </xf>
    <xf numFmtId="41" fontId="29" fillId="0" borderId="1" xfId="7" applyFont="1" applyFill="1" applyBorder="1" applyAlignment="1">
      <alignment vertical="top" wrapText="1"/>
    </xf>
    <xf numFmtId="41" fontId="6" fillId="0" borderId="1" xfId="7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left" vertical="top" wrapText="1"/>
    </xf>
    <xf numFmtId="9" fontId="6" fillId="0" borderId="1" xfId="5" applyNumberFormat="1" applyFont="1" applyFill="1" applyBorder="1" applyAlignment="1">
      <alignment horizontal="left" vertical="top" wrapText="1"/>
    </xf>
    <xf numFmtId="0" fontId="5" fillId="0" borderId="1" xfId="5" applyFont="1" applyFill="1" applyBorder="1" applyAlignment="1">
      <alignment horizontal="left" vertical="top" wrapText="1"/>
    </xf>
    <xf numFmtId="9" fontId="2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 wrapText="1" readingOrder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1" fontId="29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9" fontId="26" fillId="0" borderId="1" xfId="0" applyNumberFormat="1" applyFont="1" applyBorder="1" applyAlignment="1">
      <alignment horizontal="left" vertical="top" wrapText="1"/>
    </xf>
    <xf numFmtId="0" fontId="27" fillId="0" borderId="0" xfId="31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vertical="center" wrapText="1" readingOrder="1"/>
    </xf>
    <xf numFmtId="0" fontId="27" fillId="0" borderId="1" xfId="29" applyFont="1" applyFill="1" applyBorder="1" applyAlignment="1">
      <alignment vertical="center" wrapText="1"/>
    </xf>
    <xf numFmtId="41" fontId="27" fillId="0" borderId="1" xfId="30" applyNumberFormat="1" applyFont="1" applyFill="1" applyBorder="1" applyAlignment="1">
      <alignment vertical="center" wrapText="1"/>
    </xf>
    <xf numFmtId="0" fontId="27" fillId="0" borderId="1" xfId="29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7" fillId="0" borderId="1" xfId="31" applyFont="1" applyFill="1" applyBorder="1" applyAlignment="1">
      <alignment vertical="center"/>
    </xf>
    <xf numFmtId="0" fontId="5" fillId="0" borderId="1" xfId="28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top" readingOrder="1"/>
    </xf>
    <xf numFmtId="0" fontId="27" fillId="0" borderId="1" xfId="2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6" fillId="0" borderId="1" xfId="28" applyNumberFormat="1" applyFont="1" applyFill="1" applyBorder="1" applyAlignment="1">
      <alignment horizontal="center" vertical="top" readingOrder="1"/>
    </xf>
    <xf numFmtId="41" fontId="30" fillId="0" borderId="1" xfId="1" applyFont="1" applyFill="1" applyBorder="1" applyAlignment="1">
      <alignment horizontal="center" vertical="top" wrapText="1" readingOrder="1"/>
    </xf>
    <xf numFmtId="0" fontId="6" fillId="0" borderId="0" xfId="28" applyNumberFormat="1" applyFont="1" applyFill="1" applyAlignment="1">
      <alignment horizontal="center" vertical="top" readingOrder="1"/>
    </xf>
    <xf numFmtId="0" fontId="6" fillId="0" borderId="1" xfId="0" applyFont="1" applyFill="1" applyBorder="1" applyAlignment="1">
      <alignment horizontal="right" vertical="top" wrapText="1"/>
    </xf>
    <xf numFmtId="41" fontId="6" fillId="0" borderId="2" xfId="0" applyNumberFormat="1" applyFont="1" applyFill="1" applyBorder="1">
      <alignment vertical="top"/>
    </xf>
    <xf numFmtId="41" fontId="26" fillId="0" borderId="1" xfId="1" applyFont="1" applyFill="1" applyBorder="1" applyAlignment="1">
      <alignment vertical="top" wrapText="1"/>
    </xf>
    <xf numFmtId="0" fontId="27" fillId="0" borderId="0" xfId="0" applyFont="1" applyBorder="1" applyAlignment="1">
      <alignment horizontal="left"/>
    </xf>
    <xf numFmtId="41" fontId="5" fillId="0" borderId="1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41" fontId="32" fillId="0" borderId="0" xfId="56" applyFont="1" applyAlignment="1">
      <alignment horizontal="left" vertical="top" wrapText="1"/>
    </xf>
    <xf numFmtId="41" fontId="42" fillId="0" borderId="1" xfId="56" applyNumberFormat="1" applyFont="1" applyBorder="1" applyAlignment="1">
      <alignment horizontal="center" vertical="top" wrapText="1"/>
    </xf>
    <xf numFmtId="0" fontId="5" fillId="0" borderId="1" xfId="5" applyFont="1" applyFill="1" applyBorder="1" applyAlignment="1">
      <alignment vertical="top" wrapText="1" readingOrder="1"/>
    </xf>
    <xf numFmtId="41" fontId="5" fillId="0" borderId="1" xfId="53" applyFont="1" applyFill="1" applyBorder="1" applyAlignment="1">
      <alignment vertical="top" wrapText="1"/>
    </xf>
    <xf numFmtId="0" fontId="29" fillId="0" borderId="1" xfId="5" applyFont="1" applyFill="1" applyBorder="1" applyAlignment="1">
      <alignment vertical="top" wrapText="1"/>
    </xf>
    <xf numFmtId="41" fontId="29" fillId="0" borderId="1" xfId="53" applyFont="1" applyFill="1" applyBorder="1" applyAlignment="1">
      <alignment vertical="top" wrapText="1"/>
    </xf>
    <xf numFmtId="41" fontId="6" fillId="0" borderId="1" xfId="53" applyFont="1" applyFill="1" applyBorder="1" applyAlignment="1">
      <alignment vertical="top" wrapText="1"/>
    </xf>
    <xf numFmtId="0" fontId="6" fillId="0" borderId="1" xfId="5" applyFont="1" applyFill="1" applyBorder="1" applyAlignment="1">
      <alignment vertical="top" wrapText="1" readingOrder="1"/>
    </xf>
    <xf numFmtId="0" fontId="29" fillId="0" borderId="1" xfId="5" applyFont="1" applyFill="1" applyBorder="1" applyAlignment="1">
      <alignment vertical="top" wrapText="1" readingOrder="1"/>
    </xf>
    <xf numFmtId="41" fontId="26" fillId="0" borderId="1" xfId="53" applyFont="1" applyBorder="1" applyAlignment="1">
      <alignment vertical="top" wrapText="1"/>
    </xf>
    <xf numFmtId="41" fontId="28" fillId="0" borderId="1" xfId="53" applyFont="1" applyBorder="1" applyAlignment="1">
      <alignment vertical="top" wrapText="1"/>
    </xf>
    <xf numFmtId="41" fontId="26" fillId="0" borderId="1" xfId="53" applyFont="1" applyBorder="1" applyAlignment="1">
      <alignment horizontal="center" vertical="top" wrapText="1"/>
    </xf>
    <xf numFmtId="41" fontId="26" fillId="0" borderId="1" xfId="53" applyFont="1" applyFill="1" applyBorder="1" applyAlignment="1">
      <alignment horizontal="center" vertical="top" wrapText="1"/>
    </xf>
    <xf numFmtId="0" fontId="52" fillId="0" borderId="1" xfId="0" applyFont="1" applyBorder="1" applyAlignment="1">
      <alignment vertical="top" wrapText="1"/>
    </xf>
    <xf numFmtId="41" fontId="28" fillId="0" borderId="1" xfId="53" applyFont="1" applyBorder="1" applyAlignment="1">
      <alignment horizontal="center" vertical="top" wrapText="1"/>
    </xf>
    <xf numFmtId="41" fontId="27" fillId="2" borderId="1" xfId="0" applyNumberFormat="1" applyFont="1" applyFill="1" applyBorder="1" applyAlignment="1">
      <alignment vertical="top" wrapText="1"/>
    </xf>
    <xf numFmtId="41" fontId="5" fillId="2" borderId="1" xfId="7" applyFont="1" applyFill="1" applyBorder="1" applyAlignment="1">
      <alignment horizontal="right" vertical="top" wrapText="1"/>
    </xf>
    <xf numFmtId="49" fontId="28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41" fontId="28" fillId="2" borderId="1" xfId="0" applyNumberFormat="1" applyFont="1" applyFill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top" wrapText="1"/>
    </xf>
    <xf numFmtId="49" fontId="26" fillId="2" borderId="1" xfId="0" applyNumberFormat="1" applyFont="1" applyFill="1" applyBorder="1" applyAlignment="1">
      <alignment horizontal="right" vertical="top" wrapText="1"/>
    </xf>
    <xf numFmtId="0" fontId="26" fillId="2" borderId="1" xfId="0" applyFont="1" applyFill="1" applyBorder="1" applyAlignment="1">
      <alignment horizontal="left" vertical="top" wrapText="1"/>
    </xf>
    <xf numFmtId="41" fontId="26" fillId="2" borderId="1" xfId="7" applyFont="1" applyFill="1" applyBorder="1" applyAlignment="1">
      <alignment horizontal="right" vertical="top" wrapText="1"/>
    </xf>
    <xf numFmtId="0" fontId="26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 readingOrder="1"/>
    </xf>
    <xf numFmtId="41" fontId="28" fillId="2" borderId="1" xfId="7" applyFont="1" applyFill="1" applyBorder="1" applyAlignment="1">
      <alignment horizontal="right" vertical="top" wrapText="1"/>
    </xf>
    <xf numFmtId="41" fontId="27" fillId="0" borderId="1" xfId="53" applyFont="1" applyBorder="1" applyAlignment="1">
      <alignment vertical="top" wrapText="1"/>
    </xf>
    <xf numFmtId="41" fontId="26" fillId="0" borderId="1" xfId="53" applyFont="1" applyBorder="1" applyAlignment="1">
      <alignment horizontal="left" vertical="top" wrapText="1"/>
    </xf>
    <xf numFmtId="167" fontId="42" fillId="0" borderId="1" xfId="0" applyNumberFormat="1" applyFont="1" applyBorder="1" applyAlignment="1">
      <alignment horizontal="center" vertical="top" wrapText="1"/>
    </xf>
    <xf numFmtId="164" fontId="42" fillId="0" borderId="1" xfId="13" applyNumberFormat="1" applyFont="1" applyBorder="1" applyAlignment="1">
      <alignment horizontal="center" vertical="top" wrapText="1"/>
    </xf>
    <xf numFmtId="41" fontId="42" fillId="0" borderId="1" xfId="53" applyFont="1" applyBorder="1" applyAlignment="1">
      <alignment horizontal="left" vertical="top" wrapText="1"/>
    </xf>
    <xf numFmtId="0" fontId="32" fillId="0" borderId="1" xfId="0" applyNumberFormat="1" applyFont="1" applyBorder="1" applyAlignment="1">
      <alignment vertical="top" wrapText="1"/>
    </xf>
    <xf numFmtId="164" fontId="32" fillId="0" borderId="1" xfId="13" applyNumberFormat="1" applyFont="1" applyBorder="1" applyAlignment="1">
      <alignment vertical="top" wrapText="1"/>
    </xf>
    <xf numFmtId="41" fontId="27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 wrapText="1"/>
    </xf>
    <xf numFmtId="41" fontId="26" fillId="0" borderId="1" xfId="53" applyFont="1" applyBorder="1" applyAlignment="1">
      <alignment horizontal="right" vertical="top" wrapText="1"/>
    </xf>
    <xf numFmtId="41" fontId="28" fillId="0" borderId="1" xfId="53" applyFont="1" applyBorder="1" applyAlignment="1">
      <alignment horizontal="right" vertical="top" wrapText="1"/>
    </xf>
    <xf numFmtId="41" fontId="5" fillId="0" borderId="1" xfId="0" applyNumberFormat="1" applyFont="1" applyFill="1" applyBorder="1" applyAlignment="1">
      <alignment vertical="top" wrapText="1"/>
    </xf>
    <xf numFmtId="41" fontId="37" fillId="0" borderId="1" xfId="0" applyNumberFormat="1" applyFont="1" applyBorder="1" applyAlignment="1">
      <alignment vertical="top" wrapText="1"/>
    </xf>
    <xf numFmtId="0" fontId="48" fillId="0" borderId="1" xfId="0" applyFont="1" applyBorder="1" applyAlignment="1">
      <alignment horizontal="left" vertical="top" wrapText="1"/>
    </xf>
    <xf numFmtId="41" fontId="48" fillId="0" borderId="1" xfId="0" applyNumberFormat="1" applyFont="1" applyBorder="1" applyAlignment="1">
      <alignment vertical="top" wrapText="1"/>
    </xf>
    <xf numFmtId="0" fontId="4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vertical="top" wrapText="1"/>
    </xf>
    <xf numFmtId="3" fontId="35" fillId="0" borderId="1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horizontal="right" vertical="top"/>
    </xf>
    <xf numFmtId="3" fontId="32" fillId="0" borderId="1" xfId="13" applyNumberFormat="1" applyFont="1" applyFill="1" applyBorder="1" applyAlignment="1">
      <alignment horizontal="right" vertical="top"/>
    </xf>
    <xf numFmtId="9" fontId="32" fillId="0" borderId="1" xfId="0" applyNumberFormat="1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/>
    </xf>
    <xf numFmtId="3" fontId="35" fillId="0" borderId="1" xfId="0" applyNumberFormat="1" applyFont="1" applyFill="1" applyBorder="1" applyAlignment="1">
      <alignment horizontal="right" vertical="top" wrapText="1"/>
    </xf>
    <xf numFmtId="49" fontId="32" fillId="0" borderId="1" xfId="0" applyNumberFormat="1" applyFont="1" applyFill="1" applyBorder="1" applyAlignment="1">
      <alignment horizontal="left" vertical="top"/>
    </xf>
    <xf numFmtId="0" fontId="6" fillId="0" borderId="25" xfId="5" applyFont="1" applyBorder="1" applyAlignment="1">
      <alignment horizontal="center" vertical="top" wrapText="1"/>
    </xf>
    <xf numFmtId="0" fontId="5" fillId="0" borderId="26" xfId="5" applyFont="1" applyBorder="1" applyAlignment="1">
      <alignment horizontal="left" vertical="top" wrapText="1"/>
    </xf>
    <xf numFmtId="41" fontId="5" fillId="0" borderId="25" xfId="53" applyFont="1" applyBorder="1" applyAlignment="1">
      <alignment vertical="top" wrapText="1"/>
    </xf>
    <xf numFmtId="0" fontId="6" fillId="0" borderId="26" xfId="5" applyFont="1" applyBorder="1" applyAlignment="1">
      <alignment horizontal="center" vertical="top" wrapText="1"/>
    </xf>
    <xf numFmtId="41" fontId="6" fillId="0" borderId="25" xfId="53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26" xfId="5" applyFont="1" applyBorder="1" applyAlignment="1">
      <alignment vertical="top" wrapText="1"/>
    </xf>
    <xf numFmtId="41" fontId="29" fillId="0" borderId="25" xfId="53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9" fontId="5" fillId="0" borderId="25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right" vertical="top" wrapText="1"/>
    </xf>
    <xf numFmtId="0" fontId="6" fillId="0" borderId="26" xfId="5" applyFont="1" applyBorder="1" applyAlignment="1">
      <alignment vertical="top" wrapText="1"/>
    </xf>
    <xf numFmtId="41" fontId="6" fillId="0" borderId="25" xfId="53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9" fontId="6" fillId="0" borderId="25" xfId="0" applyNumberFormat="1" applyFont="1" applyBorder="1" applyAlignment="1">
      <alignment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2" fillId="0" borderId="26" xfId="5" applyFont="1" applyBorder="1" applyAlignment="1">
      <alignment vertical="top" wrapText="1"/>
    </xf>
    <xf numFmtId="41" fontId="32" fillId="0" borderId="25" xfId="53" applyFont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9" fontId="32" fillId="0" borderId="25" xfId="0" applyNumberFormat="1" applyFont="1" applyBorder="1" applyAlignment="1">
      <alignment vertical="top" wrapText="1"/>
    </xf>
    <xf numFmtId="0" fontId="32" fillId="0" borderId="0" xfId="0" applyFont="1">
      <alignment vertical="top"/>
    </xf>
    <xf numFmtId="0" fontId="32" fillId="0" borderId="25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right" vertical="top" wrapText="1"/>
    </xf>
    <xf numFmtId="0" fontId="29" fillId="0" borderId="26" xfId="28" applyFont="1" applyBorder="1" applyAlignment="1">
      <alignment vertical="top" wrapText="1"/>
    </xf>
    <xf numFmtId="0" fontId="6" fillId="0" borderId="26" xfId="28" applyFont="1" applyBorder="1" applyAlignment="1">
      <alignment vertical="top" wrapText="1"/>
    </xf>
    <xf numFmtId="0" fontId="32" fillId="0" borderId="25" xfId="5" applyFont="1" applyBorder="1" applyAlignment="1">
      <alignment vertical="top" wrapText="1"/>
    </xf>
    <xf numFmtId="0" fontId="6" fillId="0" borderId="1" xfId="46" applyFont="1" applyFill="1" applyBorder="1" applyAlignment="1">
      <alignment vertical="top" wrapText="1"/>
    </xf>
    <xf numFmtId="0" fontId="53" fillId="0" borderId="0" xfId="0" applyFont="1">
      <alignment vertical="top"/>
    </xf>
    <xf numFmtId="41" fontId="32" fillId="0" borderId="1" xfId="1" applyFont="1" applyBorder="1" applyAlignment="1" applyProtection="1">
      <alignment horizontal="right" vertical="top"/>
      <protection locked="0"/>
    </xf>
    <xf numFmtId="0" fontId="54" fillId="0" borderId="0" xfId="0" applyFont="1">
      <alignment vertical="top"/>
    </xf>
    <xf numFmtId="41" fontId="42" fillId="0" borderId="0" xfId="0" applyNumberFormat="1" applyFont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0" xfId="0" applyFont="1" applyAlignment="1"/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39" fontId="6" fillId="0" borderId="0" xfId="0" applyNumberFormat="1" applyFont="1" applyFill="1" applyAlignment="1">
      <alignment vertical="top"/>
    </xf>
    <xf numFmtId="0" fontId="27" fillId="0" borderId="1" xfId="0" applyFont="1" applyFill="1" applyBorder="1" applyAlignment="1">
      <alignment vertical="top"/>
    </xf>
    <xf numFmtId="41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top"/>
    </xf>
    <xf numFmtId="41" fontId="26" fillId="0" borderId="1" xfId="0" applyNumberFormat="1" applyFont="1" applyFill="1" applyBorder="1" applyAlignment="1">
      <alignment vertical="top"/>
    </xf>
    <xf numFmtId="41" fontId="6" fillId="0" borderId="1" xfId="0" applyNumberFormat="1" applyFont="1" applyFill="1" applyBorder="1" applyAlignment="1">
      <alignment vertical="top" wrapText="1"/>
    </xf>
    <xf numFmtId="39" fontId="6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top" wrapText="1" readingOrder="1"/>
    </xf>
    <xf numFmtId="0" fontId="26" fillId="0" borderId="0" xfId="0" applyFont="1" applyAlignment="1"/>
    <xf numFmtId="0" fontId="27" fillId="0" borderId="1" xfId="0" applyFont="1" applyBorder="1" applyAlignment="1">
      <alignment horizontal="center" vertical="top"/>
    </xf>
    <xf numFmtId="3" fontId="27" fillId="0" borderId="1" xfId="0" applyNumberFormat="1" applyFont="1" applyBorder="1" applyAlignment="1">
      <alignment horizontal="right" vertical="top" wrapText="1"/>
    </xf>
    <xf numFmtId="3" fontId="28" fillId="0" borderId="1" xfId="0" applyNumberFormat="1" applyFont="1" applyBorder="1" applyAlignment="1">
      <alignment vertical="top" wrapText="1"/>
    </xf>
    <xf numFmtId="3" fontId="26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41" fontId="5" fillId="0" borderId="1" xfId="53" applyFont="1" applyBorder="1" applyAlignment="1">
      <alignment horizontal="center" vertical="center" wrapText="1" readingOrder="1"/>
    </xf>
    <xf numFmtId="4" fontId="29" fillId="0" borderId="1" xfId="0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" xfId="9" applyFont="1" applyBorder="1" applyAlignment="1">
      <alignment horizontal="center" vertical="top" wrapText="1"/>
    </xf>
    <xf numFmtId="0" fontId="5" fillId="0" borderId="1" xfId="9" applyFont="1" applyBorder="1" applyAlignment="1">
      <alignment horizontal="center" vertical="top" wrapText="1" readingOrder="1"/>
    </xf>
    <xf numFmtId="0" fontId="5" fillId="0" borderId="1" xfId="5" applyFont="1" applyBorder="1" applyAlignment="1">
      <alignment horizontal="center" vertical="top" wrapText="1" readingOrder="1"/>
    </xf>
    <xf numFmtId="0" fontId="5" fillId="0" borderId="1" xfId="5" applyFont="1" applyBorder="1" applyAlignment="1">
      <alignment horizontal="left" vertical="top" wrapText="1" readingOrder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5" fillId="0" borderId="2" xfId="0" applyFont="1" applyBorder="1" applyAlignment="1">
      <alignment horizontal="center" vertical="top"/>
    </xf>
    <xf numFmtId="0" fontId="5" fillId="0" borderId="0" xfId="28" applyFont="1" applyFill="1" applyAlignment="1">
      <alignment vertical="top"/>
    </xf>
    <xf numFmtId="0" fontId="6" fillId="0" borderId="0" xfId="28" applyFont="1" applyFill="1" applyAlignment="1">
      <alignment vertical="top"/>
    </xf>
    <xf numFmtId="0" fontId="32" fillId="0" borderId="0" xfId="17" applyFont="1" applyFill="1" applyBorder="1" applyAlignment="1">
      <alignment vertical="center"/>
    </xf>
    <xf numFmtId="0" fontId="42" fillId="0" borderId="1" xfId="16" applyFont="1" applyFill="1" applyBorder="1" applyAlignment="1">
      <alignment vertical="center" wrapText="1"/>
    </xf>
    <xf numFmtId="0" fontId="5" fillId="0" borderId="1" xfId="28" applyFont="1" applyBorder="1">
      <alignment vertical="top"/>
    </xf>
    <xf numFmtId="0" fontId="5" fillId="0" borderId="0" xfId="28" applyFont="1">
      <alignment vertical="top"/>
    </xf>
    <xf numFmtId="0" fontId="5" fillId="0" borderId="1" xfId="28" applyFont="1" applyBorder="1" applyAlignment="1">
      <alignment vertical="top" wrapText="1"/>
    </xf>
    <xf numFmtId="0" fontId="5" fillId="0" borderId="0" xfId="28" applyFont="1" applyBorder="1">
      <alignment vertical="top"/>
    </xf>
    <xf numFmtId="0" fontId="29" fillId="0" borderId="1" xfId="28" applyFont="1" applyBorder="1" applyAlignment="1">
      <alignment horizontal="center" vertical="top"/>
    </xf>
    <xf numFmtId="0" fontId="6" fillId="0" borderId="1" xfId="28" applyFont="1" applyBorder="1" applyAlignment="1">
      <alignment horizontal="right" vertical="top"/>
    </xf>
    <xf numFmtId="41" fontId="26" fillId="2" borderId="1" xfId="1" applyFont="1" applyFill="1" applyBorder="1" applyAlignment="1">
      <alignment vertical="top" wrapText="1"/>
    </xf>
    <xf numFmtId="0" fontId="6" fillId="0" borderId="0" xfId="28" applyFont="1" applyBorder="1" applyAlignment="1">
      <alignment vertical="top" wrapText="1"/>
    </xf>
    <xf numFmtId="0" fontId="6" fillId="0" borderId="0" xfId="28" applyFont="1">
      <alignment vertical="top"/>
    </xf>
    <xf numFmtId="0" fontId="6" fillId="0" borderId="1" xfId="28" applyFont="1" applyBorder="1">
      <alignment vertical="top"/>
    </xf>
    <xf numFmtId="0" fontId="5" fillId="0" borderId="0" xfId="28" applyFont="1" applyBorder="1" applyAlignment="1">
      <alignment vertical="top" wrapText="1"/>
    </xf>
    <xf numFmtId="0" fontId="6" fillId="2" borderId="1" xfId="28" applyFont="1" applyFill="1" applyBorder="1" applyAlignment="1">
      <alignment vertical="top" wrapText="1"/>
    </xf>
    <xf numFmtId="0" fontId="32" fillId="2" borderId="1" xfId="28" applyFont="1" applyFill="1" applyBorder="1" applyAlignment="1">
      <alignment vertical="top" wrapText="1"/>
    </xf>
    <xf numFmtId="41" fontId="29" fillId="2" borderId="1" xfId="1" applyFont="1" applyFill="1" applyBorder="1" applyAlignment="1">
      <alignment vertical="top" wrapText="1"/>
    </xf>
    <xf numFmtId="41" fontId="5" fillId="2" borderId="1" xfId="1" applyFont="1" applyFill="1" applyBorder="1" applyAlignment="1">
      <alignment vertical="top" wrapText="1"/>
    </xf>
    <xf numFmtId="0" fontId="6" fillId="0" borderId="1" xfId="28" applyFont="1" applyBorder="1" applyAlignment="1">
      <alignment horizontal="center" vertical="top"/>
    </xf>
    <xf numFmtId="41" fontId="6" fillId="0" borderId="0" xfId="28" applyNumberFormat="1" applyFont="1">
      <alignment vertical="top"/>
    </xf>
    <xf numFmtId="0" fontId="32" fillId="0" borderId="1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41" fontId="5" fillId="0" borderId="1" xfId="8" applyFont="1" applyBorder="1" applyAlignment="1">
      <alignment horizontal="center" vertical="top" wrapText="1"/>
    </xf>
    <xf numFmtId="41" fontId="5" fillId="0" borderId="1" xfId="8" applyFont="1" applyBorder="1" applyAlignment="1">
      <alignment horizontal="center" vertical="top"/>
    </xf>
    <xf numFmtId="0" fontId="10" fillId="0" borderId="0" xfId="0" applyNumberFormat="1" applyFont="1" applyAlignment="1">
      <alignment horizontal="center" vertical="top" wrapText="1" readingOrder="1"/>
    </xf>
    <xf numFmtId="0" fontId="5" fillId="0" borderId="2" xfId="0" applyFont="1" applyBorder="1" applyAlignment="1">
      <alignment horizontal="center" vertical="top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27" fillId="0" borderId="2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/>
    </xf>
    <xf numFmtId="0" fontId="5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18" xfId="5" applyFont="1" applyFill="1" applyBorder="1" applyAlignment="1" applyProtection="1">
      <alignment horizontal="left" vertical="top" wrapText="1"/>
    </xf>
    <xf numFmtId="0" fontId="6" fillId="0" borderId="22" xfId="5" applyFont="1" applyFill="1" applyBorder="1" applyAlignment="1" applyProtection="1">
      <alignment horizontal="left" vertical="top" wrapText="1"/>
    </xf>
    <xf numFmtId="0" fontId="6" fillId="0" borderId="21" xfId="5" applyFont="1" applyFill="1" applyBorder="1" applyAlignment="1" applyProtection="1">
      <alignment horizontal="left" vertical="top" wrapText="1"/>
    </xf>
    <xf numFmtId="0" fontId="29" fillId="0" borderId="18" xfId="5" applyFont="1" applyFill="1" applyBorder="1" applyAlignment="1" applyProtection="1">
      <alignment horizontal="left" vertical="top" wrapText="1"/>
    </xf>
    <xf numFmtId="0" fontId="37" fillId="0" borderId="21" xfId="0" applyFont="1" applyBorder="1" applyAlignment="1"/>
    <xf numFmtId="41" fontId="5" fillId="0" borderId="18" xfId="5" applyNumberFormat="1" applyFont="1" applyFill="1" applyBorder="1" applyAlignment="1" applyProtection="1">
      <alignment horizontal="center" vertical="top" wrapText="1"/>
    </xf>
    <xf numFmtId="0" fontId="26" fillId="0" borderId="21" xfId="0" applyFont="1" applyBorder="1" applyAlignment="1"/>
    <xf numFmtId="0" fontId="5" fillId="0" borderId="18" xfId="5" applyFont="1" applyFill="1" applyBorder="1" applyAlignment="1" applyProtection="1">
      <alignment horizontal="center" vertical="top" wrapText="1"/>
    </xf>
    <xf numFmtId="0" fontId="5" fillId="0" borderId="21" xfId="5" applyFont="1" applyFill="1" applyBorder="1" applyAlignment="1" applyProtection="1">
      <alignment horizontal="center" vertical="top" wrapText="1"/>
    </xf>
    <xf numFmtId="0" fontId="29" fillId="0" borderId="18" xfId="5" applyFont="1" applyFill="1" applyBorder="1" applyAlignment="1" applyProtection="1">
      <alignment horizontal="center" vertical="top" wrapText="1"/>
    </xf>
    <xf numFmtId="0" fontId="29" fillId="0" borderId="21" xfId="5" applyFont="1" applyFill="1" applyBorder="1" applyAlignment="1" applyProtection="1">
      <alignment horizontal="center" vertical="top" wrapText="1"/>
    </xf>
    <xf numFmtId="0" fontId="29" fillId="0" borderId="21" xfId="5" applyFont="1" applyFill="1" applyBorder="1" applyAlignment="1" applyProtection="1">
      <alignment horizontal="left" vertical="top" wrapText="1"/>
    </xf>
    <xf numFmtId="41" fontId="5" fillId="0" borderId="21" xfId="5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42" fillId="0" borderId="5" xfId="6" applyFont="1" applyFill="1" applyBorder="1" applyAlignment="1">
      <alignment horizontal="center" vertical="top" wrapText="1"/>
    </xf>
    <xf numFmtId="0" fontId="42" fillId="0" borderId="6" xfId="6" applyFont="1" applyFill="1" applyBorder="1" applyAlignment="1">
      <alignment horizontal="center" vertical="top" wrapText="1"/>
    </xf>
    <xf numFmtId="0" fontId="42" fillId="0" borderId="5" xfId="6" applyFont="1" applyFill="1" applyBorder="1" applyAlignment="1">
      <alignment horizontal="left" vertical="top" wrapText="1"/>
    </xf>
    <xf numFmtId="0" fontId="42" fillId="0" borderId="6" xfId="6" applyFont="1" applyFill="1" applyBorder="1" applyAlignment="1">
      <alignment horizontal="left" vertical="top" wrapText="1"/>
    </xf>
    <xf numFmtId="0" fontId="42" fillId="0" borderId="5" xfId="6" applyFont="1" applyFill="1" applyBorder="1" applyAlignment="1">
      <alignment horizontal="left" vertical="top" wrapText="1" readingOrder="1"/>
    </xf>
    <xf numFmtId="0" fontId="42" fillId="0" borderId="6" xfId="6" applyFont="1" applyFill="1" applyBorder="1" applyAlignment="1">
      <alignment horizontal="left" vertical="top" wrapText="1" readingOrder="1"/>
    </xf>
    <xf numFmtId="41" fontId="42" fillId="0" borderId="5" xfId="6" applyNumberFormat="1" applyFont="1" applyFill="1" applyBorder="1" applyAlignment="1">
      <alignment horizontal="center" vertical="top" wrapText="1"/>
    </xf>
    <xf numFmtId="41" fontId="42" fillId="0" borderId="6" xfId="6" applyNumberFormat="1" applyFont="1" applyFill="1" applyBorder="1" applyAlignment="1">
      <alignment horizontal="center" vertical="top" wrapText="1"/>
    </xf>
    <xf numFmtId="41" fontId="42" fillId="0" borderId="5" xfId="7" applyFont="1" applyFill="1" applyBorder="1" applyAlignment="1">
      <alignment horizontal="center" vertical="top" wrapText="1"/>
    </xf>
    <xf numFmtId="41" fontId="42" fillId="0" borderId="6" xfId="7" applyFont="1" applyFill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41" fontId="28" fillId="0" borderId="5" xfId="1" applyFont="1" applyBorder="1" applyAlignment="1">
      <alignment horizontal="center" vertical="top" wrapText="1"/>
    </xf>
    <xf numFmtId="41" fontId="28" fillId="0" borderId="6" xfId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41" fontId="28" fillId="0" borderId="1" xfId="0" applyNumberFormat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41" fontId="28" fillId="0" borderId="5" xfId="0" applyNumberFormat="1" applyFont="1" applyBorder="1" applyAlignment="1">
      <alignment horizontal="center" vertical="top" wrapText="1"/>
    </xf>
    <xf numFmtId="41" fontId="28" fillId="0" borderId="6" xfId="0" applyNumberFormat="1" applyFont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1" xfId="31" applyFont="1" applyFill="1" applyBorder="1" applyAlignment="1">
      <alignment horizontal="center" vertical="center" wrapText="1"/>
    </xf>
    <xf numFmtId="41" fontId="27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5" xfId="11" applyFont="1" applyBorder="1" applyAlignment="1">
      <alignment horizontal="center" vertical="top" wrapText="1"/>
    </xf>
    <xf numFmtId="0" fontId="6" fillId="0" borderId="6" xfId="11" applyFont="1" applyBorder="1" applyAlignment="1">
      <alignment horizontal="center" vertical="top" wrapText="1"/>
    </xf>
    <xf numFmtId="0" fontId="29" fillId="0" borderId="5" xfId="38" applyFont="1" applyBorder="1" applyAlignment="1">
      <alignment horizontal="left" vertical="top" wrapText="1" readingOrder="1"/>
    </xf>
    <xf numFmtId="0" fontId="29" fillId="0" borderId="6" xfId="38" applyFont="1" applyBorder="1" applyAlignment="1">
      <alignment horizontal="left" vertical="top" wrapText="1" readingOrder="1"/>
    </xf>
    <xf numFmtId="41" fontId="29" fillId="0" borderId="5" xfId="38" applyNumberFormat="1" applyFont="1" applyBorder="1" applyAlignment="1">
      <alignment horizontal="right" vertical="top" wrapText="1" readingOrder="1"/>
    </xf>
    <xf numFmtId="41" fontId="29" fillId="0" borderId="6" xfId="38" applyNumberFormat="1" applyFont="1" applyBorder="1" applyAlignment="1">
      <alignment horizontal="right" vertical="top" wrapText="1" readingOrder="1"/>
    </xf>
    <xf numFmtId="0" fontId="5" fillId="0" borderId="5" xfId="38" applyFont="1" applyBorder="1" applyAlignment="1">
      <alignment horizontal="center" vertical="top" wrapText="1" readingOrder="1"/>
    </xf>
    <xf numFmtId="0" fontId="5" fillId="0" borderId="6" xfId="38" applyFont="1" applyBorder="1" applyAlignment="1">
      <alignment horizontal="center" vertical="top" wrapText="1" readingOrder="1"/>
    </xf>
    <xf numFmtId="0" fontId="26" fillId="0" borderId="5" xfId="0" applyFont="1" applyBorder="1" applyAlignment="1">
      <alignment horizontal="right" vertical="top" wrapText="1"/>
    </xf>
    <xf numFmtId="0" fontId="26" fillId="0" borderId="6" xfId="0" applyFont="1" applyBorder="1" applyAlignment="1">
      <alignment horizontal="right" vertical="top" wrapText="1"/>
    </xf>
    <xf numFmtId="0" fontId="6" fillId="0" borderId="5" xfId="39" applyFont="1" applyBorder="1" applyAlignment="1">
      <alignment horizontal="left" vertical="top" wrapText="1" readingOrder="1"/>
    </xf>
    <xf numFmtId="0" fontId="6" fillId="0" borderId="6" xfId="39" applyFont="1" applyBorder="1" applyAlignment="1">
      <alignment horizontal="left" vertical="top" wrapText="1" readingOrder="1"/>
    </xf>
    <xf numFmtId="41" fontId="6" fillId="0" borderId="5" xfId="39" applyNumberFormat="1" applyFont="1" applyBorder="1" applyAlignment="1">
      <alignment horizontal="left" vertical="top" wrapText="1" readingOrder="1"/>
    </xf>
    <xf numFmtId="41" fontId="6" fillId="0" borderId="6" xfId="39" applyNumberFormat="1" applyFont="1" applyBorder="1" applyAlignment="1">
      <alignment horizontal="left" vertical="top" wrapText="1" readingOrder="1"/>
    </xf>
    <xf numFmtId="0" fontId="6" fillId="0" borderId="5" xfId="11" applyFont="1" applyBorder="1" applyAlignment="1">
      <alignment horizontal="left" vertical="top" wrapText="1"/>
    </xf>
    <xf numFmtId="0" fontId="6" fillId="0" borderId="6" xfId="11" applyFont="1" applyBorder="1" applyAlignment="1">
      <alignment horizontal="left" vertical="top" wrapText="1"/>
    </xf>
    <xf numFmtId="0" fontId="29" fillId="0" borderId="5" xfId="40" applyFont="1" applyBorder="1" applyAlignment="1">
      <alignment horizontal="left" vertical="top" wrapText="1" readingOrder="1"/>
    </xf>
    <xf numFmtId="0" fontId="29" fillId="0" borderId="6" xfId="40" applyFont="1" applyBorder="1" applyAlignment="1">
      <alignment horizontal="left" vertical="top" wrapText="1" readingOrder="1"/>
    </xf>
    <xf numFmtId="41" fontId="29" fillId="0" borderId="5" xfId="40" applyNumberFormat="1" applyFont="1" applyBorder="1" applyAlignment="1">
      <alignment horizontal="right" vertical="top" wrapText="1" readingOrder="1"/>
    </xf>
    <xf numFmtId="41" fontId="29" fillId="0" borderId="6" xfId="40" applyNumberFormat="1" applyFont="1" applyBorder="1" applyAlignment="1">
      <alignment horizontal="right" vertical="top" wrapText="1" readingOrder="1"/>
    </xf>
    <xf numFmtId="0" fontId="5" fillId="0" borderId="5" xfId="40" applyFont="1" applyBorder="1" applyAlignment="1">
      <alignment horizontal="center" vertical="top" wrapText="1" readingOrder="1"/>
    </xf>
    <xf numFmtId="0" fontId="5" fillId="0" borderId="6" xfId="40" applyFont="1" applyBorder="1" applyAlignment="1">
      <alignment horizontal="center" vertical="top" wrapText="1" readingOrder="1"/>
    </xf>
    <xf numFmtId="0" fontId="29" fillId="0" borderId="5" xfId="42" applyFont="1" applyBorder="1" applyAlignment="1">
      <alignment horizontal="left" vertical="top" wrapText="1" readingOrder="1"/>
    </xf>
    <xf numFmtId="0" fontId="29" fillId="0" borderId="6" xfId="42" applyFont="1" applyBorder="1" applyAlignment="1">
      <alignment horizontal="left" vertical="top" wrapText="1" readingOrder="1"/>
    </xf>
    <xf numFmtId="41" fontId="29" fillId="0" borderId="5" xfId="42" applyNumberFormat="1" applyFont="1" applyBorder="1" applyAlignment="1">
      <alignment horizontal="right" vertical="top" wrapText="1" readingOrder="1"/>
    </xf>
    <xf numFmtId="41" fontId="29" fillId="0" borderId="6" xfId="42" applyNumberFormat="1" applyFont="1" applyBorder="1" applyAlignment="1">
      <alignment horizontal="right" vertical="top" wrapText="1" readingOrder="1"/>
    </xf>
    <xf numFmtId="0" fontId="5" fillId="0" borderId="5" xfId="42" applyFont="1" applyBorder="1" applyAlignment="1">
      <alignment horizontal="center" vertical="top" wrapText="1" readingOrder="1"/>
    </xf>
    <xf numFmtId="0" fontId="5" fillId="0" borderId="6" xfId="42" applyFont="1" applyBorder="1" applyAlignment="1">
      <alignment horizontal="center" vertical="top" wrapText="1" readingOrder="1"/>
    </xf>
    <xf numFmtId="0" fontId="29" fillId="0" borderId="5" xfId="46" applyFont="1" applyBorder="1" applyAlignment="1">
      <alignment horizontal="left" vertical="top" wrapText="1" readingOrder="1"/>
    </xf>
    <xf numFmtId="0" fontId="29" fillId="0" borderId="6" xfId="46" applyFont="1" applyBorder="1" applyAlignment="1">
      <alignment horizontal="left" vertical="top" wrapText="1" readingOrder="1"/>
    </xf>
    <xf numFmtId="41" fontId="29" fillId="0" borderId="5" xfId="46" applyNumberFormat="1" applyFont="1" applyBorder="1" applyAlignment="1">
      <alignment horizontal="right" vertical="top" wrapText="1" readingOrder="1"/>
    </xf>
    <xf numFmtId="41" fontId="29" fillId="0" borderId="6" xfId="46" applyNumberFormat="1" applyFont="1" applyBorder="1" applyAlignment="1">
      <alignment horizontal="right" vertical="top" wrapText="1" readingOrder="1"/>
    </xf>
    <xf numFmtId="0" fontId="5" fillId="0" borderId="5" xfId="46" applyFont="1" applyBorder="1" applyAlignment="1">
      <alignment horizontal="center" vertical="top" wrapText="1" readingOrder="1"/>
    </xf>
    <xf numFmtId="0" fontId="5" fillId="0" borderId="6" xfId="46" applyFont="1" applyBorder="1" applyAlignment="1">
      <alignment horizontal="center" vertical="top" wrapText="1" readingOrder="1"/>
    </xf>
    <xf numFmtId="0" fontId="29" fillId="0" borderId="5" xfId="48" applyFont="1" applyBorder="1" applyAlignment="1">
      <alignment horizontal="left" vertical="top" wrapText="1" readingOrder="1"/>
    </xf>
    <xf numFmtId="0" fontId="29" fillId="0" borderId="6" xfId="48" applyFont="1" applyBorder="1" applyAlignment="1">
      <alignment horizontal="left" vertical="top" wrapText="1" readingOrder="1"/>
    </xf>
    <xf numFmtId="41" fontId="29" fillId="0" borderId="5" xfId="48" applyNumberFormat="1" applyFont="1" applyBorder="1" applyAlignment="1">
      <alignment horizontal="right" vertical="top" wrapText="1" readingOrder="1"/>
    </xf>
    <xf numFmtId="41" fontId="29" fillId="0" borderId="6" xfId="48" applyNumberFormat="1" applyFont="1" applyBorder="1" applyAlignment="1">
      <alignment horizontal="right" vertical="top" wrapText="1" readingOrder="1"/>
    </xf>
    <xf numFmtId="0" fontId="5" fillId="0" borderId="5" xfId="48" applyFont="1" applyBorder="1" applyAlignment="1">
      <alignment horizontal="center" vertical="top" wrapText="1" readingOrder="1"/>
    </xf>
    <xf numFmtId="0" fontId="5" fillId="0" borderId="6" xfId="48" applyFont="1" applyBorder="1" applyAlignment="1">
      <alignment horizontal="center" vertical="top" wrapText="1" readingOrder="1"/>
    </xf>
    <xf numFmtId="0" fontId="6" fillId="0" borderId="5" xfId="49" applyFont="1" applyBorder="1" applyAlignment="1">
      <alignment horizontal="left" vertical="top" wrapText="1" readingOrder="1"/>
    </xf>
    <xf numFmtId="0" fontId="6" fillId="0" borderId="6" xfId="49" applyFont="1" applyBorder="1" applyAlignment="1">
      <alignment horizontal="left" vertical="top" wrapText="1" readingOrder="1"/>
    </xf>
    <xf numFmtId="41" fontId="6" fillId="0" borderId="5" xfId="49" applyNumberFormat="1" applyFont="1" applyBorder="1" applyAlignment="1">
      <alignment horizontal="left" vertical="top" wrapText="1" readingOrder="1"/>
    </xf>
    <xf numFmtId="41" fontId="6" fillId="0" borderId="6" xfId="49" applyNumberFormat="1" applyFont="1" applyBorder="1" applyAlignment="1">
      <alignment horizontal="left" vertical="top" wrapText="1" readingOrder="1"/>
    </xf>
    <xf numFmtId="0" fontId="2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9" fillId="0" borderId="5" xfId="50" applyFont="1" applyBorder="1" applyAlignment="1">
      <alignment horizontal="left" vertical="top" wrapText="1" readingOrder="1"/>
    </xf>
    <xf numFmtId="0" fontId="29" fillId="0" borderId="6" xfId="50" applyFont="1" applyBorder="1" applyAlignment="1">
      <alignment horizontal="left" vertical="top" wrapText="1" readingOrder="1"/>
    </xf>
    <xf numFmtId="41" fontId="29" fillId="0" borderId="5" xfId="50" applyNumberFormat="1" applyFont="1" applyBorder="1" applyAlignment="1">
      <alignment horizontal="right" vertical="top" wrapText="1" readingOrder="1"/>
    </xf>
    <xf numFmtId="41" fontId="29" fillId="0" borderId="6" xfId="50" applyNumberFormat="1" applyFont="1" applyBorder="1" applyAlignment="1">
      <alignment horizontal="right" vertical="top" wrapText="1" readingOrder="1"/>
    </xf>
    <xf numFmtId="0" fontId="5" fillId="0" borderId="5" xfId="50" applyFont="1" applyBorder="1" applyAlignment="1">
      <alignment horizontal="center" vertical="top" wrapText="1" readingOrder="1"/>
    </xf>
    <xf numFmtId="0" fontId="5" fillId="0" borderId="6" xfId="5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7" fillId="0" borderId="6" xfId="0" applyFont="1" applyBorder="1" applyAlignment="1">
      <alignment horizontal="left" wrapText="1"/>
    </xf>
    <xf numFmtId="41" fontId="28" fillId="0" borderId="5" xfId="0" applyNumberFormat="1" applyFont="1" applyBorder="1" applyAlignment="1">
      <alignment horizontal="right" vertical="top" wrapText="1"/>
    </xf>
    <xf numFmtId="41" fontId="37" fillId="0" borderId="6" xfId="0" applyNumberFormat="1" applyFont="1" applyBorder="1" applyAlignment="1">
      <alignment horizontal="right" wrapText="1"/>
    </xf>
    <xf numFmtId="9" fontId="26" fillId="0" borderId="5" xfId="0" applyNumberFormat="1" applyFont="1" applyBorder="1" applyAlignment="1">
      <alignment horizontal="center" vertical="top" wrapText="1"/>
    </xf>
    <xf numFmtId="9" fontId="26" fillId="0" borderId="6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65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37" fontId="28" fillId="0" borderId="5" xfId="0" applyNumberFormat="1" applyFont="1" applyBorder="1" applyAlignment="1">
      <alignment horizontal="right" vertical="top" wrapText="1"/>
    </xf>
    <xf numFmtId="37" fontId="28" fillId="0" borderId="6" xfId="0" applyNumberFormat="1" applyFont="1" applyBorder="1" applyAlignment="1">
      <alignment horizontal="right" vertical="top" wrapText="1"/>
    </xf>
    <xf numFmtId="9" fontId="26" fillId="0" borderId="1" xfId="0" applyNumberFormat="1" applyFont="1" applyBorder="1" applyAlignment="1">
      <alignment horizontal="left" vertical="top" wrapText="1"/>
    </xf>
  </cellXfs>
  <cellStyles count="57">
    <cellStyle name="Comma" xfId="13" builtinId="3"/>
    <cellStyle name="Comma [0]" xfId="1" builtinId="6"/>
    <cellStyle name="Comma [0] 10" xfId="56"/>
    <cellStyle name="Comma [0] 12" xfId="25"/>
    <cellStyle name="Comma [0] 2" xfId="8"/>
    <cellStyle name="Comma [0] 2 2" xfId="4"/>
    <cellStyle name="Comma [0] 2 2 2" xfId="7"/>
    <cellStyle name="Comma [0] 2 3" xfId="53"/>
    <cellStyle name="Comma [0] 20 3" xfId="20"/>
    <cellStyle name="Comma [0] 3" xfId="10"/>
    <cellStyle name="Comma [0] 3 2" xfId="22"/>
    <cellStyle name="Comma [0] 4" xfId="12"/>
    <cellStyle name="Comma [0] 50" xfId="33"/>
    <cellStyle name="Comma [0] 54" xfId="55"/>
    <cellStyle name="Comma 12" xfId="27"/>
    <cellStyle name="Comma 15" xfId="54"/>
    <cellStyle name="Comma 2" xfId="51"/>
    <cellStyle name="Comma 3 2" xfId="32"/>
    <cellStyle name="Normal" xfId="0" builtinId="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"/>
    <cellStyle name="Normal 2 10" xfId="16"/>
    <cellStyle name="Normal 2 2" xfId="24"/>
    <cellStyle name="Normal 2 2 10" xfId="34"/>
    <cellStyle name="Normal 2 2 29" xfId="2"/>
    <cellStyle name="Normal 2 2 29 2" xfId="6"/>
    <cellStyle name="Normal 2 29" xfId="28"/>
    <cellStyle name="Normal 2 3 2" xfId="17"/>
    <cellStyle name="Normal 2 34" xfId="3"/>
    <cellStyle name="Normal 2 34 2" xfId="52"/>
    <cellStyle name="Normal 20" xfId="35"/>
    <cellStyle name="Normal 22 2" xfId="15"/>
    <cellStyle name="Normal 3" xfId="9"/>
    <cellStyle name="Normal 4" xfId="11"/>
    <cellStyle name="Normal 4 2 30" xfId="23"/>
    <cellStyle name="Normal 5" xfId="36"/>
    <cellStyle name="Normal 57" xfId="29"/>
    <cellStyle name="Normal 6" xfId="37"/>
    <cellStyle name="Normal 7" xfId="38"/>
    <cellStyle name="Normal 8" xfId="39"/>
    <cellStyle name="Normal 9" xfId="40"/>
    <cellStyle name="Percent" xfId="14" builtinId="5"/>
    <cellStyle name="S16" xfId="21"/>
    <cellStyle name="S19" xfId="26"/>
    <cellStyle name="S4" xfId="19"/>
    <cellStyle name="S4 2 2" xfId="31"/>
    <cellStyle name="S5 2 2" xfId="30"/>
    <cellStyle name="S7" xfId="18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73"/>
  <sheetViews>
    <sheetView showGridLines="0" showOutlineSymbols="0" view="pageBreakPreview" topLeftCell="A4" zoomScale="70" zoomScaleNormal="70" zoomScaleSheetLayoutView="70" workbookViewId="0">
      <selection activeCell="B75" sqref="B75"/>
    </sheetView>
  </sheetViews>
  <sheetFormatPr defaultColWidth="8" defaultRowHeight="12.75" customHeight="1" x14ac:dyDescent="0.25"/>
  <cols>
    <col min="1" max="1" width="10.77734375" style="1" customWidth="1"/>
    <col min="2" max="2" width="90.77734375" style="1" customWidth="1"/>
    <col min="3" max="3" width="10.77734375" style="12" customWidth="1"/>
    <col min="4" max="238" width="6.88671875" style="1" customWidth="1"/>
    <col min="239" max="16384" width="8" style="1"/>
  </cols>
  <sheetData>
    <row r="1" spans="1:3" ht="22.8" x14ac:dyDescent="0.25">
      <c r="A1" s="1059" t="s">
        <v>122</v>
      </c>
      <c r="B1" s="1059"/>
      <c r="C1" s="1059"/>
    </row>
    <row r="2" spans="1:3" ht="15.6" x14ac:dyDescent="0.25">
      <c r="A2" s="17"/>
      <c r="B2" s="17"/>
      <c r="C2" s="17"/>
    </row>
    <row r="3" spans="1:3" ht="13.8" x14ac:dyDescent="0.25">
      <c r="A3" s="24" t="s">
        <v>112</v>
      </c>
      <c r="B3" s="24" t="s">
        <v>120</v>
      </c>
      <c r="C3" s="24" t="s">
        <v>119</v>
      </c>
    </row>
    <row r="4" spans="1:3" ht="13.8" x14ac:dyDescent="0.25">
      <c r="A4" s="25" t="s">
        <v>1</v>
      </c>
      <c r="B4" s="25" t="s">
        <v>3</v>
      </c>
      <c r="C4" s="25">
        <v>3</v>
      </c>
    </row>
    <row r="5" spans="1:3" s="21" customFormat="1" ht="12" x14ac:dyDescent="0.25">
      <c r="A5" s="20"/>
      <c r="B5" s="20"/>
      <c r="C5" s="22"/>
    </row>
    <row r="6" spans="1:3" s="12" customFormat="1" ht="13.8" x14ac:dyDescent="0.25">
      <c r="A6" s="26"/>
      <c r="B6" s="26" t="s">
        <v>133</v>
      </c>
      <c r="C6" s="27" t="s">
        <v>126</v>
      </c>
    </row>
    <row r="7" spans="1:3" s="12" customFormat="1" ht="13.8" x14ac:dyDescent="0.25">
      <c r="A7" s="26"/>
      <c r="B7" s="26" t="s">
        <v>129</v>
      </c>
      <c r="C7" s="27" t="s">
        <v>136</v>
      </c>
    </row>
    <row r="8" spans="1:3" s="12" customFormat="1" ht="13.8" x14ac:dyDescent="0.25">
      <c r="A8" s="26"/>
      <c r="B8" s="26" t="s">
        <v>134</v>
      </c>
      <c r="C8" s="27" t="s">
        <v>127</v>
      </c>
    </row>
    <row r="9" spans="1:3" s="12" customFormat="1" ht="13.8" x14ac:dyDescent="0.25">
      <c r="A9" s="26"/>
      <c r="B9" s="26" t="s">
        <v>135</v>
      </c>
      <c r="C9" s="27" t="s">
        <v>137</v>
      </c>
    </row>
    <row r="10" spans="1:3" s="12" customFormat="1" ht="13.8" x14ac:dyDescent="0.25">
      <c r="A10" s="26"/>
      <c r="B10" s="26" t="s">
        <v>6325</v>
      </c>
      <c r="C10" s="27" t="s">
        <v>138</v>
      </c>
    </row>
    <row r="11" spans="1:3" s="12" customFormat="1" ht="13.8" x14ac:dyDescent="0.25">
      <c r="A11" s="26"/>
      <c r="B11" s="26" t="s">
        <v>622</v>
      </c>
      <c r="C11" s="27" t="s">
        <v>139</v>
      </c>
    </row>
    <row r="12" spans="1:3" s="21" customFormat="1" ht="12" x14ac:dyDescent="0.25">
      <c r="A12" s="20"/>
      <c r="B12" s="20"/>
      <c r="C12" s="22"/>
    </row>
    <row r="13" spans="1:3" s="9" customFormat="1" ht="13.8" x14ac:dyDescent="0.25">
      <c r="A13" s="28">
        <v>1</v>
      </c>
      <c r="B13" s="28" t="s">
        <v>66</v>
      </c>
      <c r="C13" s="29"/>
    </row>
    <row r="14" spans="1:3" s="9" customFormat="1" ht="13.8" x14ac:dyDescent="0.25">
      <c r="A14" s="28">
        <v>2</v>
      </c>
      <c r="B14" s="28" t="s">
        <v>67</v>
      </c>
      <c r="C14" s="29"/>
    </row>
    <row r="15" spans="1:3" s="9" customFormat="1" ht="13.8" x14ac:dyDescent="0.25">
      <c r="A15" s="28">
        <v>3</v>
      </c>
      <c r="B15" s="28" t="s">
        <v>68</v>
      </c>
      <c r="C15" s="29"/>
    </row>
    <row r="16" spans="1:3" s="9" customFormat="1" ht="13.8" x14ac:dyDescent="0.25">
      <c r="A16" s="28">
        <v>4</v>
      </c>
      <c r="B16" s="28" t="s">
        <v>69</v>
      </c>
      <c r="C16" s="29"/>
    </row>
    <row r="17" spans="1:3" s="9" customFormat="1" ht="13.8" x14ac:dyDescent="0.25">
      <c r="A17" s="28">
        <v>5</v>
      </c>
      <c r="B17" s="28" t="s">
        <v>70</v>
      </c>
      <c r="C17" s="29"/>
    </row>
    <row r="18" spans="1:3" s="9" customFormat="1" ht="13.8" x14ac:dyDescent="0.25">
      <c r="A18" s="28">
        <v>6</v>
      </c>
      <c r="B18" s="28" t="s">
        <v>71</v>
      </c>
      <c r="C18" s="29"/>
    </row>
    <row r="19" spans="1:3" s="9" customFormat="1" ht="13.8" x14ac:dyDescent="0.25">
      <c r="A19" s="28">
        <v>7</v>
      </c>
      <c r="B19" s="28" t="s">
        <v>72</v>
      </c>
      <c r="C19" s="29"/>
    </row>
    <row r="20" spans="1:3" s="9" customFormat="1" ht="13.8" x14ac:dyDescent="0.25">
      <c r="A20" s="28">
        <v>8</v>
      </c>
      <c r="B20" s="28" t="s">
        <v>73</v>
      </c>
      <c r="C20" s="29"/>
    </row>
    <row r="21" spans="1:3" s="9" customFormat="1" ht="27.6" x14ac:dyDescent="0.25">
      <c r="A21" s="28">
        <v>9</v>
      </c>
      <c r="B21" s="28" t="s">
        <v>74</v>
      </c>
      <c r="C21" s="29"/>
    </row>
    <row r="22" spans="1:3" s="9" customFormat="1" ht="13.8" x14ac:dyDescent="0.25">
      <c r="A22" s="28">
        <v>10</v>
      </c>
      <c r="B22" s="28" t="s">
        <v>75</v>
      </c>
      <c r="C22" s="29"/>
    </row>
    <row r="23" spans="1:3" s="9" customFormat="1" ht="13.8" x14ac:dyDescent="0.25">
      <c r="A23" s="28">
        <v>11</v>
      </c>
      <c r="B23" s="28" t="s">
        <v>76</v>
      </c>
      <c r="C23" s="29"/>
    </row>
    <row r="24" spans="1:3" s="9" customFormat="1" ht="13.8" x14ac:dyDescent="0.25">
      <c r="A24" s="28">
        <v>12</v>
      </c>
      <c r="B24" s="28" t="s">
        <v>77</v>
      </c>
      <c r="C24" s="29"/>
    </row>
    <row r="25" spans="1:3" s="9" customFormat="1" ht="13.8" x14ac:dyDescent="0.25">
      <c r="A25" s="28">
        <v>13</v>
      </c>
      <c r="B25" s="28" t="s">
        <v>78</v>
      </c>
      <c r="C25" s="29"/>
    </row>
    <row r="26" spans="1:3" s="9" customFormat="1" ht="13.8" x14ac:dyDescent="0.25">
      <c r="A26" s="28">
        <v>14</v>
      </c>
      <c r="B26" s="28" t="s">
        <v>79</v>
      </c>
      <c r="C26" s="29"/>
    </row>
    <row r="27" spans="1:3" s="9" customFormat="1" ht="13.8" x14ac:dyDescent="0.25">
      <c r="A27" s="28">
        <v>15</v>
      </c>
      <c r="B27" s="28" t="s">
        <v>80</v>
      </c>
      <c r="C27" s="29"/>
    </row>
    <row r="28" spans="1:3" s="9" customFormat="1" ht="13.8" x14ac:dyDescent="0.25">
      <c r="A28" s="28">
        <v>16</v>
      </c>
      <c r="B28" s="28" t="s">
        <v>81</v>
      </c>
      <c r="C28" s="29"/>
    </row>
    <row r="29" spans="1:3" s="9" customFormat="1" ht="13.8" x14ac:dyDescent="0.25">
      <c r="A29" s="28">
        <v>17</v>
      </c>
      <c r="B29" s="28" t="s">
        <v>82</v>
      </c>
      <c r="C29" s="29"/>
    </row>
    <row r="30" spans="1:3" s="9" customFormat="1" ht="13.8" x14ac:dyDescent="0.25">
      <c r="A30" s="28">
        <v>18</v>
      </c>
      <c r="B30" s="28" t="s">
        <v>83</v>
      </c>
      <c r="C30" s="29"/>
    </row>
    <row r="31" spans="1:3" s="9" customFormat="1" ht="13.8" x14ac:dyDescent="0.25">
      <c r="A31" s="28">
        <v>19</v>
      </c>
      <c r="B31" s="28" t="s">
        <v>84</v>
      </c>
      <c r="C31" s="29"/>
    </row>
    <row r="32" spans="1:3" s="9" customFormat="1" ht="13.8" x14ac:dyDescent="0.25">
      <c r="A32" s="28">
        <v>20</v>
      </c>
      <c r="B32" s="28" t="s">
        <v>85</v>
      </c>
      <c r="C32" s="29"/>
    </row>
    <row r="33" spans="1:3" s="9" customFormat="1" ht="13.8" x14ac:dyDescent="0.25">
      <c r="A33" s="28">
        <v>21</v>
      </c>
      <c r="B33" s="28" t="s">
        <v>86</v>
      </c>
      <c r="C33" s="29"/>
    </row>
    <row r="34" spans="1:3" s="9" customFormat="1" ht="13.8" x14ac:dyDescent="0.25">
      <c r="A34" s="28">
        <v>22</v>
      </c>
      <c r="B34" s="28" t="s">
        <v>87</v>
      </c>
      <c r="C34" s="29"/>
    </row>
    <row r="35" spans="1:3" s="9" customFormat="1" ht="13.8" x14ac:dyDescent="0.25">
      <c r="A35" s="28">
        <v>23</v>
      </c>
      <c r="B35" s="28" t="s">
        <v>88</v>
      </c>
      <c r="C35" s="29"/>
    </row>
    <row r="36" spans="1:3" s="9" customFormat="1" ht="13.8" x14ac:dyDescent="0.25">
      <c r="A36" s="28">
        <v>24</v>
      </c>
      <c r="B36" s="28" t="s">
        <v>89</v>
      </c>
      <c r="C36" s="29"/>
    </row>
    <row r="37" spans="1:3" s="9" customFormat="1" ht="13.8" x14ac:dyDescent="0.25">
      <c r="A37" s="28">
        <v>25</v>
      </c>
      <c r="B37" s="28" t="s">
        <v>90</v>
      </c>
      <c r="C37" s="29"/>
    </row>
    <row r="38" spans="1:3" s="9" customFormat="1" ht="13.8" x14ac:dyDescent="0.25">
      <c r="A38" s="28">
        <v>26</v>
      </c>
      <c r="B38" s="28" t="s">
        <v>91</v>
      </c>
      <c r="C38" s="29"/>
    </row>
    <row r="39" spans="1:3" s="9" customFormat="1" ht="13.8" x14ac:dyDescent="0.25">
      <c r="A39" s="28">
        <v>27</v>
      </c>
      <c r="B39" s="28" t="s">
        <v>92</v>
      </c>
      <c r="C39" s="29"/>
    </row>
    <row r="40" spans="1:3" s="9" customFormat="1" ht="13.8" x14ac:dyDescent="0.25">
      <c r="A40" s="28">
        <v>28</v>
      </c>
      <c r="B40" s="28" t="s">
        <v>93</v>
      </c>
      <c r="C40" s="29"/>
    </row>
    <row r="41" spans="1:3" s="9" customFormat="1" ht="13.8" x14ac:dyDescent="0.25">
      <c r="A41" s="28">
        <v>29</v>
      </c>
      <c r="B41" s="28" t="s">
        <v>94</v>
      </c>
      <c r="C41" s="29"/>
    </row>
    <row r="42" spans="1:3" s="9" customFormat="1" ht="13.8" x14ac:dyDescent="0.25">
      <c r="A42" s="28">
        <v>30</v>
      </c>
      <c r="B42" s="28" t="s">
        <v>95</v>
      </c>
      <c r="C42" s="29"/>
    </row>
    <row r="43" spans="1:3" s="9" customFormat="1" ht="13.8" x14ac:dyDescent="0.25">
      <c r="A43" s="28">
        <v>31</v>
      </c>
      <c r="B43" s="28" t="s">
        <v>12</v>
      </c>
      <c r="C43" s="29"/>
    </row>
    <row r="44" spans="1:3" s="9" customFormat="1" ht="13.8" x14ac:dyDescent="0.25">
      <c r="A44" s="28">
        <v>32</v>
      </c>
      <c r="B44" s="28" t="s">
        <v>96</v>
      </c>
      <c r="C44" s="29"/>
    </row>
    <row r="45" spans="1:3" s="9" customFormat="1" ht="13.8" x14ac:dyDescent="0.25">
      <c r="A45" s="28">
        <v>33</v>
      </c>
      <c r="B45" s="28" t="s">
        <v>97</v>
      </c>
      <c r="C45" s="29"/>
    </row>
    <row r="46" spans="1:3" s="9" customFormat="1" ht="13.8" x14ac:dyDescent="0.25">
      <c r="A46" s="28">
        <v>34</v>
      </c>
      <c r="B46" s="28" t="s">
        <v>98</v>
      </c>
      <c r="C46" s="29"/>
    </row>
    <row r="47" spans="1:3" s="9" customFormat="1" ht="13.8" x14ac:dyDescent="0.25">
      <c r="A47" s="28">
        <v>35</v>
      </c>
      <c r="B47" s="28" t="s">
        <v>99</v>
      </c>
      <c r="C47" s="29"/>
    </row>
    <row r="48" spans="1:3" s="9" customFormat="1" ht="13.8" x14ac:dyDescent="0.25">
      <c r="A48" s="28">
        <v>36</v>
      </c>
      <c r="B48" s="28" t="s">
        <v>100</v>
      </c>
      <c r="C48" s="29"/>
    </row>
    <row r="49" spans="1:3" s="9" customFormat="1" ht="13.8" x14ac:dyDescent="0.25">
      <c r="A49" s="28">
        <v>37</v>
      </c>
      <c r="B49" s="28" t="s">
        <v>101</v>
      </c>
      <c r="C49" s="29"/>
    </row>
    <row r="50" spans="1:3" s="9" customFormat="1" ht="13.8" x14ac:dyDescent="0.25">
      <c r="A50" s="28">
        <v>38</v>
      </c>
      <c r="B50" s="28" t="s">
        <v>102</v>
      </c>
      <c r="C50" s="29"/>
    </row>
    <row r="51" spans="1:3" s="9" customFormat="1" ht="13.8" x14ac:dyDescent="0.25">
      <c r="A51" s="28">
        <v>39</v>
      </c>
      <c r="B51" s="28" t="s">
        <v>103</v>
      </c>
      <c r="C51" s="29"/>
    </row>
    <row r="52" spans="1:3" s="9" customFormat="1" ht="13.8" x14ac:dyDescent="0.25">
      <c r="A52" s="28">
        <v>40</v>
      </c>
      <c r="B52" s="28" t="s">
        <v>104</v>
      </c>
      <c r="C52" s="29"/>
    </row>
    <row r="53" spans="1:3" s="9" customFormat="1" ht="13.8" x14ac:dyDescent="0.25">
      <c r="A53" s="28">
        <v>41</v>
      </c>
      <c r="B53" s="28" t="s">
        <v>105</v>
      </c>
      <c r="C53" s="29"/>
    </row>
    <row r="54" spans="1:3" s="9" customFormat="1" ht="13.8" x14ac:dyDescent="0.25">
      <c r="A54" s="28">
        <v>42</v>
      </c>
      <c r="B54" s="28" t="s">
        <v>106</v>
      </c>
      <c r="C54" s="29"/>
    </row>
    <row r="55" spans="1:3" s="9" customFormat="1" ht="13.8" x14ac:dyDescent="0.25">
      <c r="A55" s="28">
        <v>43</v>
      </c>
      <c r="B55" s="28" t="s">
        <v>107</v>
      </c>
      <c r="C55" s="29"/>
    </row>
    <row r="56" spans="1:3" s="21" customFormat="1" ht="10.199999999999999" x14ac:dyDescent="0.25">
      <c r="A56" s="34"/>
      <c r="B56" s="34"/>
      <c r="C56" s="34"/>
    </row>
    <row r="57" spans="1:3" ht="13.8" x14ac:dyDescent="0.25">
      <c r="A57" s="32"/>
      <c r="B57" s="33" t="s">
        <v>622</v>
      </c>
      <c r="C57" s="32"/>
    </row>
    <row r="58" spans="1:3" s="12" customFormat="1" ht="13.8" x14ac:dyDescent="0.25">
      <c r="A58" s="28">
        <v>1</v>
      </c>
      <c r="B58" s="28" t="s">
        <v>6178</v>
      </c>
      <c r="C58" s="31"/>
    </row>
    <row r="59" spans="1:3" s="12" customFormat="1" ht="13.8" x14ac:dyDescent="0.25">
      <c r="A59" s="28">
        <v>2</v>
      </c>
      <c r="B59" s="28" t="s">
        <v>6179</v>
      </c>
      <c r="C59" s="31"/>
    </row>
    <row r="60" spans="1:3" s="12" customFormat="1" ht="13.8" x14ac:dyDescent="0.25">
      <c r="A60" s="28">
        <v>3</v>
      </c>
      <c r="B60" s="28" t="s">
        <v>6180</v>
      </c>
      <c r="C60" s="31"/>
    </row>
    <row r="61" spans="1:3" s="12" customFormat="1" ht="13.8" x14ac:dyDescent="0.25">
      <c r="A61" s="28">
        <v>4</v>
      </c>
      <c r="B61" s="28" t="s">
        <v>6181</v>
      </c>
      <c r="C61" s="31"/>
    </row>
    <row r="62" spans="1:3" s="12" customFormat="1" ht="13.8" x14ac:dyDescent="0.25">
      <c r="A62" s="28">
        <v>5</v>
      </c>
      <c r="B62" s="28" t="s">
        <v>6182</v>
      </c>
      <c r="C62" s="31"/>
    </row>
    <row r="63" spans="1:3" s="12" customFormat="1" ht="13.8" x14ac:dyDescent="0.25">
      <c r="A63" s="28">
        <v>6</v>
      </c>
      <c r="B63" s="28" t="s">
        <v>6183</v>
      </c>
      <c r="C63" s="31"/>
    </row>
    <row r="64" spans="1:3" s="12" customFormat="1" ht="13.8" x14ac:dyDescent="0.25">
      <c r="A64" s="28">
        <v>7</v>
      </c>
      <c r="B64" s="28" t="s">
        <v>6184</v>
      </c>
      <c r="C64" s="31"/>
    </row>
    <row r="65" spans="1:3" s="12" customFormat="1" ht="13.8" x14ac:dyDescent="0.25">
      <c r="A65" s="28">
        <v>8</v>
      </c>
      <c r="B65" s="28" t="s">
        <v>1687</v>
      </c>
      <c r="C65" s="31"/>
    </row>
    <row r="66" spans="1:3" s="12" customFormat="1" ht="13.8" x14ac:dyDescent="0.25">
      <c r="A66" s="28">
        <v>9</v>
      </c>
      <c r="B66" s="28" t="s">
        <v>6185</v>
      </c>
      <c r="C66" s="31"/>
    </row>
    <row r="67" spans="1:3" s="12" customFormat="1" ht="13.8" x14ac:dyDescent="0.25">
      <c r="A67" s="28">
        <v>10</v>
      </c>
      <c r="B67" s="28" t="s">
        <v>6186</v>
      </c>
      <c r="C67" s="31"/>
    </row>
    <row r="68" spans="1:3" s="12" customFormat="1" ht="13.8" x14ac:dyDescent="0.25">
      <c r="A68" s="28">
        <v>11</v>
      </c>
      <c r="B68" s="28" t="s">
        <v>1689</v>
      </c>
      <c r="C68" s="31"/>
    </row>
    <row r="69" spans="1:3" s="12" customFormat="1" ht="13.8" x14ac:dyDescent="0.25">
      <c r="A69" s="28">
        <v>12</v>
      </c>
      <c r="B69" s="28" t="s">
        <v>6187</v>
      </c>
      <c r="C69" s="31"/>
    </row>
    <row r="70" spans="1:3" s="12" customFormat="1" ht="13.8" x14ac:dyDescent="0.25">
      <c r="A70" s="28">
        <v>13</v>
      </c>
      <c r="B70" s="28" t="s">
        <v>6188</v>
      </c>
      <c r="C70" s="31"/>
    </row>
    <row r="71" spans="1:3" s="12" customFormat="1" ht="13.8" x14ac:dyDescent="0.25">
      <c r="A71" s="28">
        <v>14</v>
      </c>
      <c r="B71" s="28" t="s">
        <v>6189</v>
      </c>
      <c r="C71" s="31"/>
    </row>
    <row r="72" spans="1:3" s="12" customFormat="1" ht="13.8" x14ac:dyDescent="0.25">
      <c r="A72" s="28">
        <v>15</v>
      </c>
      <c r="B72" s="28" t="s">
        <v>1698</v>
      </c>
      <c r="C72" s="31"/>
    </row>
    <row r="73" spans="1:3" s="12" customFormat="1" ht="13.8" x14ac:dyDescent="0.25">
      <c r="A73" s="28">
        <v>16</v>
      </c>
      <c r="B73" s="28" t="s">
        <v>6190</v>
      </c>
      <c r="C73" s="31"/>
    </row>
  </sheetData>
  <autoFilter ref="A5:A57"/>
  <mergeCells count="1">
    <mergeCell ref="A1:C1"/>
  </mergeCells>
  <conditionalFormatting sqref="B13:C55">
    <cfRule type="expression" dxfId="17" priority="13">
      <formula>#REF!&lt;&gt;0</formula>
    </cfRule>
  </conditionalFormatting>
  <conditionalFormatting sqref="B58:B73">
    <cfRule type="expression" dxfId="16" priority="1">
      <formula>#REF!&lt;&gt;0</formula>
    </cfRule>
  </conditionalFormatting>
  <pageMargins left="0.39370078740157483" right="0.19685039370078741" top="0.19685039370078741" bottom="0.19685039370078741" header="0.31496062992125984" footer="0.31496062992125984"/>
  <pageSetup paperSize="11" scale="88" fitToHeight="0" orientation="landscape" horizontalDpi="300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60" zoomScaleNormal="60" workbookViewId="0">
      <selection activeCell="D19" sqref="D19"/>
    </sheetView>
  </sheetViews>
  <sheetFormatPr defaultColWidth="9.109375"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6" width="24.77734375" style="3" customWidth="1"/>
    <col min="7" max="16384" width="9.109375" style="3"/>
  </cols>
  <sheetData>
    <row r="1" spans="1:6" x14ac:dyDescent="0.25">
      <c r="B1" s="86" t="s">
        <v>1158</v>
      </c>
      <c r="C1" s="86" t="s">
        <v>70</v>
      </c>
      <c r="D1" s="86"/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153"/>
      <c r="B5" s="154"/>
      <c r="C5" s="155"/>
      <c r="D5" s="156"/>
      <c r="E5" s="156"/>
      <c r="F5" s="155"/>
    </row>
    <row r="6" spans="1:6" x14ac:dyDescent="0.25">
      <c r="A6" s="121"/>
      <c r="B6" s="121" t="s">
        <v>108</v>
      </c>
      <c r="C6" s="123"/>
      <c r="D6" s="124"/>
      <c r="E6" s="124"/>
      <c r="F6" s="124"/>
    </row>
    <row r="7" spans="1:6" x14ac:dyDescent="0.25">
      <c r="A7" s="121"/>
      <c r="B7" s="121" t="s">
        <v>70</v>
      </c>
      <c r="C7" s="122">
        <f>C8</f>
        <v>6442725000</v>
      </c>
      <c r="D7" s="124"/>
      <c r="E7" s="124"/>
      <c r="F7" s="124"/>
    </row>
    <row r="8" spans="1:6" x14ac:dyDescent="0.25">
      <c r="A8" s="121"/>
      <c r="B8" s="121" t="s">
        <v>621</v>
      </c>
      <c r="C8" s="122">
        <f>SUM(C12,C53,C58,)</f>
        <v>6442725000</v>
      </c>
      <c r="D8" s="124"/>
      <c r="E8" s="124"/>
      <c r="F8" s="124"/>
    </row>
    <row r="9" spans="1:6" x14ac:dyDescent="0.25">
      <c r="A9" s="121"/>
      <c r="B9" s="121" t="s">
        <v>1588</v>
      </c>
      <c r="C9" s="122">
        <f>SUM(C13,C24,,C28,C31)</f>
        <v>797430000</v>
      </c>
      <c r="D9" s="124"/>
      <c r="E9" s="124"/>
      <c r="F9" s="124"/>
    </row>
    <row r="10" spans="1:6" x14ac:dyDescent="0.25">
      <c r="A10" s="121"/>
      <c r="B10" s="121" t="s">
        <v>537</v>
      </c>
      <c r="C10" s="122">
        <f>C8-C9</f>
        <v>5645295000</v>
      </c>
      <c r="D10" s="124"/>
      <c r="E10" s="124"/>
      <c r="F10" s="124"/>
    </row>
    <row r="11" spans="1:6" x14ac:dyDescent="0.25">
      <c r="A11" s="121"/>
      <c r="B11" s="121"/>
      <c r="C11" s="122"/>
      <c r="D11" s="124"/>
      <c r="E11" s="124"/>
      <c r="F11" s="124"/>
    </row>
    <row r="12" spans="1:6" ht="31.2" x14ac:dyDescent="0.25">
      <c r="A12" s="121"/>
      <c r="B12" s="121" t="s">
        <v>567</v>
      </c>
      <c r="C12" s="122">
        <f>SUM(C13,C24,C28,C31,C34,C40,C50,)</f>
        <v>5960725000</v>
      </c>
      <c r="D12" s="124"/>
      <c r="E12" s="124"/>
      <c r="F12" s="124"/>
    </row>
    <row r="13" spans="1:6" ht="31.2" x14ac:dyDescent="0.25">
      <c r="A13" s="125" t="s">
        <v>237</v>
      </c>
      <c r="B13" s="126" t="s">
        <v>238</v>
      </c>
      <c r="C13" s="127">
        <f>SUM(C14:C22)</f>
        <v>539430000</v>
      </c>
      <c r="D13" s="124"/>
      <c r="E13" s="124"/>
      <c r="F13" s="124"/>
    </row>
    <row r="14" spans="1:6" x14ac:dyDescent="0.25">
      <c r="A14" s="128" t="s">
        <v>1</v>
      </c>
      <c r="B14" s="129" t="s">
        <v>420</v>
      </c>
      <c r="C14" s="130">
        <v>5000000</v>
      </c>
      <c r="D14" s="129" t="s">
        <v>4282</v>
      </c>
      <c r="E14" s="129" t="s">
        <v>4283</v>
      </c>
      <c r="F14" s="129" t="s">
        <v>4284</v>
      </c>
    </row>
    <row r="15" spans="1:6" ht="31.2" x14ac:dyDescent="0.25">
      <c r="A15" s="128" t="s">
        <v>3</v>
      </c>
      <c r="B15" s="129" t="s">
        <v>424</v>
      </c>
      <c r="C15" s="130">
        <v>114000000</v>
      </c>
      <c r="D15" s="129" t="s">
        <v>4285</v>
      </c>
      <c r="E15" s="129" t="s">
        <v>528</v>
      </c>
      <c r="F15" s="129" t="s">
        <v>4284</v>
      </c>
    </row>
    <row r="16" spans="1:6" ht="46.8" x14ac:dyDescent="0.25">
      <c r="A16" s="128" t="s">
        <v>4</v>
      </c>
      <c r="B16" s="129" t="s">
        <v>1216</v>
      </c>
      <c r="C16" s="130">
        <v>215430000</v>
      </c>
      <c r="D16" s="5" t="s">
        <v>4286</v>
      </c>
      <c r="E16" s="129" t="s">
        <v>4287</v>
      </c>
      <c r="F16" s="129" t="s">
        <v>4284</v>
      </c>
    </row>
    <row r="17" spans="1:6" x14ac:dyDescent="0.25">
      <c r="A17" s="128" t="s">
        <v>431</v>
      </c>
      <c r="B17" s="129" t="s">
        <v>2891</v>
      </c>
      <c r="C17" s="130">
        <v>80000000</v>
      </c>
      <c r="D17" s="129" t="s">
        <v>4288</v>
      </c>
      <c r="E17" s="129" t="s">
        <v>1771</v>
      </c>
      <c r="F17" s="129" t="s">
        <v>4284</v>
      </c>
    </row>
    <row r="18" spans="1:6" ht="46.8" x14ac:dyDescent="0.25">
      <c r="A18" s="128" t="s">
        <v>435</v>
      </c>
      <c r="B18" s="129" t="s">
        <v>426</v>
      </c>
      <c r="C18" s="130">
        <v>30000000</v>
      </c>
      <c r="D18" s="5" t="s">
        <v>4289</v>
      </c>
      <c r="E18" s="129" t="s">
        <v>4290</v>
      </c>
      <c r="F18" s="129" t="s">
        <v>4284</v>
      </c>
    </row>
    <row r="19" spans="1:6" x14ac:dyDescent="0.25">
      <c r="A19" s="128" t="s">
        <v>438</v>
      </c>
      <c r="B19" s="129" t="s">
        <v>239</v>
      </c>
      <c r="C19" s="130">
        <v>10000000</v>
      </c>
      <c r="D19" s="129" t="s">
        <v>4291</v>
      </c>
      <c r="E19" s="129" t="s">
        <v>4292</v>
      </c>
      <c r="F19" s="129" t="s">
        <v>4284</v>
      </c>
    </row>
    <row r="20" spans="1:6" ht="31.2" x14ac:dyDescent="0.25">
      <c r="A20" s="128" t="s">
        <v>441</v>
      </c>
      <c r="B20" s="129" t="s">
        <v>439</v>
      </c>
      <c r="C20" s="130">
        <v>5000000</v>
      </c>
      <c r="D20" s="129" t="s">
        <v>629</v>
      </c>
      <c r="E20" s="129" t="s">
        <v>3279</v>
      </c>
      <c r="F20" s="129" t="s">
        <v>4284</v>
      </c>
    </row>
    <row r="21" spans="1:6" ht="31.2" x14ac:dyDescent="0.25">
      <c r="A21" s="128" t="s">
        <v>445</v>
      </c>
      <c r="B21" s="129" t="s">
        <v>550</v>
      </c>
      <c r="C21" s="130">
        <v>5000000</v>
      </c>
      <c r="D21" s="129" t="s">
        <v>631</v>
      </c>
      <c r="E21" s="129" t="s">
        <v>624</v>
      </c>
      <c r="F21" s="129" t="s">
        <v>4284</v>
      </c>
    </row>
    <row r="22" spans="1:6" ht="31.2" x14ac:dyDescent="0.25">
      <c r="A22" s="128" t="s">
        <v>449</v>
      </c>
      <c r="B22" s="129" t="s">
        <v>554</v>
      </c>
      <c r="C22" s="130">
        <v>75000000</v>
      </c>
      <c r="D22" s="129" t="s">
        <v>4293</v>
      </c>
      <c r="E22" s="129" t="s">
        <v>528</v>
      </c>
      <c r="F22" s="129" t="s">
        <v>4284</v>
      </c>
    </row>
    <row r="23" spans="1:6" x14ac:dyDescent="0.25">
      <c r="A23" s="131"/>
      <c r="B23" s="129"/>
      <c r="C23" s="130"/>
      <c r="D23" s="129"/>
      <c r="E23" s="129"/>
      <c r="F23" s="129"/>
    </row>
    <row r="24" spans="1:6" ht="31.2" x14ac:dyDescent="0.25">
      <c r="A24" s="125" t="s">
        <v>243</v>
      </c>
      <c r="B24" s="126" t="s">
        <v>244</v>
      </c>
      <c r="C24" s="127">
        <f>SUM(C25:C26)</f>
        <v>70000000</v>
      </c>
      <c r="D24" s="121"/>
      <c r="E24" s="121"/>
      <c r="F24" s="121"/>
    </row>
    <row r="25" spans="1:6" x14ac:dyDescent="0.25">
      <c r="A25" s="128" t="s">
        <v>1</v>
      </c>
      <c r="B25" s="129" t="s">
        <v>699</v>
      </c>
      <c r="C25" s="130">
        <v>50000000</v>
      </c>
      <c r="D25" s="129" t="s">
        <v>4294</v>
      </c>
      <c r="E25" s="129" t="s">
        <v>487</v>
      </c>
      <c r="F25" s="129" t="s">
        <v>4284</v>
      </c>
    </row>
    <row r="26" spans="1:6" ht="31.2" x14ac:dyDescent="0.25">
      <c r="A26" s="128" t="s">
        <v>3</v>
      </c>
      <c r="B26" s="129" t="s">
        <v>867</v>
      </c>
      <c r="C26" s="130">
        <v>20000000</v>
      </c>
      <c r="D26" s="5" t="s">
        <v>4295</v>
      </c>
      <c r="E26" s="129" t="s">
        <v>4296</v>
      </c>
      <c r="F26" s="129" t="s">
        <v>4284</v>
      </c>
    </row>
    <row r="27" spans="1:6" x14ac:dyDescent="0.25">
      <c r="A27" s="131"/>
      <c r="B27" s="129"/>
      <c r="C27" s="130"/>
      <c r="D27" s="129"/>
      <c r="E27" s="129"/>
      <c r="F27" s="129"/>
    </row>
    <row r="28" spans="1:6" ht="31.2" x14ac:dyDescent="0.25">
      <c r="A28" s="125" t="s">
        <v>247</v>
      </c>
      <c r="B28" s="126" t="s">
        <v>881</v>
      </c>
      <c r="C28" s="127">
        <f>SUM(C29:C29)</f>
        <v>50000000</v>
      </c>
      <c r="D28" s="121"/>
      <c r="E28" s="121"/>
      <c r="F28" s="121"/>
    </row>
    <row r="29" spans="1:6" ht="31.2" x14ac:dyDescent="0.25">
      <c r="A29" s="128" t="s">
        <v>1</v>
      </c>
      <c r="B29" s="129" t="s">
        <v>4191</v>
      </c>
      <c r="C29" s="130">
        <v>50000000</v>
      </c>
      <c r="D29" s="129" t="s">
        <v>4297</v>
      </c>
      <c r="E29" s="129" t="s">
        <v>4298</v>
      </c>
      <c r="F29" s="129" t="s">
        <v>4284</v>
      </c>
    </row>
    <row r="30" spans="1:6" x14ac:dyDescent="0.25">
      <c r="A30" s="131"/>
      <c r="B30" s="129"/>
      <c r="C30" s="130"/>
      <c r="D30" s="129"/>
      <c r="E30" s="129"/>
      <c r="F30" s="129"/>
    </row>
    <row r="31" spans="1:6" x14ac:dyDescent="0.25">
      <c r="A31" s="132" t="s">
        <v>248</v>
      </c>
      <c r="B31" s="126" t="s">
        <v>4299</v>
      </c>
      <c r="C31" s="127">
        <f>SUM(C32)</f>
        <v>138000000</v>
      </c>
      <c r="D31" s="121"/>
      <c r="E31" s="121"/>
      <c r="F31" s="121"/>
    </row>
    <row r="32" spans="1:6" ht="31.2" x14ac:dyDescent="0.25">
      <c r="A32" s="133">
        <v>1</v>
      </c>
      <c r="B32" s="129" t="s">
        <v>4300</v>
      </c>
      <c r="C32" s="130">
        <v>138000000</v>
      </c>
      <c r="D32" s="129" t="s">
        <v>4301</v>
      </c>
      <c r="E32" s="129" t="s">
        <v>4302</v>
      </c>
      <c r="F32" s="129" t="s">
        <v>4284</v>
      </c>
    </row>
    <row r="33" spans="1:6" x14ac:dyDescent="0.25">
      <c r="A33" s="133"/>
      <c r="B33" s="129"/>
      <c r="C33" s="130"/>
      <c r="D33" s="129"/>
      <c r="E33" s="129"/>
      <c r="F33" s="129"/>
    </row>
    <row r="34" spans="1:6" ht="31.2" x14ac:dyDescent="0.25">
      <c r="A34" s="134" t="s">
        <v>249</v>
      </c>
      <c r="B34" s="126" t="s">
        <v>569</v>
      </c>
      <c r="C34" s="122">
        <f>SUM(C35:C38)</f>
        <v>2263640000</v>
      </c>
      <c r="D34" s="121"/>
      <c r="E34" s="121"/>
      <c r="F34" s="121"/>
    </row>
    <row r="35" spans="1:6" ht="31.2" x14ac:dyDescent="0.25">
      <c r="A35" s="133">
        <v>1</v>
      </c>
      <c r="B35" s="129" t="s">
        <v>4303</v>
      </c>
      <c r="C35" s="130">
        <v>1786810000</v>
      </c>
      <c r="D35" s="129" t="s">
        <v>4304</v>
      </c>
      <c r="E35" s="129" t="s">
        <v>4305</v>
      </c>
      <c r="F35" s="129" t="s">
        <v>423</v>
      </c>
    </row>
    <row r="36" spans="1:6" ht="31.2" x14ac:dyDescent="0.25">
      <c r="A36" s="133">
        <v>2</v>
      </c>
      <c r="B36" s="129" t="s">
        <v>4306</v>
      </c>
      <c r="C36" s="130">
        <v>141390000</v>
      </c>
      <c r="D36" s="129" t="s">
        <v>4307</v>
      </c>
      <c r="E36" s="129" t="s">
        <v>4308</v>
      </c>
      <c r="F36" s="129" t="s">
        <v>3754</v>
      </c>
    </row>
    <row r="37" spans="1:6" ht="31.2" x14ac:dyDescent="0.25">
      <c r="A37" s="133">
        <v>3</v>
      </c>
      <c r="B37" s="129" t="s">
        <v>4309</v>
      </c>
      <c r="C37" s="130">
        <v>110440000</v>
      </c>
      <c r="D37" s="129" t="s">
        <v>4310</v>
      </c>
      <c r="E37" s="129" t="s">
        <v>905</v>
      </c>
      <c r="F37" s="129" t="s">
        <v>423</v>
      </c>
    </row>
    <row r="38" spans="1:6" ht="62.4" x14ac:dyDescent="0.25">
      <c r="A38" s="133">
        <v>4</v>
      </c>
      <c r="B38" s="129" t="s">
        <v>4311</v>
      </c>
      <c r="C38" s="130">
        <v>225000000</v>
      </c>
      <c r="D38" s="129" t="s">
        <v>4312</v>
      </c>
      <c r="E38" s="129" t="s">
        <v>4313</v>
      </c>
      <c r="F38" s="129" t="s">
        <v>4284</v>
      </c>
    </row>
    <row r="39" spans="1:6" x14ac:dyDescent="0.25">
      <c r="A39" s="131"/>
      <c r="B39" s="129"/>
      <c r="C39" s="130"/>
      <c r="D39" s="129"/>
      <c r="E39" s="129"/>
      <c r="F39" s="129"/>
    </row>
    <row r="40" spans="1:6" ht="31.2" x14ac:dyDescent="0.25">
      <c r="A40" s="125" t="s">
        <v>250</v>
      </c>
      <c r="B40" s="126" t="s">
        <v>4314</v>
      </c>
      <c r="C40" s="127">
        <f>SUM(C41:C48)</f>
        <v>2824655000</v>
      </c>
      <c r="D40" s="121"/>
      <c r="E40" s="121"/>
      <c r="F40" s="121"/>
    </row>
    <row r="41" spans="1:6" ht="31.2" x14ac:dyDescent="0.25">
      <c r="A41" s="128" t="s">
        <v>1</v>
      </c>
      <c r="B41" s="129" t="s">
        <v>4315</v>
      </c>
      <c r="C41" s="130">
        <v>50000000</v>
      </c>
      <c r="D41" s="129" t="s">
        <v>4316</v>
      </c>
      <c r="E41" s="129" t="s">
        <v>528</v>
      </c>
      <c r="F41" s="129" t="s">
        <v>423</v>
      </c>
    </row>
    <row r="42" spans="1:6" ht="31.2" x14ac:dyDescent="0.25">
      <c r="A42" s="128" t="s">
        <v>3</v>
      </c>
      <c r="B42" s="129" t="s">
        <v>4317</v>
      </c>
      <c r="C42" s="130">
        <v>49020000</v>
      </c>
      <c r="D42" s="129" t="s">
        <v>4318</v>
      </c>
      <c r="E42" s="129" t="s">
        <v>4319</v>
      </c>
      <c r="F42" s="129" t="s">
        <v>4284</v>
      </c>
    </row>
    <row r="43" spans="1:6" x14ac:dyDescent="0.25">
      <c r="A43" s="128" t="s">
        <v>4</v>
      </c>
      <c r="B43" s="129" t="s">
        <v>4320</v>
      </c>
      <c r="C43" s="130">
        <v>116000000</v>
      </c>
      <c r="D43" s="129" t="s">
        <v>4321</v>
      </c>
      <c r="E43" s="129" t="s">
        <v>4322</v>
      </c>
      <c r="F43" s="129" t="s">
        <v>4284</v>
      </c>
    </row>
    <row r="44" spans="1:6" ht="31.2" x14ac:dyDescent="0.25">
      <c r="A44" s="128" t="s">
        <v>431</v>
      </c>
      <c r="B44" s="129" t="s">
        <v>4323</v>
      </c>
      <c r="C44" s="130">
        <v>109000000</v>
      </c>
      <c r="D44" s="129" t="s">
        <v>4324</v>
      </c>
      <c r="E44" s="129" t="s">
        <v>905</v>
      </c>
      <c r="F44" s="129" t="s">
        <v>4284</v>
      </c>
    </row>
    <row r="45" spans="1:6" x14ac:dyDescent="0.25">
      <c r="A45" s="128" t="s">
        <v>435</v>
      </c>
      <c r="B45" s="129" t="s">
        <v>4325</v>
      </c>
      <c r="C45" s="130">
        <v>25000000</v>
      </c>
      <c r="D45" s="129" t="s">
        <v>4326</v>
      </c>
      <c r="E45" s="129" t="s">
        <v>528</v>
      </c>
      <c r="F45" s="129" t="s">
        <v>4284</v>
      </c>
    </row>
    <row r="46" spans="1:6" x14ac:dyDescent="0.25">
      <c r="A46" s="128" t="s">
        <v>438</v>
      </c>
      <c r="B46" s="129" t="s">
        <v>4327</v>
      </c>
      <c r="C46" s="130">
        <v>80000000</v>
      </c>
      <c r="D46" s="129" t="s">
        <v>4328</v>
      </c>
      <c r="E46" s="129" t="s">
        <v>4030</v>
      </c>
      <c r="F46" s="129" t="s">
        <v>4284</v>
      </c>
    </row>
    <row r="47" spans="1:6" x14ac:dyDescent="0.25">
      <c r="A47" s="128" t="s">
        <v>441</v>
      </c>
      <c r="B47" s="129" t="s">
        <v>4329</v>
      </c>
      <c r="C47" s="130">
        <v>1395635000</v>
      </c>
      <c r="D47" s="129" t="s">
        <v>4330</v>
      </c>
      <c r="E47" s="129" t="s">
        <v>4331</v>
      </c>
      <c r="F47" s="129" t="s">
        <v>423</v>
      </c>
    </row>
    <row r="48" spans="1:6" x14ac:dyDescent="0.25">
      <c r="A48" s="128" t="s">
        <v>445</v>
      </c>
      <c r="B48" s="129" t="s">
        <v>4332</v>
      </c>
      <c r="C48" s="135">
        <v>1000000000</v>
      </c>
      <c r="D48" s="129" t="s">
        <v>4333</v>
      </c>
      <c r="E48" s="129" t="s">
        <v>4334</v>
      </c>
      <c r="F48" s="129" t="s">
        <v>3754</v>
      </c>
    </row>
    <row r="49" spans="1:6" x14ac:dyDescent="0.25">
      <c r="A49" s="131"/>
      <c r="B49" s="129"/>
      <c r="C49" s="130"/>
      <c r="D49" s="129"/>
      <c r="E49" s="129"/>
      <c r="F49" s="129"/>
    </row>
    <row r="50" spans="1:6" ht="31.2" x14ac:dyDescent="0.25">
      <c r="A50" s="125" t="s">
        <v>253</v>
      </c>
      <c r="B50" s="136" t="s">
        <v>3609</v>
      </c>
      <c r="C50" s="127">
        <f>SUM(C51:C52)</f>
        <v>75000000</v>
      </c>
      <c r="D50" s="121"/>
      <c r="E50" s="121"/>
      <c r="F50" s="121"/>
    </row>
    <row r="51" spans="1:6" ht="46.8" x14ac:dyDescent="0.25">
      <c r="A51" s="128" t="s">
        <v>1</v>
      </c>
      <c r="B51" s="129" t="s">
        <v>4335</v>
      </c>
      <c r="C51" s="130">
        <v>75000000</v>
      </c>
      <c r="D51" s="129" t="s">
        <v>4336</v>
      </c>
      <c r="E51" s="129" t="s">
        <v>528</v>
      </c>
      <c r="F51" s="129" t="s">
        <v>4284</v>
      </c>
    </row>
    <row r="52" spans="1:6" x14ac:dyDescent="0.25">
      <c r="A52" s="131"/>
      <c r="B52" s="129"/>
      <c r="C52" s="130"/>
      <c r="D52" s="129"/>
      <c r="E52" s="129"/>
      <c r="F52" s="129"/>
    </row>
    <row r="53" spans="1:6" x14ac:dyDescent="0.25">
      <c r="A53" s="137"/>
      <c r="B53" s="121" t="s">
        <v>4337</v>
      </c>
      <c r="C53" s="122">
        <f>SUM(C54)</f>
        <v>232000000</v>
      </c>
      <c r="D53" s="121"/>
      <c r="E53" s="121"/>
      <c r="F53" s="121"/>
    </row>
    <row r="54" spans="1:6" ht="31.2" x14ac:dyDescent="0.25">
      <c r="A54" s="125" t="s">
        <v>256</v>
      </c>
      <c r="B54" s="126" t="s">
        <v>4338</v>
      </c>
      <c r="C54" s="127">
        <f>SUM(C55:C56)</f>
        <v>232000000</v>
      </c>
      <c r="D54" s="121"/>
      <c r="E54" s="121"/>
      <c r="F54" s="121"/>
    </row>
    <row r="55" spans="1:6" ht="46.8" x14ac:dyDescent="0.25">
      <c r="A55" s="138" t="s">
        <v>1</v>
      </c>
      <c r="B55" s="129" t="s">
        <v>4339</v>
      </c>
      <c r="C55" s="130">
        <v>215000000</v>
      </c>
      <c r="D55" s="129" t="s">
        <v>4340</v>
      </c>
      <c r="E55" s="129" t="s">
        <v>528</v>
      </c>
      <c r="F55" s="129" t="s">
        <v>4284</v>
      </c>
    </row>
    <row r="56" spans="1:6" ht="31.2" x14ac:dyDescent="0.25">
      <c r="A56" s="138" t="s">
        <v>3</v>
      </c>
      <c r="B56" s="129" t="s">
        <v>4341</v>
      </c>
      <c r="C56" s="130">
        <v>17000000</v>
      </c>
      <c r="D56" s="129" t="s">
        <v>4342</v>
      </c>
      <c r="E56" s="129" t="s">
        <v>3751</v>
      </c>
      <c r="F56" s="129" t="s">
        <v>4284</v>
      </c>
    </row>
    <row r="57" spans="1:6" x14ac:dyDescent="0.25">
      <c r="A57" s="131"/>
      <c r="B57" s="129"/>
      <c r="C57" s="130"/>
      <c r="D57" s="129"/>
      <c r="E57" s="129"/>
      <c r="F57" s="129"/>
    </row>
    <row r="58" spans="1:6" x14ac:dyDescent="0.25">
      <c r="A58" s="121"/>
      <c r="B58" s="121" t="s">
        <v>4343</v>
      </c>
      <c r="C58" s="122">
        <f>SUM(C59)</f>
        <v>250000000</v>
      </c>
      <c r="D58" s="121"/>
      <c r="E58" s="121"/>
      <c r="F58" s="121"/>
    </row>
    <row r="59" spans="1:6" ht="46.8" x14ac:dyDescent="0.25">
      <c r="A59" s="125" t="s">
        <v>123</v>
      </c>
      <c r="B59" s="136" t="s">
        <v>4344</v>
      </c>
      <c r="C59" s="127">
        <f>SUM(C60)</f>
        <v>250000000</v>
      </c>
      <c r="D59" s="121"/>
      <c r="E59" s="121"/>
      <c r="F59" s="121"/>
    </row>
    <row r="60" spans="1:6" x14ac:dyDescent="0.25">
      <c r="A60" s="128" t="s">
        <v>1</v>
      </c>
      <c r="B60" s="129" t="s">
        <v>4345</v>
      </c>
      <c r="C60" s="130">
        <v>250000000</v>
      </c>
      <c r="D60" s="129" t="s">
        <v>4346</v>
      </c>
      <c r="E60" s="129" t="s">
        <v>645</v>
      </c>
      <c r="F60" s="129" t="s">
        <v>423</v>
      </c>
    </row>
    <row r="61" spans="1:6" x14ac:dyDescent="0.25">
      <c r="A61" s="139"/>
      <c r="B61" s="139"/>
      <c r="C61" s="140"/>
      <c r="D61" s="139"/>
      <c r="E61" s="139"/>
      <c r="F61" s="139"/>
    </row>
    <row r="62" spans="1:6" x14ac:dyDescent="0.25">
      <c r="A62" s="141"/>
      <c r="B62" s="121" t="s">
        <v>0</v>
      </c>
      <c r="C62" s="123">
        <f>C63</f>
        <v>25000000</v>
      </c>
      <c r="D62" s="124"/>
      <c r="E62" s="124"/>
      <c r="F62" s="142"/>
    </row>
    <row r="63" spans="1:6" ht="31.2" x14ac:dyDescent="0.25">
      <c r="A63" s="143" t="s">
        <v>257</v>
      </c>
      <c r="B63" s="126" t="s">
        <v>1687</v>
      </c>
      <c r="C63" s="144">
        <f>SUM(C64:C64)</f>
        <v>25000000</v>
      </c>
      <c r="D63" s="145"/>
      <c r="E63" s="139"/>
      <c r="F63" s="139"/>
    </row>
    <row r="64" spans="1:6" ht="31.2" x14ac:dyDescent="0.25">
      <c r="A64" s="146">
        <v>1</v>
      </c>
      <c r="B64" s="129" t="s">
        <v>4347</v>
      </c>
      <c r="C64" s="140">
        <v>25000000</v>
      </c>
      <c r="D64" s="129" t="s">
        <v>5019</v>
      </c>
      <c r="E64" s="139" t="s">
        <v>528</v>
      </c>
      <c r="F64" s="139"/>
    </row>
    <row r="65" spans="1:6" x14ac:dyDescent="0.25">
      <c r="A65" s="147"/>
      <c r="B65" s="147"/>
      <c r="C65" s="147"/>
      <c r="D65" s="147"/>
      <c r="E65" s="147"/>
      <c r="F65" s="147"/>
    </row>
    <row r="66" spans="1:6" x14ac:dyDescent="0.3">
      <c r="A66" s="147"/>
      <c r="B66" s="147"/>
      <c r="C66" s="147"/>
      <c r="D66" s="147"/>
      <c r="E66" s="148"/>
      <c r="F66" s="147"/>
    </row>
    <row r="67" spans="1:6" x14ac:dyDescent="0.3">
      <c r="A67" s="147"/>
      <c r="B67" s="147"/>
      <c r="C67" s="147"/>
      <c r="D67" s="147"/>
      <c r="E67" s="148"/>
      <c r="F67" s="147"/>
    </row>
    <row r="68" spans="1:6" x14ac:dyDescent="0.3">
      <c r="A68" s="147"/>
      <c r="B68" s="147"/>
      <c r="C68" s="147"/>
      <c r="D68" s="147"/>
      <c r="E68" s="148"/>
      <c r="F68" s="147"/>
    </row>
    <row r="69" spans="1:6" x14ac:dyDescent="0.3">
      <c r="A69" s="147"/>
      <c r="B69" s="147"/>
      <c r="C69" s="147"/>
      <c r="D69" s="147"/>
      <c r="E69" s="149"/>
      <c r="F69" s="147"/>
    </row>
    <row r="70" spans="1:6" x14ac:dyDescent="0.3">
      <c r="A70" s="147"/>
      <c r="B70" s="147"/>
      <c r="C70" s="147"/>
      <c r="D70" s="147"/>
      <c r="E70" s="149"/>
      <c r="F70" s="147"/>
    </row>
    <row r="71" spans="1:6" x14ac:dyDescent="0.3">
      <c r="A71" s="147"/>
      <c r="B71" s="147"/>
      <c r="C71" s="147"/>
      <c r="D71" s="147"/>
      <c r="E71" s="150"/>
      <c r="F71" s="147"/>
    </row>
    <row r="72" spans="1:6" x14ac:dyDescent="0.3">
      <c r="A72" s="147"/>
      <c r="B72" s="147"/>
      <c r="C72" s="147"/>
      <c r="D72" s="147"/>
      <c r="E72" s="151"/>
      <c r="F72" s="147"/>
    </row>
    <row r="73" spans="1:6" x14ac:dyDescent="0.3">
      <c r="A73" s="147"/>
      <c r="B73" s="147"/>
      <c r="C73" s="147"/>
      <c r="D73" s="147"/>
      <c r="E73" s="152"/>
      <c r="F73" s="147"/>
    </row>
    <row r="74" spans="1:6" x14ac:dyDescent="0.3">
      <c r="E74" s="152"/>
    </row>
  </sheetData>
  <pageMargins left="0.31496062992125984" right="0.19685039370078741" top="0.35433070866141736" bottom="0.31496062992125984" header="0.31496062992125984" footer="0.31496062992125984"/>
  <pageSetup paperSize="11" scale="5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2" zoomScale="70" zoomScaleNormal="70" workbookViewId="0">
      <selection activeCell="C11" sqref="C11"/>
    </sheetView>
  </sheetViews>
  <sheetFormatPr defaultColWidth="8" defaultRowHeight="15.6" x14ac:dyDescent="0.25"/>
  <cols>
    <col min="1" max="1" width="7.77734375" style="93" customWidth="1"/>
    <col min="2" max="2" width="55.77734375" style="3" customWidth="1"/>
    <col min="3" max="3" width="23.77734375" style="3" customWidth="1"/>
    <col min="4" max="4" width="45.77734375" style="3" customWidth="1"/>
    <col min="5" max="6" width="24.77734375" style="3" customWidth="1"/>
    <col min="7" max="231" width="6.88671875" style="3" customWidth="1"/>
    <col min="232" max="16384" width="8" style="3"/>
  </cols>
  <sheetData>
    <row r="1" spans="1:6" s="73" customFormat="1" x14ac:dyDescent="0.3">
      <c r="A1" s="195"/>
      <c r="B1" s="45" t="s">
        <v>1158</v>
      </c>
      <c r="C1" s="225" t="s">
        <v>3538</v>
      </c>
      <c r="D1" s="195"/>
      <c r="E1" s="195"/>
      <c r="F1" s="195"/>
    </row>
    <row r="2" spans="1:6" s="72" customFormat="1" x14ac:dyDescent="0.25">
      <c r="A2" s="196"/>
    </row>
    <row r="3" spans="1:6" s="197" customFormat="1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s="197" customFormat="1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s="197" customFormat="1" x14ac:dyDescent="0.3">
      <c r="A5" s="198"/>
      <c r="B5" s="198"/>
      <c r="C5" s="198"/>
      <c r="D5" s="199"/>
      <c r="E5" s="199"/>
      <c r="F5" s="199"/>
    </row>
    <row r="6" spans="1:6" s="86" customFormat="1" x14ac:dyDescent="0.25">
      <c r="A6" s="200"/>
      <c r="B6" s="201" t="s">
        <v>108</v>
      </c>
      <c r="C6" s="202"/>
      <c r="D6" s="199"/>
      <c r="E6" s="199"/>
      <c r="F6" s="199"/>
    </row>
    <row r="7" spans="1:6" s="86" customFormat="1" x14ac:dyDescent="0.25">
      <c r="A7" s="200"/>
      <c r="B7" s="201" t="s">
        <v>71</v>
      </c>
      <c r="C7" s="202">
        <f>C9</f>
        <v>1902900000</v>
      </c>
      <c r="D7" s="202"/>
      <c r="E7" s="202"/>
      <c r="F7" s="202"/>
    </row>
    <row r="8" spans="1:6" s="86" customFormat="1" x14ac:dyDescent="0.25">
      <c r="A8" s="200"/>
      <c r="B8" s="201"/>
      <c r="C8" s="202"/>
      <c r="D8" s="202"/>
      <c r="E8" s="199"/>
      <c r="F8" s="203"/>
    </row>
    <row r="9" spans="1:6" s="86" customFormat="1" x14ac:dyDescent="0.25">
      <c r="A9" s="200"/>
      <c r="B9" s="201" t="s">
        <v>3538</v>
      </c>
      <c r="C9" s="202">
        <f>SUM(C10,C23,C32,C35,C44,C49,C56,C61)</f>
        <v>1902900000</v>
      </c>
      <c r="D9" s="202"/>
      <c r="E9" s="199"/>
      <c r="F9" s="199"/>
    </row>
    <row r="10" spans="1:6" s="86" customFormat="1" ht="31.2" x14ac:dyDescent="0.25">
      <c r="A10" s="204" t="s">
        <v>237</v>
      </c>
      <c r="B10" s="205" t="s">
        <v>238</v>
      </c>
      <c r="C10" s="202">
        <f>SUM(C11:C21)</f>
        <v>342900000</v>
      </c>
      <c r="D10" s="8"/>
      <c r="E10" s="8"/>
      <c r="F10" s="8"/>
    </row>
    <row r="11" spans="1:6" ht="31.2" x14ac:dyDescent="0.25">
      <c r="A11" s="206" t="s">
        <v>1</v>
      </c>
      <c r="B11" s="207" t="s">
        <v>420</v>
      </c>
      <c r="C11" s="208">
        <v>3000000</v>
      </c>
      <c r="D11" s="207" t="s">
        <v>3539</v>
      </c>
      <c r="E11" s="207" t="s">
        <v>3540</v>
      </c>
      <c r="F11" s="207" t="s">
        <v>3541</v>
      </c>
    </row>
    <row r="12" spans="1:6" ht="31.2" x14ac:dyDescent="0.25">
      <c r="A12" s="206" t="s">
        <v>3</v>
      </c>
      <c r="B12" s="207" t="s">
        <v>424</v>
      </c>
      <c r="C12" s="208">
        <v>30050000</v>
      </c>
      <c r="D12" s="207" t="s">
        <v>3542</v>
      </c>
      <c r="E12" s="207" t="s">
        <v>645</v>
      </c>
      <c r="F12" s="207" t="s">
        <v>3541</v>
      </c>
    </row>
    <row r="13" spans="1:6" ht="46.8" x14ac:dyDescent="0.25">
      <c r="A13" s="206" t="s">
        <v>4</v>
      </c>
      <c r="B13" s="207" t="s">
        <v>1216</v>
      </c>
      <c r="C13" s="208">
        <v>5600000</v>
      </c>
      <c r="D13" s="207" t="s">
        <v>3543</v>
      </c>
      <c r="E13" s="207" t="s">
        <v>3544</v>
      </c>
      <c r="F13" s="207" t="s">
        <v>3541</v>
      </c>
    </row>
    <row r="14" spans="1:6" ht="31.2" x14ac:dyDescent="0.25">
      <c r="A14" s="206" t="s">
        <v>431</v>
      </c>
      <c r="B14" s="207" t="s">
        <v>2891</v>
      </c>
      <c r="C14" s="208">
        <v>65000000</v>
      </c>
      <c r="D14" s="207" t="s">
        <v>3545</v>
      </c>
      <c r="E14" s="207" t="s">
        <v>3546</v>
      </c>
      <c r="F14" s="207" t="s">
        <v>3541</v>
      </c>
    </row>
    <row r="15" spans="1:6" ht="31.2" x14ac:dyDescent="0.25">
      <c r="A15" s="206" t="s">
        <v>435</v>
      </c>
      <c r="B15" s="207" t="s">
        <v>426</v>
      </c>
      <c r="C15" s="208">
        <v>83100000</v>
      </c>
      <c r="D15" s="207" t="s">
        <v>3547</v>
      </c>
      <c r="E15" s="207" t="s">
        <v>645</v>
      </c>
      <c r="F15" s="207" t="s">
        <v>3541</v>
      </c>
    </row>
    <row r="16" spans="1:6" ht="31.2" x14ac:dyDescent="0.25">
      <c r="A16" s="206" t="s">
        <v>438</v>
      </c>
      <c r="B16" s="207" t="s">
        <v>239</v>
      </c>
      <c r="C16" s="208">
        <v>14650000</v>
      </c>
      <c r="D16" s="207" t="s">
        <v>3548</v>
      </c>
      <c r="E16" s="207" t="s">
        <v>3549</v>
      </c>
      <c r="F16" s="207" t="s">
        <v>3541</v>
      </c>
    </row>
    <row r="17" spans="1:6" ht="31.2" x14ac:dyDescent="0.25">
      <c r="A17" s="206" t="s">
        <v>441</v>
      </c>
      <c r="B17" s="207" t="s">
        <v>439</v>
      </c>
      <c r="C17" s="208">
        <v>10000000</v>
      </c>
      <c r="D17" s="207" t="s">
        <v>241</v>
      </c>
      <c r="E17" s="207" t="s">
        <v>3550</v>
      </c>
      <c r="F17" s="207" t="s">
        <v>3541</v>
      </c>
    </row>
    <row r="18" spans="1:6" ht="31.2" x14ac:dyDescent="0.25">
      <c r="A18" s="206" t="s">
        <v>445</v>
      </c>
      <c r="B18" s="207" t="s">
        <v>242</v>
      </c>
      <c r="C18" s="208">
        <v>3500000</v>
      </c>
      <c r="D18" s="207" t="s">
        <v>3551</v>
      </c>
      <c r="E18" s="207" t="s">
        <v>3552</v>
      </c>
      <c r="F18" s="207" t="s">
        <v>3541</v>
      </c>
    </row>
    <row r="19" spans="1:6" ht="31.2" x14ac:dyDescent="0.25">
      <c r="A19" s="206" t="s">
        <v>449</v>
      </c>
      <c r="B19" s="207" t="s">
        <v>550</v>
      </c>
      <c r="C19" s="208">
        <v>3000000</v>
      </c>
      <c r="D19" s="207" t="s">
        <v>3553</v>
      </c>
      <c r="E19" s="207" t="s">
        <v>3554</v>
      </c>
      <c r="F19" s="207" t="s">
        <v>3541</v>
      </c>
    </row>
    <row r="20" spans="1:6" ht="31.2" x14ac:dyDescent="0.25">
      <c r="A20" s="206" t="s">
        <v>553</v>
      </c>
      <c r="B20" s="207" t="s">
        <v>446</v>
      </c>
      <c r="C20" s="208">
        <v>25000000</v>
      </c>
      <c r="D20" s="207" t="s">
        <v>3555</v>
      </c>
      <c r="E20" s="207" t="s">
        <v>3556</v>
      </c>
      <c r="F20" s="207" t="s">
        <v>3541</v>
      </c>
    </row>
    <row r="21" spans="1:6" ht="31.2" x14ac:dyDescent="0.25">
      <c r="A21" s="206" t="s">
        <v>557</v>
      </c>
      <c r="B21" s="207" t="s">
        <v>554</v>
      </c>
      <c r="C21" s="208">
        <v>100000000</v>
      </c>
      <c r="D21" s="207" t="s">
        <v>3557</v>
      </c>
      <c r="E21" s="207" t="s">
        <v>645</v>
      </c>
      <c r="F21" s="207" t="s">
        <v>3541</v>
      </c>
    </row>
    <row r="22" spans="1:6" x14ac:dyDescent="0.25">
      <c r="A22" s="209"/>
      <c r="B22" s="207"/>
      <c r="C22" s="208"/>
      <c r="D22" s="201"/>
      <c r="E22" s="201"/>
      <c r="F22" s="201"/>
    </row>
    <row r="23" spans="1:6" s="86" customFormat="1" ht="31.2" x14ac:dyDescent="0.25">
      <c r="A23" s="204" t="s">
        <v>243</v>
      </c>
      <c r="B23" s="205" t="s">
        <v>244</v>
      </c>
      <c r="C23" s="202">
        <f>SUM(C24:C30)</f>
        <v>110000000</v>
      </c>
      <c r="D23" s="207"/>
      <c r="E23" s="207"/>
      <c r="F23" s="207"/>
    </row>
    <row r="24" spans="1:6" s="86" customFormat="1" ht="31.2" x14ac:dyDescent="0.25">
      <c r="A24" s="210" t="s">
        <v>3558</v>
      </c>
      <c r="B24" s="207" t="s">
        <v>3559</v>
      </c>
      <c r="C24" s="208"/>
      <c r="D24" s="207" t="s">
        <v>3560</v>
      </c>
      <c r="E24" s="207" t="s">
        <v>262</v>
      </c>
      <c r="F24" s="207" t="s">
        <v>3541</v>
      </c>
    </row>
    <row r="25" spans="1:6" ht="31.2" x14ac:dyDescent="0.25">
      <c r="A25" s="206" t="s">
        <v>1</v>
      </c>
      <c r="B25" s="207" t="s">
        <v>245</v>
      </c>
      <c r="C25" s="208">
        <v>10000000</v>
      </c>
      <c r="D25" s="207" t="s">
        <v>290</v>
      </c>
      <c r="E25" s="207" t="s">
        <v>3561</v>
      </c>
      <c r="F25" s="207" t="s">
        <v>3541</v>
      </c>
    </row>
    <row r="26" spans="1:6" ht="46.8" x14ac:dyDescent="0.25">
      <c r="A26" s="206" t="s">
        <v>3</v>
      </c>
      <c r="B26" s="207" t="s">
        <v>456</v>
      </c>
      <c r="C26" s="208">
        <v>75000000</v>
      </c>
      <c r="D26" s="207" t="s">
        <v>3562</v>
      </c>
      <c r="E26" s="207" t="s">
        <v>3544</v>
      </c>
      <c r="F26" s="207" t="s">
        <v>3541</v>
      </c>
    </row>
    <row r="27" spans="1:6" ht="31.2" x14ac:dyDescent="0.25">
      <c r="A27" s="206" t="s">
        <v>4</v>
      </c>
      <c r="B27" s="207" t="s">
        <v>246</v>
      </c>
      <c r="C27" s="208">
        <v>3450000</v>
      </c>
      <c r="D27" s="207" t="s">
        <v>1222</v>
      </c>
      <c r="E27" s="207" t="s">
        <v>3563</v>
      </c>
      <c r="F27" s="207" t="s">
        <v>3541</v>
      </c>
    </row>
    <row r="28" spans="1:6" ht="31.2" x14ac:dyDescent="0.25">
      <c r="A28" s="206" t="s">
        <v>431</v>
      </c>
      <c r="B28" s="207" t="s">
        <v>3564</v>
      </c>
      <c r="C28" s="208">
        <v>15550000</v>
      </c>
      <c r="D28" s="207" t="s">
        <v>3565</v>
      </c>
      <c r="E28" s="207" t="s">
        <v>3566</v>
      </c>
      <c r="F28" s="207" t="s">
        <v>3541</v>
      </c>
    </row>
    <row r="29" spans="1:6" ht="31.2" x14ac:dyDescent="0.25">
      <c r="A29" s="206" t="s">
        <v>435</v>
      </c>
      <c r="B29" s="207" t="s">
        <v>3567</v>
      </c>
      <c r="C29" s="208">
        <v>3000000</v>
      </c>
      <c r="D29" s="207" t="s">
        <v>3568</v>
      </c>
      <c r="E29" s="207" t="s">
        <v>3569</v>
      </c>
      <c r="F29" s="207" t="s">
        <v>3541</v>
      </c>
    </row>
    <row r="30" spans="1:6" ht="31.2" x14ac:dyDescent="0.25">
      <c r="A30" s="206" t="s">
        <v>438</v>
      </c>
      <c r="B30" s="207" t="s">
        <v>3570</v>
      </c>
      <c r="C30" s="208">
        <v>3000000</v>
      </c>
      <c r="D30" s="207" t="s">
        <v>3571</v>
      </c>
      <c r="E30" s="207" t="s">
        <v>3572</v>
      </c>
      <c r="F30" s="207" t="s">
        <v>3541</v>
      </c>
    </row>
    <row r="31" spans="1:6" x14ac:dyDescent="0.25">
      <c r="A31" s="209"/>
      <c r="B31" s="207"/>
      <c r="C31" s="208"/>
      <c r="D31" s="201"/>
      <c r="E31" s="201"/>
      <c r="F31" s="201"/>
    </row>
    <row r="32" spans="1:6" s="86" customFormat="1" ht="46.8" x14ac:dyDescent="0.25">
      <c r="A32" s="204" t="s">
        <v>247</v>
      </c>
      <c r="B32" s="211" t="s">
        <v>466</v>
      </c>
      <c r="C32" s="202">
        <f>SUM(C33:C33)</f>
        <v>9600000</v>
      </c>
      <c r="D32" s="8"/>
      <c r="E32" s="8"/>
      <c r="F32" s="8"/>
    </row>
    <row r="33" spans="1:8" ht="78" x14ac:dyDescent="0.25">
      <c r="A33" s="206" t="s">
        <v>1</v>
      </c>
      <c r="B33" s="207" t="s">
        <v>1141</v>
      </c>
      <c r="C33" s="208">
        <v>9600000</v>
      </c>
      <c r="D33" s="207" t="s">
        <v>3573</v>
      </c>
      <c r="E33" s="207" t="s">
        <v>3574</v>
      </c>
      <c r="F33" s="207" t="s">
        <v>3541</v>
      </c>
    </row>
    <row r="34" spans="1:8" x14ac:dyDescent="0.25">
      <c r="A34" s="209"/>
      <c r="B34" s="207"/>
      <c r="C34" s="208"/>
      <c r="D34" s="201"/>
      <c r="E34" s="201"/>
      <c r="F34" s="201"/>
    </row>
    <row r="35" spans="1:8" s="86" customFormat="1" ht="31.2" x14ac:dyDescent="0.25">
      <c r="A35" s="204" t="s">
        <v>248</v>
      </c>
      <c r="B35" s="205" t="s">
        <v>569</v>
      </c>
      <c r="C35" s="202">
        <f>SUM(C36:C42)</f>
        <v>775400000</v>
      </c>
      <c r="D35" s="8"/>
      <c r="E35" s="8"/>
      <c r="F35" s="8"/>
      <c r="H35" s="212"/>
    </row>
    <row r="36" spans="1:8" ht="31.2" x14ac:dyDescent="0.25">
      <c r="A36" s="206" t="s">
        <v>1</v>
      </c>
      <c r="B36" s="207" t="s">
        <v>3575</v>
      </c>
      <c r="C36" s="208">
        <v>10000000</v>
      </c>
      <c r="D36" s="207" t="s">
        <v>3576</v>
      </c>
      <c r="E36" s="207" t="s">
        <v>3577</v>
      </c>
      <c r="F36" s="207" t="s">
        <v>902</v>
      </c>
    </row>
    <row r="37" spans="1:8" ht="31.2" x14ac:dyDescent="0.25">
      <c r="A37" s="206" t="s">
        <v>3</v>
      </c>
      <c r="B37" s="207" t="s">
        <v>3578</v>
      </c>
      <c r="C37" s="208">
        <v>50400000</v>
      </c>
      <c r="D37" s="207" t="s">
        <v>3579</v>
      </c>
      <c r="E37" s="207" t="s">
        <v>3577</v>
      </c>
      <c r="F37" s="207" t="s">
        <v>3541</v>
      </c>
    </row>
    <row r="38" spans="1:8" ht="31.2" x14ac:dyDescent="0.25">
      <c r="A38" s="206" t="s">
        <v>4</v>
      </c>
      <c r="B38" s="207" t="s">
        <v>3580</v>
      </c>
      <c r="C38" s="208">
        <v>15000000</v>
      </c>
      <c r="D38" s="207" t="s">
        <v>3581</v>
      </c>
      <c r="E38" s="207" t="s">
        <v>3577</v>
      </c>
      <c r="F38" s="207" t="s">
        <v>902</v>
      </c>
    </row>
    <row r="39" spans="1:8" ht="31.2" x14ac:dyDescent="0.25">
      <c r="A39" s="206" t="s">
        <v>431</v>
      </c>
      <c r="B39" s="207" t="s">
        <v>3582</v>
      </c>
      <c r="C39" s="208">
        <v>200000000</v>
      </c>
      <c r="D39" s="207" t="s">
        <v>3583</v>
      </c>
      <c r="E39" s="207" t="s">
        <v>3584</v>
      </c>
      <c r="F39" s="207" t="s">
        <v>902</v>
      </c>
    </row>
    <row r="40" spans="1:8" ht="31.2" x14ac:dyDescent="0.25">
      <c r="A40" s="206" t="s">
        <v>435</v>
      </c>
      <c r="B40" s="207" t="s">
        <v>3585</v>
      </c>
      <c r="C40" s="208">
        <v>50000000</v>
      </c>
      <c r="D40" s="207" t="s">
        <v>3586</v>
      </c>
      <c r="E40" s="207" t="s">
        <v>2889</v>
      </c>
      <c r="F40" s="207" t="s">
        <v>902</v>
      </c>
    </row>
    <row r="41" spans="1:8" ht="31.2" x14ac:dyDescent="0.25">
      <c r="A41" s="206" t="s">
        <v>438</v>
      </c>
      <c r="B41" s="207" t="s">
        <v>3587</v>
      </c>
      <c r="C41" s="208">
        <v>300000000</v>
      </c>
      <c r="D41" s="207" t="s">
        <v>3588</v>
      </c>
      <c r="E41" s="207" t="s">
        <v>262</v>
      </c>
      <c r="F41" s="207" t="s">
        <v>902</v>
      </c>
    </row>
    <row r="42" spans="1:8" ht="31.2" x14ac:dyDescent="0.25">
      <c r="A42" s="206" t="s">
        <v>441</v>
      </c>
      <c r="B42" s="207" t="s">
        <v>3589</v>
      </c>
      <c r="C42" s="208">
        <v>150000000</v>
      </c>
      <c r="D42" s="207" t="s">
        <v>3590</v>
      </c>
      <c r="E42" s="207" t="s">
        <v>3591</v>
      </c>
      <c r="F42" s="207" t="s">
        <v>902</v>
      </c>
    </row>
    <row r="43" spans="1:8" s="94" customFormat="1" x14ac:dyDescent="0.3">
      <c r="A43" s="213"/>
      <c r="B43" s="214"/>
      <c r="C43" s="215"/>
      <c r="D43" s="201"/>
      <c r="E43" s="201"/>
      <c r="F43" s="201"/>
    </row>
    <row r="44" spans="1:8" s="86" customFormat="1" ht="31.2" x14ac:dyDescent="0.25">
      <c r="A44" s="204" t="s">
        <v>249</v>
      </c>
      <c r="B44" s="205" t="s">
        <v>576</v>
      </c>
      <c r="C44" s="202">
        <f>SUM(C45:C47)</f>
        <v>115000000</v>
      </c>
      <c r="D44" s="8"/>
      <c r="E44" s="8"/>
      <c r="F44" s="8"/>
    </row>
    <row r="45" spans="1:8" ht="46.8" x14ac:dyDescent="0.25">
      <c r="A45" s="206" t="s">
        <v>1</v>
      </c>
      <c r="B45" s="207" t="s">
        <v>577</v>
      </c>
      <c r="C45" s="208">
        <v>40000000</v>
      </c>
      <c r="D45" s="207" t="s">
        <v>3592</v>
      </c>
      <c r="E45" s="207" t="s">
        <v>3593</v>
      </c>
      <c r="F45" s="207" t="s">
        <v>3541</v>
      </c>
    </row>
    <row r="46" spans="1:8" ht="62.4" x14ac:dyDescent="0.25">
      <c r="A46" s="206" t="s">
        <v>3</v>
      </c>
      <c r="B46" s="216" t="s">
        <v>3594</v>
      </c>
      <c r="C46" s="208">
        <v>25000000</v>
      </c>
      <c r="D46" s="207" t="s">
        <v>3595</v>
      </c>
      <c r="E46" s="207" t="s">
        <v>645</v>
      </c>
      <c r="F46" s="207" t="s">
        <v>3541</v>
      </c>
    </row>
    <row r="47" spans="1:8" ht="31.2" x14ac:dyDescent="0.25">
      <c r="A47" s="206" t="s">
        <v>4</v>
      </c>
      <c r="B47" s="207" t="s">
        <v>3596</v>
      </c>
      <c r="C47" s="208">
        <v>50000000</v>
      </c>
      <c r="D47" s="207" t="s">
        <v>3597</v>
      </c>
      <c r="E47" s="207" t="s">
        <v>262</v>
      </c>
      <c r="F47" s="207" t="s">
        <v>3541</v>
      </c>
    </row>
    <row r="48" spans="1:8" s="94" customFormat="1" x14ac:dyDescent="0.3">
      <c r="A48" s="217"/>
      <c r="B48" s="214"/>
      <c r="C48" s="218"/>
      <c r="D48" s="201"/>
      <c r="E48" s="201"/>
      <c r="F48" s="201"/>
    </row>
    <row r="49" spans="1:6" s="86" customFormat="1" ht="31.2" x14ac:dyDescent="0.25">
      <c r="A49" s="204" t="s">
        <v>250</v>
      </c>
      <c r="B49" s="205" t="s">
        <v>3598</v>
      </c>
      <c r="C49" s="202">
        <f>SUM(C50:C54)</f>
        <v>245000000</v>
      </c>
      <c r="D49" s="8"/>
      <c r="E49" s="8"/>
      <c r="F49" s="8"/>
    </row>
    <row r="50" spans="1:6" ht="31.2" x14ac:dyDescent="0.25">
      <c r="A50" s="206" t="s">
        <v>1</v>
      </c>
      <c r="B50" s="207" t="s">
        <v>3599</v>
      </c>
      <c r="C50" s="208">
        <v>25000000</v>
      </c>
      <c r="D50" s="207" t="s">
        <v>3600</v>
      </c>
      <c r="E50" s="207" t="s">
        <v>590</v>
      </c>
      <c r="F50" s="207" t="s">
        <v>3541</v>
      </c>
    </row>
    <row r="51" spans="1:6" ht="31.2" x14ac:dyDescent="0.25">
      <c r="A51" s="206" t="s">
        <v>3</v>
      </c>
      <c r="B51" s="207" t="s">
        <v>3601</v>
      </c>
      <c r="C51" s="208">
        <v>20000000</v>
      </c>
      <c r="D51" s="207" t="s">
        <v>3602</v>
      </c>
      <c r="E51" s="207" t="s">
        <v>2251</v>
      </c>
      <c r="F51" s="207" t="s">
        <v>3541</v>
      </c>
    </row>
    <row r="52" spans="1:6" s="94" customFormat="1" ht="31.2" x14ac:dyDescent="0.3">
      <c r="A52" s="206" t="s">
        <v>4</v>
      </c>
      <c r="B52" s="219" t="s">
        <v>3603</v>
      </c>
      <c r="C52" s="220">
        <v>75000000</v>
      </c>
      <c r="D52" s="207" t="s">
        <v>3604</v>
      </c>
      <c r="E52" s="207" t="s">
        <v>293</v>
      </c>
      <c r="F52" s="207" t="s">
        <v>902</v>
      </c>
    </row>
    <row r="53" spans="1:6" ht="31.2" x14ac:dyDescent="0.25">
      <c r="A53" s="206" t="s">
        <v>431</v>
      </c>
      <c r="B53" s="207" t="s">
        <v>3605</v>
      </c>
      <c r="C53" s="208">
        <v>25000000</v>
      </c>
      <c r="D53" s="207" t="s">
        <v>3606</v>
      </c>
      <c r="E53" s="207" t="s">
        <v>2251</v>
      </c>
      <c r="F53" s="207" t="s">
        <v>902</v>
      </c>
    </row>
    <row r="54" spans="1:6" ht="31.2" x14ac:dyDescent="0.25">
      <c r="A54" s="206" t="s">
        <v>435</v>
      </c>
      <c r="B54" s="207" t="s">
        <v>3607</v>
      </c>
      <c r="C54" s="208">
        <v>100000000</v>
      </c>
      <c r="D54" s="207" t="s">
        <v>3608</v>
      </c>
      <c r="E54" s="207" t="s">
        <v>293</v>
      </c>
      <c r="F54" s="207" t="s">
        <v>902</v>
      </c>
    </row>
    <row r="55" spans="1:6" x14ac:dyDescent="0.25">
      <c r="A55" s="209"/>
      <c r="B55" s="207"/>
      <c r="C55" s="208"/>
      <c r="D55" s="201"/>
      <c r="E55" s="201"/>
      <c r="F55" s="201"/>
    </row>
    <row r="56" spans="1:6" s="86" customFormat="1" ht="31.2" x14ac:dyDescent="0.25">
      <c r="A56" s="204" t="s">
        <v>253</v>
      </c>
      <c r="B56" s="211" t="s">
        <v>3609</v>
      </c>
      <c r="C56" s="202">
        <f>SUM(C57:C60)</f>
        <v>60000000</v>
      </c>
      <c r="D56" s="8"/>
      <c r="E56" s="8"/>
      <c r="F56" s="8"/>
    </row>
    <row r="57" spans="1:6" ht="31.2" x14ac:dyDescent="0.25">
      <c r="A57" s="206" t="s">
        <v>1</v>
      </c>
      <c r="B57" s="207" t="s">
        <v>3610</v>
      </c>
      <c r="C57" s="208">
        <v>5000000</v>
      </c>
      <c r="D57" s="207" t="s">
        <v>3611</v>
      </c>
      <c r="E57" s="207" t="s">
        <v>645</v>
      </c>
      <c r="F57" s="207" t="s">
        <v>3541</v>
      </c>
    </row>
    <row r="58" spans="1:6" ht="31.2" x14ac:dyDescent="0.25">
      <c r="A58" s="206" t="s">
        <v>3</v>
      </c>
      <c r="B58" s="207" t="s">
        <v>3612</v>
      </c>
      <c r="C58" s="208">
        <v>25000000</v>
      </c>
      <c r="D58" s="207" t="s">
        <v>3613</v>
      </c>
      <c r="E58" s="207" t="s">
        <v>645</v>
      </c>
      <c r="F58" s="207" t="s">
        <v>902</v>
      </c>
    </row>
    <row r="59" spans="1:6" s="94" customFormat="1" ht="31.2" x14ac:dyDescent="0.3">
      <c r="A59" s="206" t="s">
        <v>4</v>
      </c>
      <c r="B59" s="214" t="s">
        <v>3614</v>
      </c>
      <c r="C59" s="215">
        <v>30000000</v>
      </c>
      <c r="D59" s="221" t="s">
        <v>3615</v>
      </c>
      <c r="E59" s="222" t="s">
        <v>262</v>
      </c>
      <c r="F59" s="207" t="s">
        <v>902</v>
      </c>
    </row>
    <row r="60" spans="1:6" x14ac:dyDescent="0.25">
      <c r="A60" s="209"/>
      <c r="B60" s="207"/>
      <c r="C60" s="208"/>
      <c r="D60" s="201"/>
      <c r="E60" s="201"/>
      <c r="F60" s="201"/>
    </row>
    <row r="61" spans="1:6" s="86" customFormat="1" x14ac:dyDescent="0.25">
      <c r="A61" s="204" t="s">
        <v>256</v>
      </c>
      <c r="B61" s="205" t="s">
        <v>3616</v>
      </c>
      <c r="C61" s="202">
        <f>SUM(C62:C67)</f>
        <v>245000000</v>
      </c>
      <c r="D61" s="207"/>
      <c r="E61" s="207"/>
      <c r="F61" s="207"/>
    </row>
    <row r="62" spans="1:6" ht="31.2" x14ac:dyDescent="0.25">
      <c r="A62" s="206" t="s">
        <v>1</v>
      </c>
      <c r="B62" s="207" t="s">
        <v>3617</v>
      </c>
      <c r="C62" s="208">
        <v>15000000</v>
      </c>
      <c r="D62" s="207" t="s">
        <v>3618</v>
      </c>
      <c r="E62" s="207" t="s">
        <v>3619</v>
      </c>
      <c r="F62" s="207" t="s">
        <v>902</v>
      </c>
    </row>
    <row r="63" spans="1:6" ht="31.2" x14ac:dyDescent="0.25">
      <c r="A63" s="206" t="s">
        <v>3</v>
      </c>
      <c r="B63" s="207" t="s">
        <v>3620</v>
      </c>
      <c r="C63" s="208">
        <v>25000000</v>
      </c>
      <c r="D63" s="207" t="s">
        <v>3621</v>
      </c>
      <c r="E63" s="207" t="s">
        <v>3622</v>
      </c>
      <c r="F63" s="207" t="s">
        <v>902</v>
      </c>
    </row>
    <row r="64" spans="1:6" ht="31.2" x14ac:dyDescent="0.25">
      <c r="A64" s="206" t="s">
        <v>4</v>
      </c>
      <c r="B64" s="207" t="s">
        <v>3623</v>
      </c>
      <c r="C64" s="208">
        <v>100000000</v>
      </c>
      <c r="D64" s="221" t="s">
        <v>3624</v>
      </c>
      <c r="E64" s="223" t="s">
        <v>262</v>
      </c>
      <c r="F64" s="207" t="s">
        <v>902</v>
      </c>
    </row>
    <row r="65" spans="1:6" s="94" customFormat="1" ht="31.2" x14ac:dyDescent="0.3">
      <c r="A65" s="206" t="s">
        <v>431</v>
      </c>
      <c r="B65" s="214" t="s">
        <v>3625</v>
      </c>
      <c r="C65" s="220">
        <v>15000000</v>
      </c>
      <c r="D65" s="207" t="s">
        <v>3626</v>
      </c>
      <c r="E65" s="207" t="s">
        <v>3627</v>
      </c>
      <c r="F65" s="207" t="s">
        <v>902</v>
      </c>
    </row>
    <row r="66" spans="1:6" ht="46.8" x14ac:dyDescent="0.25">
      <c r="A66" s="206" t="s">
        <v>435</v>
      </c>
      <c r="B66" s="216" t="s">
        <v>3628</v>
      </c>
      <c r="C66" s="208">
        <v>15000000</v>
      </c>
      <c r="D66" s="207" t="s">
        <v>3629</v>
      </c>
      <c r="E66" s="207" t="s">
        <v>3630</v>
      </c>
      <c r="F66" s="207" t="s">
        <v>902</v>
      </c>
    </row>
    <row r="67" spans="1:6" ht="31.2" x14ac:dyDescent="0.25">
      <c r="A67" s="206" t="s">
        <v>438</v>
      </c>
      <c r="B67" s="216" t="s">
        <v>3631</v>
      </c>
      <c r="C67" s="208">
        <v>75000000</v>
      </c>
      <c r="D67" s="207" t="s">
        <v>3632</v>
      </c>
      <c r="E67" s="207" t="s">
        <v>3633</v>
      </c>
      <c r="F67" s="207" t="s">
        <v>902</v>
      </c>
    </row>
    <row r="68" spans="1:6" x14ac:dyDescent="0.25">
      <c r="A68" s="224"/>
      <c r="B68" s="147"/>
      <c r="C68" s="147"/>
      <c r="D68" s="147"/>
      <c r="E68" s="147"/>
      <c r="F68" s="147"/>
    </row>
    <row r="69" spans="1:6" x14ac:dyDescent="0.25">
      <c r="A69" s="224"/>
      <c r="B69" s="147"/>
      <c r="C69" s="147"/>
      <c r="D69" s="147"/>
      <c r="E69" s="147"/>
    </row>
    <row r="70" spans="1:6" x14ac:dyDescent="0.25">
      <c r="A70" s="224"/>
      <c r="B70" s="147"/>
      <c r="C70" s="147"/>
      <c r="D70" s="147"/>
      <c r="E70" s="147"/>
    </row>
    <row r="71" spans="1:6" x14ac:dyDescent="0.25">
      <c r="A71" s="224"/>
      <c r="B71" s="147"/>
      <c r="C71" s="147"/>
      <c r="D71" s="147"/>
      <c r="E71" s="147"/>
    </row>
    <row r="72" spans="1:6" x14ac:dyDescent="0.25">
      <c r="A72" s="224"/>
      <c r="B72" s="147"/>
      <c r="C72" s="147"/>
      <c r="D72" s="147"/>
      <c r="E72" s="147"/>
    </row>
    <row r="73" spans="1:6" x14ac:dyDescent="0.25">
      <c r="A73" s="224"/>
      <c r="B73" s="147"/>
      <c r="C73" s="147"/>
      <c r="D73" s="147"/>
      <c r="E73" s="147"/>
    </row>
    <row r="74" spans="1:6" x14ac:dyDescent="0.25">
      <c r="A74" s="224"/>
      <c r="B74" s="147"/>
      <c r="C74" s="147"/>
      <c r="D74" s="147"/>
      <c r="E74" s="147"/>
    </row>
    <row r="75" spans="1:6" x14ac:dyDescent="0.25">
      <c r="A75" s="224"/>
      <c r="B75" s="147"/>
      <c r="C75" s="147"/>
      <c r="D75" s="147"/>
      <c r="E75" s="147"/>
    </row>
    <row r="76" spans="1:6" x14ac:dyDescent="0.25">
      <c r="A76" s="224"/>
      <c r="B76" s="147"/>
      <c r="C76" s="147"/>
      <c r="D76" s="147"/>
      <c r="E76" s="147"/>
    </row>
    <row r="77" spans="1:6" x14ac:dyDescent="0.25">
      <c r="A77" s="224"/>
      <c r="B77" s="147"/>
      <c r="C77" s="147"/>
      <c r="D77" s="147"/>
    </row>
    <row r="78" spans="1:6" x14ac:dyDescent="0.25">
      <c r="D78" s="147"/>
    </row>
  </sheetData>
  <pageMargins left="0.28999999999999998" right="0.17" top="0.32" bottom="0.33" header="0.31496062992125984" footer="0.31496062992125984"/>
  <pageSetup paperSize="11" scale="5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70" zoomScaleNormal="70" workbookViewId="0">
      <selection activeCell="B6" sqref="B6"/>
    </sheetView>
  </sheetViews>
  <sheetFormatPr defaultColWidth="9.109375"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256" width="9.109375" style="44"/>
    <col min="257" max="257" width="7.5546875" style="44" customWidth="1"/>
    <col min="258" max="258" width="47.5546875" style="44" customWidth="1"/>
    <col min="259" max="259" width="20.33203125" style="44" customWidth="1"/>
    <col min="260" max="260" width="47.6640625" style="44" customWidth="1"/>
    <col min="261" max="261" width="21.33203125" style="44" customWidth="1"/>
    <col min="262" max="262" width="21.88671875" style="44" customWidth="1"/>
    <col min="263" max="512" width="9.109375" style="44"/>
    <col min="513" max="513" width="7.5546875" style="44" customWidth="1"/>
    <col min="514" max="514" width="47.5546875" style="44" customWidth="1"/>
    <col min="515" max="515" width="20.33203125" style="44" customWidth="1"/>
    <col min="516" max="516" width="47.6640625" style="44" customWidth="1"/>
    <col min="517" max="517" width="21.33203125" style="44" customWidth="1"/>
    <col min="518" max="518" width="21.88671875" style="44" customWidth="1"/>
    <col min="519" max="768" width="9.109375" style="44"/>
    <col min="769" max="769" width="7.5546875" style="44" customWidth="1"/>
    <col min="770" max="770" width="47.5546875" style="44" customWidth="1"/>
    <col min="771" max="771" width="20.33203125" style="44" customWidth="1"/>
    <col min="772" max="772" width="47.6640625" style="44" customWidth="1"/>
    <col min="773" max="773" width="21.33203125" style="44" customWidth="1"/>
    <col min="774" max="774" width="21.88671875" style="44" customWidth="1"/>
    <col min="775" max="1024" width="9.109375" style="44"/>
    <col min="1025" max="1025" width="7.5546875" style="44" customWidth="1"/>
    <col min="1026" max="1026" width="47.5546875" style="44" customWidth="1"/>
    <col min="1027" max="1027" width="20.33203125" style="44" customWidth="1"/>
    <col min="1028" max="1028" width="47.6640625" style="44" customWidth="1"/>
    <col min="1029" max="1029" width="21.33203125" style="44" customWidth="1"/>
    <col min="1030" max="1030" width="21.88671875" style="44" customWidth="1"/>
    <col min="1031" max="1280" width="9.109375" style="44"/>
    <col min="1281" max="1281" width="7.5546875" style="44" customWidth="1"/>
    <col min="1282" max="1282" width="47.5546875" style="44" customWidth="1"/>
    <col min="1283" max="1283" width="20.33203125" style="44" customWidth="1"/>
    <col min="1284" max="1284" width="47.6640625" style="44" customWidth="1"/>
    <col min="1285" max="1285" width="21.33203125" style="44" customWidth="1"/>
    <col min="1286" max="1286" width="21.88671875" style="44" customWidth="1"/>
    <col min="1287" max="1536" width="9.109375" style="44"/>
    <col min="1537" max="1537" width="7.5546875" style="44" customWidth="1"/>
    <col min="1538" max="1538" width="47.5546875" style="44" customWidth="1"/>
    <col min="1539" max="1539" width="20.33203125" style="44" customWidth="1"/>
    <col min="1540" max="1540" width="47.6640625" style="44" customWidth="1"/>
    <col min="1541" max="1541" width="21.33203125" style="44" customWidth="1"/>
    <col min="1542" max="1542" width="21.88671875" style="44" customWidth="1"/>
    <col min="1543" max="1792" width="9.109375" style="44"/>
    <col min="1793" max="1793" width="7.5546875" style="44" customWidth="1"/>
    <col min="1794" max="1794" width="47.5546875" style="44" customWidth="1"/>
    <col min="1795" max="1795" width="20.33203125" style="44" customWidth="1"/>
    <col min="1796" max="1796" width="47.6640625" style="44" customWidth="1"/>
    <col min="1797" max="1797" width="21.33203125" style="44" customWidth="1"/>
    <col min="1798" max="1798" width="21.88671875" style="44" customWidth="1"/>
    <col min="1799" max="2048" width="9.109375" style="44"/>
    <col min="2049" max="2049" width="7.5546875" style="44" customWidth="1"/>
    <col min="2050" max="2050" width="47.5546875" style="44" customWidth="1"/>
    <col min="2051" max="2051" width="20.33203125" style="44" customWidth="1"/>
    <col min="2052" max="2052" width="47.6640625" style="44" customWidth="1"/>
    <col min="2053" max="2053" width="21.33203125" style="44" customWidth="1"/>
    <col min="2054" max="2054" width="21.88671875" style="44" customWidth="1"/>
    <col min="2055" max="2304" width="9.109375" style="44"/>
    <col min="2305" max="2305" width="7.5546875" style="44" customWidth="1"/>
    <col min="2306" max="2306" width="47.5546875" style="44" customWidth="1"/>
    <col min="2307" max="2307" width="20.33203125" style="44" customWidth="1"/>
    <col min="2308" max="2308" width="47.6640625" style="44" customWidth="1"/>
    <col min="2309" max="2309" width="21.33203125" style="44" customWidth="1"/>
    <col min="2310" max="2310" width="21.88671875" style="44" customWidth="1"/>
    <col min="2311" max="2560" width="9.109375" style="44"/>
    <col min="2561" max="2561" width="7.5546875" style="44" customWidth="1"/>
    <col min="2562" max="2562" width="47.5546875" style="44" customWidth="1"/>
    <col min="2563" max="2563" width="20.33203125" style="44" customWidth="1"/>
    <col min="2564" max="2564" width="47.6640625" style="44" customWidth="1"/>
    <col min="2565" max="2565" width="21.33203125" style="44" customWidth="1"/>
    <col min="2566" max="2566" width="21.88671875" style="44" customWidth="1"/>
    <col min="2567" max="2816" width="9.109375" style="44"/>
    <col min="2817" max="2817" width="7.5546875" style="44" customWidth="1"/>
    <col min="2818" max="2818" width="47.5546875" style="44" customWidth="1"/>
    <col min="2819" max="2819" width="20.33203125" style="44" customWidth="1"/>
    <col min="2820" max="2820" width="47.6640625" style="44" customWidth="1"/>
    <col min="2821" max="2821" width="21.33203125" style="44" customWidth="1"/>
    <col min="2822" max="2822" width="21.88671875" style="44" customWidth="1"/>
    <col min="2823" max="3072" width="9.109375" style="44"/>
    <col min="3073" max="3073" width="7.5546875" style="44" customWidth="1"/>
    <col min="3074" max="3074" width="47.5546875" style="44" customWidth="1"/>
    <col min="3075" max="3075" width="20.33203125" style="44" customWidth="1"/>
    <col min="3076" max="3076" width="47.6640625" style="44" customWidth="1"/>
    <col min="3077" max="3077" width="21.33203125" style="44" customWidth="1"/>
    <col min="3078" max="3078" width="21.88671875" style="44" customWidth="1"/>
    <col min="3079" max="3328" width="9.109375" style="44"/>
    <col min="3329" max="3329" width="7.5546875" style="44" customWidth="1"/>
    <col min="3330" max="3330" width="47.5546875" style="44" customWidth="1"/>
    <col min="3331" max="3331" width="20.33203125" style="44" customWidth="1"/>
    <col min="3332" max="3332" width="47.6640625" style="44" customWidth="1"/>
    <col min="3333" max="3333" width="21.33203125" style="44" customWidth="1"/>
    <col min="3334" max="3334" width="21.88671875" style="44" customWidth="1"/>
    <col min="3335" max="3584" width="9.109375" style="44"/>
    <col min="3585" max="3585" width="7.5546875" style="44" customWidth="1"/>
    <col min="3586" max="3586" width="47.5546875" style="44" customWidth="1"/>
    <col min="3587" max="3587" width="20.33203125" style="44" customWidth="1"/>
    <col min="3588" max="3588" width="47.6640625" style="44" customWidth="1"/>
    <col min="3589" max="3589" width="21.33203125" style="44" customWidth="1"/>
    <col min="3590" max="3590" width="21.88671875" style="44" customWidth="1"/>
    <col min="3591" max="3840" width="9.109375" style="44"/>
    <col min="3841" max="3841" width="7.5546875" style="44" customWidth="1"/>
    <col min="3842" max="3842" width="47.5546875" style="44" customWidth="1"/>
    <col min="3843" max="3843" width="20.33203125" style="44" customWidth="1"/>
    <col min="3844" max="3844" width="47.6640625" style="44" customWidth="1"/>
    <col min="3845" max="3845" width="21.33203125" style="44" customWidth="1"/>
    <col min="3846" max="3846" width="21.88671875" style="44" customWidth="1"/>
    <col min="3847" max="4096" width="9.109375" style="44"/>
    <col min="4097" max="4097" width="7.5546875" style="44" customWidth="1"/>
    <col min="4098" max="4098" width="47.5546875" style="44" customWidth="1"/>
    <col min="4099" max="4099" width="20.33203125" style="44" customWidth="1"/>
    <col min="4100" max="4100" width="47.6640625" style="44" customWidth="1"/>
    <col min="4101" max="4101" width="21.33203125" style="44" customWidth="1"/>
    <col min="4102" max="4102" width="21.88671875" style="44" customWidth="1"/>
    <col min="4103" max="4352" width="9.109375" style="44"/>
    <col min="4353" max="4353" width="7.5546875" style="44" customWidth="1"/>
    <col min="4354" max="4354" width="47.5546875" style="44" customWidth="1"/>
    <col min="4355" max="4355" width="20.33203125" style="44" customWidth="1"/>
    <col min="4356" max="4356" width="47.6640625" style="44" customWidth="1"/>
    <col min="4357" max="4357" width="21.33203125" style="44" customWidth="1"/>
    <col min="4358" max="4358" width="21.88671875" style="44" customWidth="1"/>
    <col min="4359" max="4608" width="9.109375" style="44"/>
    <col min="4609" max="4609" width="7.5546875" style="44" customWidth="1"/>
    <col min="4610" max="4610" width="47.5546875" style="44" customWidth="1"/>
    <col min="4611" max="4611" width="20.33203125" style="44" customWidth="1"/>
    <col min="4612" max="4612" width="47.6640625" style="44" customWidth="1"/>
    <col min="4613" max="4613" width="21.33203125" style="44" customWidth="1"/>
    <col min="4614" max="4614" width="21.88671875" style="44" customWidth="1"/>
    <col min="4615" max="4864" width="9.109375" style="44"/>
    <col min="4865" max="4865" width="7.5546875" style="44" customWidth="1"/>
    <col min="4866" max="4866" width="47.5546875" style="44" customWidth="1"/>
    <col min="4867" max="4867" width="20.33203125" style="44" customWidth="1"/>
    <col min="4868" max="4868" width="47.6640625" style="44" customWidth="1"/>
    <col min="4869" max="4869" width="21.33203125" style="44" customWidth="1"/>
    <col min="4870" max="4870" width="21.88671875" style="44" customWidth="1"/>
    <col min="4871" max="5120" width="9.109375" style="44"/>
    <col min="5121" max="5121" width="7.5546875" style="44" customWidth="1"/>
    <col min="5122" max="5122" width="47.5546875" style="44" customWidth="1"/>
    <col min="5123" max="5123" width="20.33203125" style="44" customWidth="1"/>
    <col min="5124" max="5124" width="47.6640625" style="44" customWidth="1"/>
    <col min="5125" max="5125" width="21.33203125" style="44" customWidth="1"/>
    <col min="5126" max="5126" width="21.88671875" style="44" customWidth="1"/>
    <col min="5127" max="5376" width="9.109375" style="44"/>
    <col min="5377" max="5377" width="7.5546875" style="44" customWidth="1"/>
    <col min="5378" max="5378" width="47.5546875" style="44" customWidth="1"/>
    <col min="5379" max="5379" width="20.33203125" style="44" customWidth="1"/>
    <col min="5380" max="5380" width="47.6640625" style="44" customWidth="1"/>
    <col min="5381" max="5381" width="21.33203125" style="44" customWidth="1"/>
    <col min="5382" max="5382" width="21.88671875" style="44" customWidth="1"/>
    <col min="5383" max="5632" width="9.109375" style="44"/>
    <col min="5633" max="5633" width="7.5546875" style="44" customWidth="1"/>
    <col min="5634" max="5634" width="47.5546875" style="44" customWidth="1"/>
    <col min="5635" max="5635" width="20.33203125" style="44" customWidth="1"/>
    <col min="5636" max="5636" width="47.6640625" style="44" customWidth="1"/>
    <col min="5637" max="5637" width="21.33203125" style="44" customWidth="1"/>
    <col min="5638" max="5638" width="21.88671875" style="44" customWidth="1"/>
    <col min="5639" max="5888" width="9.109375" style="44"/>
    <col min="5889" max="5889" width="7.5546875" style="44" customWidth="1"/>
    <col min="5890" max="5890" width="47.5546875" style="44" customWidth="1"/>
    <col min="5891" max="5891" width="20.33203125" style="44" customWidth="1"/>
    <col min="5892" max="5892" width="47.6640625" style="44" customWidth="1"/>
    <col min="5893" max="5893" width="21.33203125" style="44" customWidth="1"/>
    <col min="5894" max="5894" width="21.88671875" style="44" customWidth="1"/>
    <col min="5895" max="6144" width="9.109375" style="44"/>
    <col min="6145" max="6145" width="7.5546875" style="44" customWidth="1"/>
    <col min="6146" max="6146" width="47.5546875" style="44" customWidth="1"/>
    <col min="6147" max="6147" width="20.33203125" style="44" customWidth="1"/>
    <col min="6148" max="6148" width="47.6640625" style="44" customWidth="1"/>
    <col min="6149" max="6149" width="21.33203125" style="44" customWidth="1"/>
    <col min="6150" max="6150" width="21.88671875" style="44" customWidth="1"/>
    <col min="6151" max="6400" width="9.109375" style="44"/>
    <col min="6401" max="6401" width="7.5546875" style="44" customWidth="1"/>
    <col min="6402" max="6402" width="47.5546875" style="44" customWidth="1"/>
    <col min="6403" max="6403" width="20.33203125" style="44" customWidth="1"/>
    <col min="6404" max="6404" width="47.6640625" style="44" customWidth="1"/>
    <col min="6405" max="6405" width="21.33203125" style="44" customWidth="1"/>
    <col min="6406" max="6406" width="21.88671875" style="44" customWidth="1"/>
    <col min="6407" max="6656" width="9.109375" style="44"/>
    <col min="6657" max="6657" width="7.5546875" style="44" customWidth="1"/>
    <col min="6658" max="6658" width="47.5546875" style="44" customWidth="1"/>
    <col min="6659" max="6659" width="20.33203125" style="44" customWidth="1"/>
    <col min="6660" max="6660" width="47.6640625" style="44" customWidth="1"/>
    <col min="6661" max="6661" width="21.33203125" style="44" customWidth="1"/>
    <col min="6662" max="6662" width="21.88671875" style="44" customWidth="1"/>
    <col min="6663" max="6912" width="9.109375" style="44"/>
    <col min="6913" max="6913" width="7.5546875" style="44" customWidth="1"/>
    <col min="6914" max="6914" width="47.5546875" style="44" customWidth="1"/>
    <col min="6915" max="6915" width="20.33203125" style="44" customWidth="1"/>
    <col min="6916" max="6916" width="47.6640625" style="44" customWidth="1"/>
    <col min="6917" max="6917" width="21.33203125" style="44" customWidth="1"/>
    <col min="6918" max="6918" width="21.88671875" style="44" customWidth="1"/>
    <col min="6919" max="7168" width="9.109375" style="44"/>
    <col min="7169" max="7169" width="7.5546875" style="44" customWidth="1"/>
    <col min="7170" max="7170" width="47.5546875" style="44" customWidth="1"/>
    <col min="7171" max="7171" width="20.33203125" style="44" customWidth="1"/>
    <col min="7172" max="7172" width="47.6640625" style="44" customWidth="1"/>
    <col min="7173" max="7173" width="21.33203125" style="44" customWidth="1"/>
    <col min="7174" max="7174" width="21.88671875" style="44" customWidth="1"/>
    <col min="7175" max="7424" width="9.109375" style="44"/>
    <col min="7425" max="7425" width="7.5546875" style="44" customWidth="1"/>
    <col min="7426" max="7426" width="47.5546875" style="44" customWidth="1"/>
    <col min="7427" max="7427" width="20.33203125" style="44" customWidth="1"/>
    <col min="7428" max="7428" width="47.6640625" style="44" customWidth="1"/>
    <col min="7429" max="7429" width="21.33203125" style="44" customWidth="1"/>
    <col min="7430" max="7430" width="21.88671875" style="44" customWidth="1"/>
    <col min="7431" max="7680" width="9.109375" style="44"/>
    <col min="7681" max="7681" width="7.5546875" style="44" customWidth="1"/>
    <col min="7682" max="7682" width="47.5546875" style="44" customWidth="1"/>
    <col min="7683" max="7683" width="20.33203125" style="44" customWidth="1"/>
    <col min="7684" max="7684" width="47.6640625" style="44" customWidth="1"/>
    <col min="7685" max="7685" width="21.33203125" style="44" customWidth="1"/>
    <col min="7686" max="7686" width="21.88671875" style="44" customWidth="1"/>
    <col min="7687" max="7936" width="9.109375" style="44"/>
    <col min="7937" max="7937" width="7.5546875" style="44" customWidth="1"/>
    <col min="7938" max="7938" width="47.5546875" style="44" customWidth="1"/>
    <col min="7939" max="7939" width="20.33203125" style="44" customWidth="1"/>
    <col min="7940" max="7940" width="47.6640625" style="44" customWidth="1"/>
    <col min="7941" max="7941" width="21.33203125" style="44" customWidth="1"/>
    <col min="7942" max="7942" width="21.88671875" style="44" customWidth="1"/>
    <col min="7943" max="8192" width="9.109375" style="44"/>
    <col min="8193" max="8193" width="7.5546875" style="44" customWidth="1"/>
    <col min="8194" max="8194" width="47.5546875" style="44" customWidth="1"/>
    <col min="8195" max="8195" width="20.33203125" style="44" customWidth="1"/>
    <col min="8196" max="8196" width="47.6640625" style="44" customWidth="1"/>
    <col min="8197" max="8197" width="21.33203125" style="44" customWidth="1"/>
    <col min="8198" max="8198" width="21.88671875" style="44" customWidth="1"/>
    <col min="8199" max="8448" width="9.109375" style="44"/>
    <col min="8449" max="8449" width="7.5546875" style="44" customWidth="1"/>
    <col min="8450" max="8450" width="47.5546875" style="44" customWidth="1"/>
    <col min="8451" max="8451" width="20.33203125" style="44" customWidth="1"/>
    <col min="8452" max="8452" width="47.6640625" style="44" customWidth="1"/>
    <col min="8453" max="8453" width="21.33203125" style="44" customWidth="1"/>
    <col min="8454" max="8454" width="21.88671875" style="44" customWidth="1"/>
    <col min="8455" max="8704" width="9.109375" style="44"/>
    <col min="8705" max="8705" width="7.5546875" style="44" customWidth="1"/>
    <col min="8706" max="8706" width="47.5546875" style="44" customWidth="1"/>
    <col min="8707" max="8707" width="20.33203125" style="44" customWidth="1"/>
    <col min="8708" max="8708" width="47.6640625" style="44" customWidth="1"/>
    <col min="8709" max="8709" width="21.33203125" style="44" customWidth="1"/>
    <col min="8710" max="8710" width="21.88671875" style="44" customWidth="1"/>
    <col min="8711" max="8960" width="9.109375" style="44"/>
    <col min="8961" max="8961" width="7.5546875" style="44" customWidth="1"/>
    <col min="8962" max="8962" width="47.5546875" style="44" customWidth="1"/>
    <col min="8963" max="8963" width="20.33203125" style="44" customWidth="1"/>
    <col min="8964" max="8964" width="47.6640625" style="44" customWidth="1"/>
    <col min="8965" max="8965" width="21.33203125" style="44" customWidth="1"/>
    <col min="8966" max="8966" width="21.88671875" style="44" customWidth="1"/>
    <col min="8967" max="9216" width="9.109375" style="44"/>
    <col min="9217" max="9217" width="7.5546875" style="44" customWidth="1"/>
    <col min="9218" max="9218" width="47.5546875" style="44" customWidth="1"/>
    <col min="9219" max="9219" width="20.33203125" style="44" customWidth="1"/>
    <col min="9220" max="9220" width="47.6640625" style="44" customWidth="1"/>
    <col min="9221" max="9221" width="21.33203125" style="44" customWidth="1"/>
    <col min="9222" max="9222" width="21.88671875" style="44" customWidth="1"/>
    <col min="9223" max="9472" width="9.109375" style="44"/>
    <col min="9473" max="9473" width="7.5546875" style="44" customWidth="1"/>
    <col min="9474" max="9474" width="47.5546875" style="44" customWidth="1"/>
    <col min="9475" max="9475" width="20.33203125" style="44" customWidth="1"/>
    <col min="9476" max="9476" width="47.6640625" style="44" customWidth="1"/>
    <col min="9477" max="9477" width="21.33203125" style="44" customWidth="1"/>
    <col min="9478" max="9478" width="21.88671875" style="44" customWidth="1"/>
    <col min="9479" max="9728" width="9.109375" style="44"/>
    <col min="9729" max="9729" width="7.5546875" style="44" customWidth="1"/>
    <col min="9730" max="9730" width="47.5546875" style="44" customWidth="1"/>
    <col min="9731" max="9731" width="20.33203125" style="44" customWidth="1"/>
    <col min="9732" max="9732" width="47.6640625" style="44" customWidth="1"/>
    <col min="9733" max="9733" width="21.33203125" style="44" customWidth="1"/>
    <col min="9734" max="9734" width="21.88671875" style="44" customWidth="1"/>
    <col min="9735" max="9984" width="9.109375" style="44"/>
    <col min="9985" max="9985" width="7.5546875" style="44" customWidth="1"/>
    <col min="9986" max="9986" width="47.5546875" style="44" customWidth="1"/>
    <col min="9987" max="9987" width="20.33203125" style="44" customWidth="1"/>
    <col min="9988" max="9988" width="47.6640625" style="44" customWidth="1"/>
    <col min="9989" max="9989" width="21.33203125" style="44" customWidth="1"/>
    <col min="9990" max="9990" width="21.88671875" style="44" customWidth="1"/>
    <col min="9991" max="10240" width="9.109375" style="44"/>
    <col min="10241" max="10241" width="7.5546875" style="44" customWidth="1"/>
    <col min="10242" max="10242" width="47.5546875" style="44" customWidth="1"/>
    <col min="10243" max="10243" width="20.33203125" style="44" customWidth="1"/>
    <col min="10244" max="10244" width="47.6640625" style="44" customWidth="1"/>
    <col min="10245" max="10245" width="21.33203125" style="44" customWidth="1"/>
    <col min="10246" max="10246" width="21.88671875" style="44" customWidth="1"/>
    <col min="10247" max="10496" width="9.109375" style="44"/>
    <col min="10497" max="10497" width="7.5546875" style="44" customWidth="1"/>
    <col min="10498" max="10498" width="47.5546875" style="44" customWidth="1"/>
    <col min="10499" max="10499" width="20.33203125" style="44" customWidth="1"/>
    <col min="10500" max="10500" width="47.6640625" style="44" customWidth="1"/>
    <col min="10501" max="10501" width="21.33203125" style="44" customWidth="1"/>
    <col min="10502" max="10502" width="21.88671875" style="44" customWidth="1"/>
    <col min="10503" max="10752" width="9.109375" style="44"/>
    <col min="10753" max="10753" width="7.5546875" style="44" customWidth="1"/>
    <col min="10754" max="10754" width="47.5546875" style="44" customWidth="1"/>
    <col min="10755" max="10755" width="20.33203125" style="44" customWidth="1"/>
    <col min="10756" max="10756" width="47.6640625" style="44" customWidth="1"/>
    <col min="10757" max="10757" width="21.33203125" style="44" customWidth="1"/>
    <col min="10758" max="10758" width="21.88671875" style="44" customWidth="1"/>
    <col min="10759" max="11008" width="9.109375" style="44"/>
    <col min="11009" max="11009" width="7.5546875" style="44" customWidth="1"/>
    <col min="11010" max="11010" width="47.5546875" style="44" customWidth="1"/>
    <col min="11011" max="11011" width="20.33203125" style="44" customWidth="1"/>
    <col min="11012" max="11012" width="47.6640625" style="44" customWidth="1"/>
    <col min="11013" max="11013" width="21.33203125" style="44" customWidth="1"/>
    <col min="11014" max="11014" width="21.88671875" style="44" customWidth="1"/>
    <col min="11015" max="11264" width="9.109375" style="44"/>
    <col min="11265" max="11265" width="7.5546875" style="44" customWidth="1"/>
    <col min="11266" max="11266" width="47.5546875" style="44" customWidth="1"/>
    <col min="11267" max="11267" width="20.33203125" style="44" customWidth="1"/>
    <col min="11268" max="11268" width="47.6640625" style="44" customWidth="1"/>
    <col min="11269" max="11269" width="21.33203125" style="44" customWidth="1"/>
    <col min="11270" max="11270" width="21.88671875" style="44" customWidth="1"/>
    <col min="11271" max="11520" width="9.109375" style="44"/>
    <col min="11521" max="11521" width="7.5546875" style="44" customWidth="1"/>
    <col min="11522" max="11522" width="47.5546875" style="44" customWidth="1"/>
    <col min="11523" max="11523" width="20.33203125" style="44" customWidth="1"/>
    <col min="11524" max="11524" width="47.6640625" style="44" customWidth="1"/>
    <col min="11525" max="11525" width="21.33203125" style="44" customWidth="1"/>
    <col min="11526" max="11526" width="21.88671875" style="44" customWidth="1"/>
    <col min="11527" max="11776" width="9.109375" style="44"/>
    <col min="11777" max="11777" width="7.5546875" style="44" customWidth="1"/>
    <col min="11778" max="11778" width="47.5546875" style="44" customWidth="1"/>
    <col min="11779" max="11779" width="20.33203125" style="44" customWidth="1"/>
    <col min="11780" max="11780" width="47.6640625" style="44" customWidth="1"/>
    <col min="11781" max="11781" width="21.33203125" style="44" customWidth="1"/>
    <col min="11782" max="11782" width="21.88671875" style="44" customWidth="1"/>
    <col min="11783" max="12032" width="9.109375" style="44"/>
    <col min="12033" max="12033" width="7.5546875" style="44" customWidth="1"/>
    <col min="12034" max="12034" width="47.5546875" style="44" customWidth="1"/>
    <col min="12035" max="12035" width="20.33203125" style="44" customWidth="1"/>
    <col min="12036" max="12036" width="47.6640625" style="44" customWidth="1"/>
    <col min="12037" max="12037" width="21.33203125" style="44" customWidth="1"/>
    <col min="12038" max="12038" width="21.88671875" style="44" customWidth="1"/>
    <col min="12039" max="12288" width="9.109375" style="44"/>
    <col min="12289" max="12289" width="7.5546875" style="44" customWidth="1"/>
    <col min="12290" max="12290" width="47.5546875" style="44" customWidth="1"/>
    <col min="12291" max="12291" width="20.33203125" style="44" customWidth="1"/>
    <col min="12292" max="12292" width="47.6640625" style="44" customWidth="1"/>
    <col min="12293" max="12293" width="21.33203125" style="44" customWidth="1"/>
    <col min="12294" max="12294" width="21.88671875" style="44" customWidth="1"/>
    <col min="12295" max="12544" width="9.109375" style="44"/>
    <col min="12545" max="12545" width="7.5546875" style="44" customWidth="1"/>
    <col min="12546" max="12546" width="47.5546875" style="44" customWidth="1"/>
    <col min="12547" max="12547" width="20.33203125" style="44" customWidth="1"/>
    <col min="12548" max="12548" width="47.6640625" style="44" customWidth="1"/>
    <col min="12549" max="12549" width="21.33203125" style="44" customWidth="1"/>
    <col min="12550" max="12550" width="21.88671875" style="44" customWidth="1"/>
    <col min="12551" max="12800" width="9.109375" style="44"/>
    <col min="12801" max="12801" width="7.5546875" style="44" customWidth="1"/>
    <col min="12802" max="12802" width="47.5546875" style="44" customWidth="1"/>
    <col min="12803" max="12803" width="20.33203125" style="44" customWidth="1"/>
    <col min="12804" max="12804" width="47.6640625" style="44" customWidth="1"/>
    <col min="12805" max="12805" width="21.33203125" style="44" customWidth="1"/>
    <col min="12806" max="12806" width="21.88671875" style="44" customWidth="1"/>
    <col min="12807" max="13056" width="9.109375" style="44"/>
    <col min="13057" max="13057" width="7.5546875" style="44" customWidth="1"/>
    <col min="13058" max="13058" width="47.5546875" style="44" customWidth="1"/>
    <col min="13059" max="13059" width="20.33203125" style="44" customWidth="1"/>
    <col min="13060" max="13060" width="47.6640625" style="44" customWidth="1"/>
    <col min="13061" max="13061" width="21.33203125" style="44" customWidth="1"/>
    <col min="13062" max="13062" width="21.88671875" style="44" customWidth="1"/>
    <col min="13063" max="13312" width="9.109375" style="44"/>
    <col min="13313" max="13313" width="7.5546875" style="44" customWidth="1"/>
    <col min="13314" max="13314" width="47.5546875" style="44" customWidth="1"/>
    <col min="13315" max="13315" width="20.33203125" style="44" customWidth="1"/>
    <col min="13316" max="13316" width="47.6640625" style="44" customWidth="1"/>
    <col min="13317" max="13317" width="21.33203125" style="44" customWidth="1"/>
    <col min="13318" max="13318" width="21.88671875" style="44" customWidth="1"/>
    <col min="13319" max="13568" width="9.109375" style="44"/>
    <col min="13569" max="13569" width="7.5546875" style="44" customWidth="1"/>
    <col min="13570" max="13570" width="47.5546875" style="44" customWidth="1"/>
    <col min="13571" max="13571" width="20.33203125" style="44" customWidth="1"/>
    <col min="13572" max="13572" width="47.6640625" style="44" customWidth="1"/>
    <col min="13573" max="13573" width="21.33203125" style="44" customWidth="1"/>
    <col min="13574" max="13574" width="21.88671875" style="44" customWidth="1"/>
    <col min="13575" max="13824" width="9.109375" style="44"/>
    <col min="13825" max="13825" width="7.5546875" style="44" customWidth="1"/>
    <col min="13826" max="13826" width="47.5546875" style="44" customWidth="1"/>
    <col min="13827" max="13827" width="20.33203125" style="44" customWidth="1"/>
    <col min="13828" max="13828" width="47.6640625" style="44" customWidth="1"/>
    <col min="13829" max="13829" width="21.33203125" style="44" customWidth="1"/>
    <col min="13830" max="13830" width="21.88671875" style="44" customWidth="1"/>
    <col min="13831" max="14080" width="9.109375" style="44"/>
    <col min="14081" max="14081" width="7.5546875" style="44" customWidth="1"/>
    <col min="14082" max="14082" width="47.5546875" style="44" customWidth="1"/>
    <col min="14083" max="14083" width="20.33203125" style="44" customWidth="1"/>
    <col min="14084" max="14084" width="47.6640625" style="44" customWidth="1"/>
    <col min="14085" max="14085" width="21.33203125" style="44" customWidth="1"/>
    <col min="14086" max="14086" width="21.88671875" style="44" customWidth="1"/>
    <col min="14087" max="14336" width="9.109375" style="44"/>
    <col min="14337" max="14337" width="7.5546875" style="44" customWidth="1"/>
    <col min="14338" max="14338" width="47.5546875" style="44" customWidth="1"/>
    <col min="14339" max="14339" width="20.33203125" style="44" customWidth="1"/>
    <col min="14340" max="14340" width="47.6640625" style="44" customWidth="1"/>
    <col min="14341" max="14341" width="21.33203125" style="44" customWidth="1"/>
    <col min="14342" max="14342" width="21.88671875" style="44" customWidth="1"/>
    <col min="14343" max="14592" width="9.109375" style="44"/>
    <col min="14593" max="14593" width="7.5546875" style="44" customWidth="1"/>
    <col min="14594" max="14594" width="47.5546875" style="44" customWidth="1"/>
    <col min="14595" max="14595" width="20.33203125" style="44" customWidth="1"/>
    <col min="14596" max="14596" width="47.6640625" style="44" customWidth="1"/>
    <col min="14597" max="14597" width="21.33203125" style="44" customWidth="1"/>
    <col min="14598" max="14598" width="21.88671875" style="44" customWidth="1"/>
    <col min="14599" max="14848" width="9.109375" style="44"/>
    <col min="14849" max="14849" width="7.5546875" style="44" customWidth="1"/>
    <col min="14850" max="14850" width="47.5546875" style="44" customWidth="1"/>
    <col min="14851" max="14851" width="20.33203125" style="44" customWidth="1"/>
    <col min="14852" max="14852" width="47.6640625" style="44" customWidth="1"/>
    <col min="14853" max="14853" width="21.33203125" style="44" customWidth="1"/>
    <col min="14854" max="14854" width="21.88671875" style="44" customWidth="1"/>
    <col min="14855" max="15104" width="9.109375" style="44"/>
    <col min="15105" max="15105" width="7.5546875" style="44" customWidth="1"/>
    <col min="15106" max="15106" width="47.5546875" style="44" customWidth="1"/>
    <col min="15107" max="15107" width="20.33203125" style="44" customWidth="1"/>
    <col min="15108" max="15108" width="47.6640625" style="44" customWidth="1"/>
    <col min="15109" max="15109" width="21.33203125" style="44" customWidth="1"/>
    <col min="15110" max="15110" width="21.88671875" style="44" customWidth="1"/>
    <col min="15111" max="15360" width="9.109375" style="44"/>
    <col min="15361" max="15361" width="7.5546875" style="44" customWidth="1"/>
    <col min="15362" max="15362" width="47.5546875" style="44" customWidth="1"/>
    <col min="15363" max="15363" width="20.33203125" style="44" customWidth="1"/>
    <col min="15364" max="15364" width="47.6640625" style="44" customWidth="1"/>
    <col min="15365" max="15365" width="21.33203125" style="44" customWidth="1"/>
    <col min="15366" max="15366" width="21.88671875" style="44" customWidth="1"/>
    <col min="15367" max="15616" width="9.109375" style="44"/>
    <col min="15617" max="15617" width="7.5546875" style="44" customWidth="1"/>
    <col min="15618" max="15618" width="47.5546875" style="44" customWidth="1"/>
    <col min="15619" max="15619" width="20.33203125" style="44" customWidth="1"/>
    <col min="15620" max="15620" width="47.6640625" style="44" customWidth="1"/>
    <col min="15621" max="15621" width="21.33203125" style="44" customWidth="1"/>
    <col min="15622" max="15622" width="21.88671875" style="44" customWidth="1"/>
    <col min="15623" max="15872" width="9.109375" style="44"/>
    <col min="15873" max="15873" width="7.5546875" style="44" customWidth="1"/>
    <col min="15874" max="15874" width="47.5546875" style="44" customWidth="1"/>
    <col min="15875" max="15875" width="20.33203125" style="44" customWidth="1"/>
    <col min="15876" max="15876" width="47.6640625" style="44" customWidth="1"/>
    <col min="15877" max="15877" width="21.33203125" style="44" customWidth="1"/>
    <col min="15878" max="15878" width="21.88671875" style="44" customWidth="1"/>
    <col min="15879" max="16128" width="9.109375" style="44"/>
    <col min="16129" max="16129" width="7.5546875" style="44" customWidth="1"/>
    <col min="16130" max="16130" width="47.5546875" style="44" customWidth="1"/>
    <col min="16131" max="16131" width="20.33203125" style="44" customWidth="1"/>
    <col min="16132" max="16132" width="47.6640625" style="44" customWidth="1"/>
    <col min="16133" max="16133" width="21.33203125" style="44" customWidth="1"/>
    <col min="16134" max="16134" width="21.88671875" style="44" customWidth="1"/>
    <col min="16135" max="16384" width="9.109375" style="44"/>
  </cols>
  <sheetData>
    <row r="1" spans="1:6" x14ac:dyDescent="0.3">
      <c r="A1" s="44" t="s">
        <v>1109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x14ac:dyDescent="0.3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</row>
    <row r="5" spans="1:6" x14ac:dyDescent="0.3">
      <c r="A5" s="226"/>
      <c r="B5" s="226"/>
      <c r="C5" s="226"/>
      <c r="D5" s="226"/>
      <c r="E5" s="226"/>
      <c r="F5" s="226"/>
    </row>
    <row r="6" spans="1:6" s="1016" customFormat="1" x14ac:dyDescent="0.3">
      <c r="A6" s="226"/>
      <c r="B6" s="818" t="s">
        <v>108</v>
      </c>
      <c r="C6" s="226"/>
      <c r="D6" s="226"/>
      <c r="E6" s="226"/>
      <c r="F6" s="226"/>
    </row>
    <row r="7" spans="1:6" ht="31.2" x14ac:dyDescent="0.3">
      <c r="A7" s="226"/>
      <c r="B7" s="227" t="s">
        <v>1157</v>
      </c>
      <c r="C7" s="228">
        <f>SUM(C37,C31,C26,C19,C9)</f>
        <v>4703252000</v>
      </c>
      <c r="D7" s="226"/>
      <c r="E7" s="226"/>
      <c r="F7" s="226"/>
    </row>
    <row r="8" spans="1:6" x14ac:dyDescent="0.3">
      <c r="A8" s="226"/>
      <c r="B8" s="226"/>
      <c r="C8" s="226"/>
      <c r="D8" s="226"/>
      <c r="E8" s="226"/>
      <c r="F8" s="226"/>
    </row>
    <row r="9" spans="1:6" ht="31.2" x14ac:dyDescent="0.3">
      <c r="A9" s="162" t="s">
        <v>237</v>
      </c>
      <c r="B9" s="169" t="s">
        <v>238</v>
      </c>
      <c r="C9" s="255">
        <f>SUM(C10:C17)</f>
        <v>267000000</v>
      </c>
      <c r="D9" s="60"/>
      <c r="E9" s="60"/>
      <c r="F9" s="60"/>
    </row>
    <row r="10" spans="1:6" s="65" customFormat="1" ht="31.2" x14ac:dyDescent="0.25">
      <c r="A10" s="61">
        <v>1</v>
      </c>
      <c r="B10" s="256" t="s">
        <v>671</v>
      </c>
      <c r="C10" s="70">
        <v>5000000</v>
      </c>
      <c r="D10" s="256" t="s">
        <v>1110</v>
      </c>
      <c r="E10" s="61" t="s">
        <v>905</v>
      </c>
      <c r="F10" s="256" t="s">
        <v>1111</v>
      </c>
    </row>
    <row r="11" spans="1:6" s="65" customFormat="1" ht="31.2" x14ac:dyDescent="0.25">
      <c r="A11" s="61">
        <v>2</v>
      </c>
      <c r="B11" s="256" t="s">
        <v>675</v>
      </c>
      <c r="C11" s="70">
        <v>45000000</v>
      </c>
      <c r="D11" s="256" t="s">
        <v>1112</v>
      </c>
      <c r="E11" s="61" t="s">
        <v>905</v>
      </c>
      <c r="F11" s="256" t="s">
        <v>1111</v>
      </c>
    </row>
    <row r="12" spans="1:6" s="65" customFormat="1" ht="31.2" x14ac:dyDescent="0.25">
      <c r="A12" s="61">
        <v>3</v>
      </c>
      <c r="B12" s="256" t="s">
        <v>1113</v>
      </c>
      <c r="C12" s="70">
        <v>81800000</v>
      </c>
      <c r="D12" s="256" t="s">
        <v>1114</v>
      </c>
      <c r="E12" s="170" t="s">
        <v>5264</v>
      </c>
      <c r="F12" s="256" t="s">
        <v>1111</v>
      </c>
    </row>
    <row r="13" spans="1:6" s="65" customFormat="1" ht="31.2" x14ac:dyDescent="0.25">
      <c r="A13" s="61">
        <v>4</v>
      </c>
      <c r="B13" s="256" t="s">
        <v>683</v>
      </c>
      <c r="C13" s="70">
        <v>25000000</v>
      </c>
      <c r="D13" s="256" t="s">
        <v>1115</v>
      </c>
      <c r="E13" s="61" t="s">
        <v>1116</v>
      </c>
      <c r="F13" s="256" t="s">
        <v>1111</v>
      </c>
    </row>
    <row r="14" spans="1:6" s="65" customFormat="1" ht="31.2" x14ac:dyDescent="0.25">
      <c r="A14" s="61">
        <v>5</v>
      </c>
      <c r="B14" s="256" t="s">
        <v>1117</v>
      </c>
      <c r="C14" s="70">
        <v>15000000</v>
      </c>
      <c r="D14" s="256" t="s">
        <v>1118</v>
      </c>
      <c r="E14" s="61" t="s">
        <v>1119</v>
      </c>
      <c r="F14" s="256" t="s">
        <v>1111</v>
      </c>
    </row>
    <row r="15" spans="1:6" s="65" customFormat="1" ht="31.2" x14ac:dyDescent="0.25">
      <c r="A15" s="61">
        <v>6</v>
      </c>
      <c r="B15" s="256" t="s">
        <v>987</v>
      </c>
      <c r="C15" s="70">
        <v>2000000</v>
      </c>
      <c r="D15" s="256" t="s">
        <v>1120</v>
      </c>
      <c r="E15" s="61" t="s">
        <v>1121</v>
      </c>
      <c r="F15" s="256" t="s">
        <v>1111</v>
      </c>
    </row>
    <row r="16" spans="1:6" s="65" customFormat="1" ht="31.2" x14ac:dyDescent="0.25">
      <c r="A16" s="61">
        <v>7</v>
      </c>
      <c r="B16" s="256" t="s">
        <v>993</v>
      </c>
      <c r="C16" s="70">
        <v>15000000</v>
      </c>
      <c r="D16" s="256" t="s">
        <v>1122</v>
      </c>
      <c r="E16" s="61" t="s">
        <v>905</v>
      </c>
      <c r="F16" s="256" t="s">
        <v>1111</v>
      </c>
    </row>
    <row r="17" spans="1:6" s="65" customFormat="1" ht="62.4" x14ac:dyDescent="0.25">
      <c r="A17" s="61">
        <v>8</v>
      </c>
      <c r="B17" s="256" t="s">
        <v>1123</v>
      </c>
      <c r="C17" s="70">
        <v>78200000</v>
      </c>
      <c r="D17" s="256" t="s">
        <v>1124</v>
      </c>
      <c r="E17" s="61" t="s">
        <v>905</v>
      </c>
      <c r="F17" s="256" t="s">
        <v>1111</v>
      </c>
    </row>
    <row r="18" spans="1:6" s="65" customFormat="1" x14ac:dyDescent="0.25">
      <c r="A18" s="61"/>
      <c r="B18" s="256"/>
      <c r="C18" s="70"/>
      <c r="D18" s="256"/>
      <c r="E18" s="61"/>
      <c r="F18" s="256"/>
    </row>
    <row r="19" spans="1:6" s="65" customFormat="1" ht="31.2" x14ac:dyDescent="0.25">
      <c r="A19" s="162" t="s">
        <v>243</v>
      </c>
      <c r="B19" s="169" t="s">
        <v>244</v>
      </c>
      <c r="C19" s="257">
        <f>SUM(C20:C24)</f>
        <v>3040000000</v>
      </c>
      <c r="D19" s="60"/>
      <c r="E19" s="61"/>
      <c r="F19" s="60"/>
    </row>
    <row r="20" spans="1:6" s="65" customFormat="1" ht="31.2" x14ac:dyDescent="0.25">
      <c r="A20" s="61">
        <v>1</v>
      </c>
      <c r="B20" s="258" t="s">
        <v>860</v>
      </c>
      <c r="C20" s="70">
        <v>3000000000</v>
      </c>
      <c r="D20" s="256" t="s">
        <v>1125</v>
      </c>
      <c r="E20" s="61" t="s">
        <v>1126</v>
      </c>
      <c r="F20" s="256" t="s">
        <v>1111</v>
      </c>
    </row>
    <row r="21" spans="1:6" s="65" customFormat="1" ht="31.2" x14ac:dyDescent="0.25">
      <c r="A21" s="61">
        <v>2</v>
      </c>
      <c r="B21" s="256" t="s">
        <v>1127</v>
      </c>
      <c r="C21" s="70">
        <v>10000000</v>
      </c>
      <c r="D21" s="256" t="s">
        <v>1128</v>
      </c>
      <c r="E21" s="61" t="s">
        <v>1129</v>
      </c>
      <c r="F21" s="256" t="s">
        <v>1111</v>
      </c>
    </row>
    <row r="22" spans="1:6" s="65" customFormat="1" ht="31.2" x14ac:dyDescent="0.25">
      <c r="A22" s="61">
        <v>3</v>
      </c>
      <c r="B22" s="256" t="s">
        <v>1130</v>
      </c>
      <c r="C22" s="70">
        <v>10000000</v>
      </c>
      <c r="D22" s="256" t="s">
        <v>1131</v>
      </c>
      <c r="E22" s="61" t="s">
        <v>645</v>
      </c>
      <c r="F22" s="256" t="s">
        <v>1111</v>
      </c>
    </row>
    <row r="23" spans="1:6" s="65" customFormat="1" ht="31.2" x14ac:dyDescent="0.25">
      <c r="A23" s="61">
        <v>4</v>
      </c>
      <c r="B23" s="258" t="s">
        <v>1132</v>
      </c>
      <c r="C23" s="70">
        <v>11700000</v>
      </c>
      <c r="D23" s="256" t="s">
        <v>1133</v>
      </c>
      <c r="E23" s="61" t="s">
        <v>1134</v>
      </c>
      <c r="F23" s="256" t="s">
        <v>1111</v>
      </c>
    </row>
    <row r="24" spans="1:6" s="65" customFormat="1" ht="31.2" x14ac:dyDescent="0.25">
      <c r="A24" s="61">
        <v>5</v>
      </c>
      <c r="B24" s="258" t="s">
        <v>1135</v>
      </c>
      <c r="C24" s="70">
        <v>8300000</v>
      </c>
      <c r="D24" s="256" t="s">
        <v>1136</v>
      </c>
      <c r="E24" s="61" t="s">
        <v>1137</v>
      </c>
      <c r="F24" s="256" t="s">
        <v>1111</v>
      </c>
    </row>
    <row r="25" spans="1:6" s="65" customFormat="1" x14ac:dyDescent="0.25">
      <c r="A25" s="61"/>
      <c r="B25" s="258"/>
      <c r="C25" s="70"/>
      <c r="D25" s="256"/>
      <c r="E25" s="61"/>
      <c r="F25" s="256"/>
    </row>
    <row r="26" spans="1:6" s="65" customFormat="1" ht="46.8" x14ac:dyDescent="0.25">
      <c r="A26" s="162" t="s">
        <v>247</v>
      </c>
      <c r="B26" s="169" t="s">
        <v>1138</v>
      </c>
      <c r="C26" s="257">
        <f>SUM(C27:C29)</f>
        <v>95000000</v>
      </c>
      <c r="D26" s="258"/>
      <c r="E26" s="61"/>
      <c r="F26" s="258"/>
    </row>
    <row r="27" spans="1:6" ht="31.2" x14ac:dyDescent="0.3">
      <c r="A27" s="61">
        <v>1</v>
      </c>
      <c r="B27" s="256" t="s">
        <v>1139</v>
      </c>
      <c r="C27" s="70">
        <v>5000000</v>
      </c>
      <c r="D27" s="256" t="s">
        <v>1140</v>
      </c>
      <c r="E27" s="61" t="s">
        <v>911</v>
      </c>
      <c r="F27" s="256" t="s">
        <v>1111</v>
      </c>
    </row>
    <row r="28" spans="1:6" ht="31.2" x14ac:dyDescent="0.3">
      <c r="A28" s="61">
        <v>2</v>
      </c>
      <c r="B28" s="256" t="s">
        <v>1141</v>
      </c>
      <c r="C28" s="70">
        <v>10000000</v>
      </c>
      <c r="D28" s="256" t="s">
        <v>1142</v>
      </c>
      <c r="E28" s="61" t="s">
        <v>911</v>
      </c>
      <c r="F28" s="256" t="s">
        <v>1111</v>
      </c>
    </row>
    <row r="29" spans="1:6" ht="31.2" x14ac:dyDescent="0.3">
      <c r="A29" s="61">
        <v>3</v>
      </c>
      <c r="B29" s="256" t="s">
        <v>1143</v>
      </c>
      <c r="C29" s="70">
        <v>80000000</v>
      </c>
      <c r="D29" s="256" t="s">
        <v>1144</v>
      </c>
      <c r="E29" s="61" t="s">
        <v>905</v>
      </c>
      <c r="F29" s="256" t="s">
        <v>1111</v>
      </c>
    </row>
    <row r="30" spans="1:6" x14ac:dyDescent="0.3">
      <c r="A30" s="61"/>
      <c r="B30" s="256"/>
      <c r="C30" s="70"/>
      <c r="D30" s="256"/>
      <c r="E30" s="61"/>
      <c r="F30" s="256"/>
    </row>
    <row r="31" spans="1:6" ht="31.2" x14ac:dyDescent="0.3">
      <c r="A31" s="162" t="s">
        <v>248</v>
      </c>
      <c r="B31" s="169" t="s">
        <v>1145</v>
      </c>
      <c r="C31" s="259">
        <f>SUM(C32:C35)</f>
        <v>1291252000</v>
      </c>
      <c r="D31" s="60"/>
      <c r="E31" s="61"/>
      <c r="F31" s="60"/>
    </row>
    <row r="32" spans="1:6" ht="31.2" x14ac:dyDescent="0.3">
      <c r="A32" s="61">
        <v>1</v>
      </c>
      <c r="B32" s="256" t="s">
        <v>1146</v>
      </c>
      <c r="C32" s="70">
        <v>50000000</v>
      </c>
      <c r="D32" s="256" t="s">
        <v>1147</v>
      </c>
      <c r="E32" s="61" t="s">
        <v>905</v>
      </c>
      <c r="F32" s="256" t="s">
        <v>1111</v>
      </c>
    </row>
    <row r="33" spans="1:6" ht="31.2" x14ac:dyDescent="0.3">
      <c r="A33" s="61">
        <v>2</v>
      </c>
      <c r="B33" s="258" t="s">
        <v>1148</v>
      </c>
      <c r="C33" s="70">
        <v>50000000</v>
      </c>
      <c r="D33" s="256" t="s">
        <v>1149</v>
      </c>
      <c r="E33" s="61" t="s">
        <v>259</v>
      </c>
      <c r="F33" s="256" t="s">
        <v>902</v>
      </c>
    </row>
    <row r="34" spans="1:6" ht="31.2" x14ac:dyDescent="0.3">
      <c r="A34" s="61">
        <v>3</v>
      </c>
      <c r="B34" s="258" t="s">
        <v>1150</v>
      </c>
      <c r="C34" s="70">
        <v>1176252000</v>
      </c>
      <c r="D34" s="256" t="s">
        <v>1151</v>
      </c>
      <c r="E34" s="61" t="s">
        <v>645</v>
      </c>
      <c r="F34" s="256" t="s">
        <v>902</v>
      </c>
    </row>
    <row r="35" spans="1:6" ht="46.8" x14ac:dyDescent="0.3">
      <c r="A35" s="61">
        <v>4</v>
      </c>
      <c r="B35" s="256" t="s">
        <v>1152</v>
      </c>
      <c r="C35" s="70">
        <v>15000000</v>
      </c>
      <c r="D35" s="256" t="s">
        <v>1153</v>
      </c>
      <c r="E35" s="61" t="s">
        <v>645</v>
      </c>
      <c r="F35" s="256" t="s">
        <v>902</v>
      </c>
    </row>
    <row r="36" spans="1:6" x14ac:dyDescent="0.3">
      <c r="A36" s="61"/>
      <c r="B36" s="256"/>
      <c r="C36" s="70"/>
      <c r="D36" s="256"/>
      <c r="E36" s="61"/>
      <c r="F36" s="256"/>
    </row>
    <row r="37" spans="1:6" ht="31.2" x14ac:dyDescent="0.3">
      <c r="A37" s="162" t="s">
        <v>249</v>
      </c>
      <c r="B37" s="169" t="s">
        <v>1154</v>
      </c>
      <c r="C37" s="259">
        <f>C38</f>
        <v>10000000</v>
      </c>
      <c r="D37" s="258"/>
      <c r="E37" s="61"/>
      <c r="F37" s="258"/>
    </row>
    <row r="38" spans="1:6" ht="31.2" x14ac:dyDescent="0.3">
      <c r="A38" s="61">
        <v>1</v>
      </c>
      <c r="B38" s="258" t="s">
        <v>1155</v>
      </c>
      <c r="C38" s="70">
        <v>10000000</v>
      </c>
      <c r="D38" s="256" t="s">
        <v>1156</v>
      </c>
      <c r="E38" s="61" t="s">
        <v>645</v>
      </c>
      <c r="F38" s="256" t="s">
        <v>1111</v>
      </c>
    </row>
    <row r="39" spans="1:6" x14ac:dyDescent="0.3">
      <c r="A39" s="229"/>
      <c r="B39" s="230"/>
      <c r="C39" s="231"/>
      <c r="D39" s="232"/>
      <c r="E39" s="65"/>
      <c r="F39" s="232"/>
    </row>
    <row r="40" spans="1:6" x14ac:dyDescent="0.3">
      <c r="A40" s="229"/>
      <c r="B40" s="230"/>
      <c r="C40" s="231"/>
      <c r="D40" s="232"/>
      <c r="E40" s="65"/>
      <c r="F40" s="232"/>
    </row>
  </sheetData>
  <pageMargins left="0.32" right="0.21" top="0.32" bottom="0.32" header="0.31496062992125984" footer="0.31496062992125984"/>
  <pageSetup paperSize="11" scale="5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70" zoomScaleNormal="70" workbookViewId="0">
      <selection activeCell="D12" sqref="D12"/>
    </sheetView>
  </sheetViews>
  <sheetFormatPr defaultColWidth="8" defaultRowHeight="15.6" x14ac:dyDescent="0.25"/>
  <cols>
    <col min="1" max="1" width="7.77734375" style="224" customWidth="1"/>
    <col min="2" max="2" width="55.77734375" style="147" customWidth="1"/>
    <col min="3" max="3" width="23.77734375" style="147" customWidth="1"/>
    <col min="4" max="4" width="45.77734375" style="147" customWidth="1"/>
    <col min="5" max="5" width="24.77734375" style="224" customWidth="1"/>
    <col min="6" max="6" width="24.77734375" style="147" customWidth="1"/>
    <col min="7" max="237" width="6.88671875" style="147" customWidth="1"/>
    <col min="238" max="16384" width="8" style="147"/>
  </cols>
  <sheetData>
    <row r="1" spans="1:8" x14ac:dyDescent="0.25">
      <c r="A1" s="277" t="s">
        <v>1158</v>
      </c>
      <c r="B1" s="277"/>
      <c r="C1" s="278" t="s">
        <v>4166</v>
      </c>
      <c r="D1" s="277"/>
      <c r="E1" s="278"/>
      <c r="F1" s="277"/>
    </row>
    <row r="2" spans="1:8" x14ac:dyDescent="0.25">
      <c r="A2" s="1074"/>
      <c r="B2" s="1074"/>
      <c r="C2" s="1074"/>
      <c r="D2" s="1074"/>
      <c r="E2" s="1074"/>
      <c r="F2" s="1074"/>
    </row>
    <row r="3" spans="1:8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279"/>
      <c r="H3" s="279"/>
    </row>
    <row r="4" spans="1:8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279"/>
      <c r="H4" s="279"/>
    </row>
    <row r="5" spans="1:8" s="280" customFormat="1" x14ac:dyDescent="0.25">
      <c r="A5" s="281"/>
      <c r="B5" s="281"/>
      <c r="C5" s="281"/>
      <c r="D5" s="281"/>
      <c r="E5" s="281"/>
      <c r="F5" s="281"/>
      <c r="G5" s="279"/>
      <c r="H5" s="279"/>
    </row>
    <row r="6" spans="1:8" s="285" customFormat="1" x14ac:dyDescent="0.25">
      <c r="A6" s="282"/>
      <c r="B6" s="283" t="s">
        <v>108</v>
      </c>
      <c r="C6" s="284"/>
      <c r="D6" s="207"/>
      <c r="E6" s="248"/>
      <c r="F6" s="207"/>
    </row>
    <row r="7" spans="1:8" s="277" customFormat="1" x14ac:dyDescent="0.25">
      <c r="A7" s="286"/>
      <c r="B7" s="283" t="s">
        <v>4166</v>
      </c>
      <c r="C7" s="287">
        <f>SUM(C8:C8)</f>
        <v>4847100000</v>
      </c>
      <c r="D7" s="201"/>
      <c r="E7" s="200"/>
      <c r="F7" s="201"/>
    </row>
    <row r="8" spans="1:8" s="277" customFormat="1" x14ac:dyDescent="0.25">
      <c r="A8" s="286"/>
      <c r="B8" s="283" t="s">
        <v>49</v>
      </c>
      <c r="C8" s="287">
        <f>C10+C21+C25+C27+C30+C36+C43+C45+C47+C49+C53</f>
        <v>4847100000</v>
      </c>
      <c r="D8" s="201"/>
      <c r="E8" s="288"/>
      <c r="F8" s="201"/>
    </row>
    <row r="9" spans="1:8" s="277" customFormat="1" x14ac:dyDescent="0.25">
      <c r="A9" s="286"/>
      <c r="B9" s="283"/>
      <c r="C9" s="287"/>
      <c r="D9" s="201"/>
      <c r="E9" s="200"/>
      <c r="F9" s="201"/>
    </row>
    <row r="10" spans="1:8" s="277" customFormat="1" ht="31.2" x14ac:dyDescent="0.25">
      <c r="A10" s="286" t="s">
        <v>237</v>
      </c>
      <c r="B10" s="289" t="s">
        <v>238</v>
      </c>
      <c r="C10" s="287">
        <f>SUM(C11:C20)</f>
        <v>336200000</v>
      </c>
      <c r="D10" s="201"/>
      <c r="E10" s="200"/>
      <c r="F10" s="201"/>
    </row>
    <row r="11" spans="1:8" s="285" customFormat="1" x14ac:dyDescent="0.25">
      <c r="A11" s="290" t="s">
        <v>1</v>
      </c>
      <c r="B11" s="291" t="s">
        <v>420</v>
      </c>
      <c r="C11" s="284">
        <v>14550000</v>
      </c>
      <c r="D11" s="207" t="s">
        <v>3635</v>
      </c>
      <c r="E11" s="252" t="s">
        <v>4167</v>
      </c>
      <c r="F11" s="252" t="s">
        <v>73</v>
      </c>
    </row>
    <row r="12" spans="1:8" s="295" customFormat="1" ht="62.4" x14ac:dyDescent="0.25">
      <c r="A12" s="292" t="s">
        <v>3</v>
      </c>
      <c r="B12" s="293" t="s">
        <v>424</v>
      </c>
      <c r="C12" s="294">
        <v>65000000</v>
      </c>
      <c r="D12" s="251" t="s">
        <v>4168</v>
      </c>
      <c r="E12" s="269" t="s">
        <v>4169</v>
      </c>
      <c r="F12" s="269" t="s">
        <v>73</v>
      </c>
    </row>
    <row r="13" spans="1:8" s="285" customFormat="1" ht="31.2" x14ac:dyDescent="0.25">
      <c r="A13" s="290" t="s">
        <v>4</v>
      </c>
      <c r="B13" s="291" t="s">
        <v>1162</v>
      </c>
      <c r="C13" s="284">
        <v>10000000</v>
      </c>
      <c r="D13" s="207" t="s">
        <v>4170</v>
      </c>
      <c r="E13" s="252" t="s">
        <v>4171</v>
      </c>
      <c r="F13" s="252" t="s">
        <v>73</v>
      </c>
    </row>
    <row r="14" spans="1:8" s="295" customFormat="1" ht="46.8" x14ac:dyDescent="0.25">
      <c r="A14" s="292" t="s">
        <v>431</v>
      </c>
      <c r="B14" s="293" t="s">
        <v>426</v>
      </c>
      <c r="C14" s="294">
        <v>119150000</v>
      </c>
      <c r="D14" s="251" t="s">
        <v>4172</v>
      </c>
      <c r="E14" s="269" t="s">
        <v>4173</v>
      </c>
      <c r="F14" s="269" t="s">
        <v>73</v>
      </c>
    </row>
    <row r="15" spans="1:8" s="295" customFormat="1" x14ac:dyDescent="0.25">
      <c r="A15" s="292" t="s">
        <v>435</v>
      </c>
      <c r="B15" s="293" t="s">
        <v>239</v>
      </c>
      <c r="C15" s="294">
        <v>20000000</v>
      </c>
      <c r="D15" s="251" t="s">
        <v>4174</v>
      </c>
      <c r="E15" s="269" t="s">
        <v>4175</v>
      </c>
      <c r="F15" s="269" t="s">
        <v>73</v>
      </c>
    </row>
    <row r="16" spans="1:8" s="285" customFormat="1" ht="46.8" x14ac:dyDescent="0.25">
      <c r="A16" s="290" t="s">
        <v>438</v>
      </c>
      <c r="B16" s="291" t="s">
        <v>439</v>
      </c>
      <c r="C16" s="284">
        <v>10000000</v>
      </c>
      <c r="D16" s="207" t="s">
        <v>4176</v>
      </c>
      <c r="E16" s="252" t="s">
        <v>4177</v>
      </c>
      <c r="F16" s="252" t="s">
        <v>73</v>
      </c>
    </row>
    <row r="17" spans="1:6" s="285" customFormat="1" ht="31.2" x14ac:dyDescent="0.25">
      <c r="A17" s="290" t="s">
        <v>441</v>
      </c>
      <c r="B17" s="291" t="s">
        <v>242</v>
      </c>
      <c r="C17" s="284">
        <v>5000000</v>
      </c>
      <c r="D17" s="207" t="s">
        <v>4178</v>
      </c>
      <c r="E17" s="252" t="s">
        <v>4179</v>
      </c>
      <c r="F17" s="252" t="s">
        <v>73</v>
      </c>
    </row>
    <row r="18" spans="1:6" s="285" customFormat="1" ht="31.2" x14ac:dyDescent="0.25">
      <c r="A18" s="290" t="s">
        <v>445</v>
      </c>
      <c r="B18" s="291" t="s">
        <v>550</v>
      </c>
      <c r="C18" s="284">
        <v>2500000</v>
      </c>
      <c r="D18" s="207" t="s">
        <v>4180</v>
      </c>
      <c r="E18" s="252" t="s">
        <v>4181</v>
      </c>
      <c r="F18" s="252" t="s">
        <v>73</v>
      </c>
    </row>
    <row r="19" spans="1:6" s="285" customFormat="1" ht="62.4" x14ac:dyDescent="0.25">
      <c r="A19" s="290" t="s">
        <v>449</v>
      </c>
      <c r="B19" s="291" t="s">
        <v>446</v>
      </c>
      <c r="C19" s="284">
        <v>30000000</v>
      </c>
      <c r="D19" s="207" t="s">
        <v>4182</v>
      </c>
      <c r="E19" s="252" t="s">
        <v>4183</v>
      </c>
      <c r="F19" s="252" t="s">
        <v>73</v>
      </c>
    </row>
    <row r="20" spans="1:6" s="285" customFormat="1" ht="31.2" x14ac:dyDescent="0.25">
      <c r="A20" s="290" t="s">
        <v>553</v>
      </c>
      <c r="B20" s="291" t="s">
        <v>554</v>
      </c>
      <c r="C20" s="284">
        <v>60000000</v>
      </c>
      <c r="D20" s="207" t="s">
        <v>4184</v>
      </c>
      <c r="E20" s="252" t="s">
        <v>4185</v>
      </c>
      <c r="F20" s="252" t="s">
        <v>73</v>
      </c>
    </row>
    <row r="21" spans="1:6" s="285" customFormat="1" ht="31.2" x14ac:dyDescent="0.25">
      <c r="A21" s="286" t="s">
        <v>243</v>
      </c>
      <c r="B21" s="289" t="s">
        <v>244</v>
      </c>
      <c r="C21" s="287">
        <f>SUM(C22:C24)</f>
        <v>3107000000</v>
      </c>
      <c r="D21" s="201"/>
      <c r="E21" s="265"/>
      <c r="F21" s="265"/>
    </row>
    <row r="22" spans="1:6" s="285" customFormat="1" ht="31.2" x14ac:dyDescent="0.25">
      <c r="A22" s="290" t="s">
        <v>1</v>
      </c>
      <c r="B22" s="296" t="s">
        <v>3285</v>
      </c>
      <c r="C22" s="284">
        <v>3000000000</v>
      </c>
      <c r="D22" s="207" t="s">
        <v>4186</v>
      </c>
      <c r="E22" s="252" t="s">
        <v>487</v>
      </c>
      <c r="F22" s="252" t="s">
        <v>73</v>
      </c>
    </row>
    <row r="23" spans="1:6" s="285" customFormat="1" ht="46.8" x14ac:dyDescent="0.25">
      <c r="A23" s="290" t="s">
        <v>3</v>
      </c>
      <c r="B23" s="296" t="s">
        <v>245</v>
      </c>
      <c r="C23" s="284">
        <v>12000000</v>
      </c>
      <c r="D23" s="207" t="s">
        <v>4187</v>
      </c>
      <c r="E23" s="252" t="s">
        <v>4188</v>
      </c>
      <c r="F23" s="252" t="s">
        <v>73</v>
      </c>
    </row>
    <row r="24" spans="1:6" s="295" customFormat="1" ht="31.2" x14ac:dyDescent="0.25">
      <c r="A24" s="292" t="s">
        <v>4</v>
      </c>
      <c r="B24" s="293" t="s">
        <v>456</v>
      </c>
      <c r="C24" s="294">
        <v>95000000</v>
      </c>
      <c r="D24" s="251" t="s">
        <v>4189</v>
      </c>
      <c r="E24" s="269" t="s">
        <v>4190</v>
      </c>
      <c r="F24" s="269" t="s">
        <v>73</v>
      </c>
    </row>
    <row r="25" spans="1:6" s="277" customFormat="1" ht="31.2" x14ac:dyDescent="0.25">
      <c r="A25" s="286" t="s">
        <v>247</v>
      </c>
      <c r="B25" s="297" t="s">
        <v>881</v>
      </c>
      <c r="C25" s="287">
        <f>SUM(C26:C26)</f>
        <v>10000000</v>
      </c>
      <c r="D25" s="201"/>
      <c r="E25" s="265"/>
      <c r="F25" s="265"/>
    </row>
    <row r="26" spans="1:6" s="285" customFormat="1" ht="46.8" x14ac:dyDescent="0.25">
      <c r="A26" s="290" t="s">
        <v>1</v>
      </c>
      <c r="B26" s="291" t="s">
        <v>4191</v>
      </c>
      <c r="C26" s="284">
        <v>10000000</v>
      </c>
      <c r="D26" s="207" t="s">
        <v>4192</v>
      </c>
      <c r="E26" s="252" t="s">
        <v>262</v>
      </c>
      <c r="F26" s="252" t="s">
        <v>73</v>
      </c>
    </row>
    <row r="27" spans="1:6" s="277" customFormat="1" ht="46.8" x14ac:dyDescent="0.25">
      <c r="A27" s="286" t="s">
        <v>248</v>
      </c>
      <c r="B27" s="297" t="s">
        <v>466</v>
      </c>
      <c r="C27" s="287">
        <f>SUM(C28:C29)</f>
        <v>134650000</v>
      </c>
      <c r="D27" s="201"/>
      <c r="E27" s="265"/>
      <c r="F27" s="265"/>
    </row>
    <row r="28" spans="1:6" s="277" customFormat="1" ht="31.2" x14ac:dyDescent="0.25">
      <c r="A28" s="290" t="s">
        <v>1</v>
      </c>
      <c r="B28" s="291" t="s">
        <v>467</v>
      </c>
      <c r="C28" s="284">
        <v>10000000</v>
      </c>
      <c r="D28" s="207" t="s">
        <v>4193</v>
      </c>
      <c r="E28" s="252" t="s">
        <v>4194</v>
      </c>
      <c r="F28" s="252" t="s">
        <v>73</v>
      </c>
    </row>
    <row r="29" spans="1:6" s="285" customFormat="1" ht="31.2" x14ac:dyDescent="0.25">
      <c r="A29" s="290" t="s">
        <v>3</v>
      </c>
      <c r="B29" s="291" t="s">
        <v>1243</v>
      </c>
      <c r="C29" s="284">
        <v>124650000</v>
      </c>
      <c r="D29" s="207" t="s">
        <v>4195</v>
      </c>
      <c r="E29" s="252" t="s">
        <v>4196</v>
      </c>
      <c r="F29" s="252" t="s">
        <v>73</v>
      </c>
    </row>
    <row r="30" spans="1:6" s="277" customFormat="1" ht="62.4" x14ac:dyDescent="0.25">
      <c r="A30" s="286" t="s">
        <v>249</v>
      </c>
      <c r="B30" s="297" t="s">
        <v>4197</v>
      </c>
      <c r="C30" s="287">
        <f>SUM(C31:C35)</f>
        <v>355000000</v>
      </c>
      <c r="D30" s="201"/>
      <c r="E30" s="265"/>
      <c r="F30" s="265"/>
    </row>
    <row r="31" spans="1:6" s="295" customFormat="1" ht="31.2" x14ac:dyDescent="0.25">
      <c r="A31" s="292" t="s">
        <v>1</v>
      </c>
      <c r="B31" s="293" t="s">
        <v>4198</v>
      </c>
      <c r="C31" s="294">
        <v>50000000</v>
      </c>
      <c r="D31" s="251" t="s">
        <v>4199</v>
      </c>
      <c r="E31" s="269" t="s">
        <v>4196</v>
      </c>
      <c r="F31" s="269" t="s">
        <v>423</v>
      </c>
    </row>
    <row r="32" spans="1:6" s="295" customFormat="1" ht="31.2" x14ac:dyDescent="0.25">
      <c r="A32" s="292" t="s">
        <v>3</v>
      </c>
      <c r="B32" s="293" t="s">
        <v>4200</v>
      </c>
      <c r="C32" s="294">
        <v>10000000</v>
      </c>
      <c r="D32" s="251" t="s">
        <v>4201</v>
      </c>
      <c r="E32" s="269" t="s">
        <v>4202</v>
      </c>
      <c r="F32" s="269" t="s">
        <v>423</v>
      </c>
    </row>
    <row r="33" spans="1:6" s="295" customFormat="1" ht="31.2" x14ac:dyDescent="0.25">
      <c r="A33" s="292" t="s">
        <v>4</v>
      </c>
      <c r="B33" s="293" t="s">
        <v>4203</v>
      </c>
      <c r="C33" s="294">
        <v>80000000</v>
      </c>
      <c r="D33" s="251" t="s">
        <v>4204</v>
      </c>
      <c r="E33" s="269" t="s">
        <v>4205</v>
      </c>
      <c r="F33" s="269" t="s">
        <v>423</v>
      </c>
    </row>
    <row r="34" spans="1:6" s="295" customFormat="1" ht="31.2" x14ac:dyDescent="0.25">
      <c r="A34" s="292" t="s">
        <v>431</v>
      </c>
      <c r="B34" s="293" t="s">
        <v>4206</v>
      </c>
      <c r="C34" s="294">
        <v>15000000</v>
      </c>
      <c r="D34" s="251" t="s">
        <v>4207</v>
      </c>
      <c r="E34" s="269" t="s">
        <v>4208</v>
      </c>
      <c r="F34" s="269" t="s">
        <v>423</v>
      </c>
    </row>
    <row r="35" spans="1:6" s="295" customFormat="1" ht="31.2" x14ac:dyDescent="0.25">
      <c r="A35" s="292" t="s">
        <v>435</v>
      </c>
      <c r="B35" s="293" t="s">
        <v>4209</v>
      </c>
      <c r="C35" s="294">
        <v>200000000</v>
      </c>
      <c r="D35" s="251" t="s">
        <v>4210</v>
      </c>
      <c r="E35" s="269" t="s">
        <v>4211</v>
      </c>
      <c r="F35" s="269" t="s">
        <v>423</v>
      </c>
    </row>
    <row r="36" spans="1:6" s="285" customFormat="1" ht="31.2" x14ac:dyDescent="0.25">
      <c r="A36" s="286" t="s">
        <v>250</v>
      </c>
      <c r="B36" s="289" t="s">
        <v>810</v>
      </c>
      <c r="C36" s="287">
        <f>SUM(C37:C42)</f>
        <v>265000000</v>
      </c>
      <c r="D36" s="201"/>
      <c r="E36" s="265"/>
      <c r="F36" s="265"/>
    </row>
    <row r="37" spans="1:6" s="295" customFormat="1" ht="46.8" x14ac:dyDescent="0.25">
      <c r="A37" s="292" t="s">
        <v>1</v>
      </c>
      <c r="B37" s="293" t="s">
        <v>4212</v>
      </c>
      <c r="C37" s="294">
        <v>25000000</v>
      </c>
      <c r="D37" s="251" t="s">
        <v>4213</v>
      </c>
      <c r="E37" s="269" t="s">
        <v>4214</v>
      </c>
      <c r="F37" s="269" t="s">
        <v>423</v>
      </c>
    </row>
    <row r="38" spans="1:6" s="285" customFormat="1" ht="31.2" x14ac:dyDescent="0.25">
      <c r="A38" s="290" t="s">
        <v>3</v>
      </c>
      <c r="B38" s="291" t="s">
        <v>4215</v>
      </c>
      <c r="C38" s="284">
        <v>100000000</v>
      </c>
      <c r="D38" s="207" t="s">
        <v>4216</v>
      </c>
      <c r="E38" s="252" t="s">
        <v>4217</v>
      </c>
      <c r="F38" s="252" t="s">
        <v>423</v>
      </c>
    </row>
    <row r="39" spans="1:6" s="298" customFormat="1" ht="31.2" x14ac:dyDescent="0.25">
      <c r="A39" s="292" t="s">
        <v>4</v>
      </c>
      <c r="B39" s="293" t="s">
        <v>4218</v>
      </c>
      <c r="C39" s="294">
        <v>100000000</v>
      </c>
      <c r="D39" s="251" t="s">
        <v>4219</v>
      </c>
      <c r="E39" s="269" t="s">
        <v>4220</v>
      </c>
      <c r="F39" s="269" t="s">
        <v>423</v>
      </c>
    </row>
    <row r="40" spans="1:6" s="298" customFormat="1" ht="31.2" x14ac:dyDescent="0.25">
      <c r="A40" s="292" t="s">
        <v>431</v>
      </c>
      <c r="B40" s="293" t="s">
        <v>4221</v>
      </c>
      <c r="C40" s="294">
        <v>10000000</v>
      </c>
      <c r="D40" s="251" t="s">
        <v>4222</v>
      </c>
      <c r="E40" s="269" t="s">
        <v>4223</v>
      </c>
      <c r="F40" s="269" t="s">
        <v>423</v>
      </c>
    </row>
    <row r="41" spans="1:6" s="298" customFormat="1" ht="46.8" x14ac:dyDescent="0.25">
      <c r="A41" s="292" t="s">
        <v>435</v>
      </c>
      <c r="B41" s="293" t="s">
        <v>4224</v>
      </c>
      <c r="C41" s="294">
        <v>15000000</v>
      </c>
      <c r="D41" s="251" t="s">
        <v>4225</v>
      </c>
      <c r="E41" s="269" t="s">
        <v>262</v>
      </c>
      <c r="F41" s="269" t="s">
        <v>423</v>
      </c>
    </row>
    <row r="42" spans="1:6" s="298" customFormat="1" ht="31.2" x14ac:dyDescent="0.25">
      <c r="A42" s="292" t="s">
        <v>438</v>
      </c>
      <c r="B42" s="293" t="s">
        <v>4226</v>
      </c>
      <c r="C42" s="294">
        <v>15000000</v>
      </c>
      <c r="D42" s="251" t="s">
        <v>4227</v>
      </c>
      <c r="E42" s="269" t="s">
        <v>4228</v>
      </c>
      <c r="F42" s="269" t="s">
        <v>423</v>
      </c>
    </row>
    <row r="43" spans="1:6" s="285" customFormat="1" x14ac:dyDescent="0.25">
      <c r="A43" s="286" t="s">
        <v>253</v>
      </c>
      <c r="B43" s="289" t="s">
        <v>4229</v>
      </c>
      <c r="C43" s="287">
        <f>SUM(C44:C44)</f>
        <v>15000000</v>
      </c>
      <c r="D43" s="201"/>
      <c r="E43" s="265"/>
      <c r="F43" s="265"/>
    </row>
    <row r="44" spans="1:6" s="295" customFormat="1" ht="31.2" x14ac:dyDescent="0.25">
      <c r="A44" s="292" t="s">
        <v>1</v>
      </c>
      <c r="B44" s="293" t="s">
        <v>4230</v>
      </c>
      <c r="C44" s="294">
        <v>15000000</v>
      </c>
      <c r="D44" s="251" t="s">
        <v>4231</v>
      </c>
      <c r="E44" s="269" t="s">
        <v>473</v>
      </c>
      <c r="F44" s="269" t="s">
        <v>423</v>
      </c>
    </row>
    <row r="45" spans="1:6" s="285" customFormat="1" ht="31.2" x14ac:dyDescent="0.25">
      <c r="A45" s="286" t="s">
        <v>256</v>
      </c>
      <c r="B45" s="289" t="s">
        <v>4232</v>
      </c>
      <c r="C45" s="287">
        <f>SUM(C46:C46)</f>
        <v>73150000</v>
      </c>
      <c r="D45" s="201"/>
      <c r="E45" s="265"/>
      <c r="F45" s="265"/>
    </row>
    <row r="46" spans="1:6" s="295" customFormat="1" ht="124.8" x14ac:dyDescent="0.25">
      <c r="A46" s="292" t="s">
        <v>1</v>
      </c>
      <c r="B46" s="293" t="s">
        <v>4233</v>
      </c>
      <c r="C46" s="294">
        <v>73150000</v>
      </c>
      <c r="D46" s="251" t="s">
        <v>4234</v>
      </c>
      <c r="E46" s="269" t="s">
        <v>4235</v>
      </c>
      <c r="F46" s="269" t="s">
        <v>423</v>
      </c>
    </row>
    <row r="47" spans="1:6" s="285" customFormat="1" ht="31.2" x14ac:dyDescent="0.25">
      <c r="A47" s="286" t="s">
        <v>123</v>
      </c>
      <c r="B47" s="289" t="s">
        <v>4236</v>
      </c>
      <c r="C47" s="287">
        <f>SUM(C48:C48)</f>
        <v>15000000</v>
      </c>
      <c r="D47" s="201"/>
      <c r="E47" s="265"/>
      <c r="F47" s="265"/>
    </row>
    <row r="48" spans="1:6" s="295" customFormat="1" ht="46.8" x14ac:dyDescent="0.25">
      <c r="A48" s="292" t="s">
        <v>1</v>
      </c>
      <c r="B48" s="293" t="s">
        <v>4237</v>
      </c>
      <c r="C48" s="294">
        <v>15000000</v>
      </c>
      <c r="D48" s="251" t="s">
        <v>4238</v>
      </c>
      <c r="E48" s="269" t="s">
        <v>4239</v>
      </c>
      <c r="F48" s="269" t="s">
        <v>423</v>
      </c>
    </row>
    <row r="49" spans="1:6" s="285" customFormat="1" ht="46.8" x14ac:dyDescent="0.25">
      <c r="A49" s="286" t="s">
        <v>257</v>
      </c>
      <c r="B49" s="297" t="s">
        <v>4240</v>
      </c>
      <c r="C49" s="287">
        <f>SUM(C50:C52)</f>
        <v>60000000</v>
      </c>
      <c r="D49" s="201"/>
      <c r="E49" s="265"/>
      <c r="F49" s="265"/>
    </row>
    <row r="50" spans="1:6" s="285" customFormat="1" ht="31.2" x14ac:dyDescent="0.25">
      <c r="A50" s="290" t="s">
        <v>1</v>
      </c>
      <c r="B50" s="291" t="s">
        <v>4241</v>
      </c>
      <c r="C50" s="284">
        <v>25000000</v>
      </c>
      <c r="D50" s="207" t="s">
        <v>4242</v>
      </c>
      <c r="E50" s="252" t="s">
        <v>4243</v>
      </c>
      <c r="F50" s="252" t="s">
        <v>423</v>
      </c>
    </row>
    <row r="51" spans="1:6" s="295" customFormat="1" ht="46.8" x14ac:dyDescent="0.25">
      <c r="A51" s="292" t="s">
        <v>3</v>
      </c>
      <c r="B51" s="293" t="s">
        <v>4244</v>
      </c>
      <c r="C51" s="294">
        <v>25000000</v>
      </c>
      <c r="D51" s="251" t="s">
        <v>4245</v>
      </c>
      <c r="E51" s="269" t="s">
        <v>2225</v>
      </c>
      <c r="F51" s="269" t="s">
        <v>423</v>
      </c>
    </row>
    <row r="52" spans="1:6" s="295" customFormat="1" ht="31.2" x14ac:dyDescent="0.25">
      <c r="A52" s="292" t="s">
        <v>4</v>
      </c>
      <c r="B52" s="293" t="s">
        <v>4246</v>
      </c>
      <c r="C52" s="294">
        <v>10000000</v>
      </c>
      <c r="D52" s="251" t="s">
        <v>4247</v>
      </c>
      <c r="E52" s="269" t="s">
        <v>4248</v>
      </c>
      <c r="F52" s="269" t="s">
        <v>423</v>
      </c>
    </row>
    <row r="53" spans="1:6" s="285" customFormat="1" ht="31.2" x14ac:dyDescent="0.25">
      <c r="A53" s="286" t="s">
        <v>258</v>
      </c>
      <c r="B53" s="289" t="s">
        <v>4249</v>
      </c>
      <c r="C53" s="287">
        <f>SUM(C54:C59)</f>
        <v>476100000</v>
      </c>
      <c r="D53" s="201"/>
      <c r="E53" s="265"/>
      <c r="F53" s="265"/>
    </row>
    <row r="54" spans="1:6" s="295" customFormat="1" ht="46.8" x14ac:dyDescent="0.25">
      <c r="A54" s="292" t="s">
        <v>1</v>
      </c>
      <c r="B54" s="293" t="s">
        <v>4250</v>
      </c>
      <c r="C54" s="294">
        <v>100000000</v>
      </c>
      <c r="D54" s="251" t="s">
        <v>4251</v>
      </c>
      <c r="E54" s="269" t="s">
        <v>4252</v>
      </c>
      <c r="F54" s="269" t="s">
        <v>423</v>
      </c>
    </row>
    <row r="55" spans="1:6" s="295" customFormat="1" ht="31.2" x14ac:dyDescent="0.25">
      <c r="A55" s="292" t="s">
        <v>3</v>
      </c>
      <c r="B55" s="293" t="s">
        <v>4253</v>
      </c>
      <c r="C55" s="294">
        <v>298100000</v>
      </c>
      <c r="D55" s="251" t="s">
        <v>4254</v>
      </c>
      <c r="E55" s="269" t="s">
        <v>4255</v>
      </c>
      <c r="F55" s="269" t="s">
        <v>423</v>
      </c>
    </row>
    <row r="56" spans="1:6" s="295" customFormat="1" ht="46.8" x14ac:dyDescent="0.25">
      <c r="A56" s="292" t="s">
        <v>4</v>
      </c>
      <c r="B56" s="293" t="s">
        <v>4256</v>
      </c>
      <c r="C56" s="294">
        <v>25000000</v>
      </c>
      <c r="D56" s="251" t="s">
        <v>4257</v>
      </c>
      <c r="E56" s="269" t="s">
        <v>255</v>
      </c>
      <c r="F56" s="269" t="s">
        <v>423</v>
      </c>
    </row>
    <row r="57" spans="1:6" s="295" customFormat="1" ht="46.8" x14ac:dyDescent="0.25">
      <c r="A57" s="292" t="s">
        <v>431</v>
      </c>
      <c r="B57" s="293" t="s">
        <v>4258</v>
      </c>
      <c r="C57" s="294">
        <v>20000000</v>
      </c>
      <c r="D57" s="251" t="s">
        <v>4259</v>
      </c>
      <c r="E57" s="269" t="s">
        <v>252</v>
      </c>
      <c r="F57" s="269" t="s">
        <v>423</v>
      </c>
    </row>
    <row r="58" spans="1:6" s="295" customFormat="1" ht="31.2" x14ac:dyDescent="0.25">
      <c r="A58" s="292" t="s">
        <v>435</v>
      </c>
      <c r="B58" s="293" t="s">
        <v>4260</v>
      </c>
      <c r="C58" s="294">
        <v>28000000</v>
      </c>
      <c r="D58" s="251" t="s">
        <v>4261</v>
      </c>
      <c r="E58" s="269" t="s">
        <v>255</v>
      </c>
      <c r="F58" s="269" t="s">
        <v>423</v>
      </c>
    </row>
    <row r="59" spans="1:6" s="295" customFormat="1" ht="31.2" x14ac:dyDescent="0.25">
      <c r="A59" s="292" t="s">
        <v>438</v>
      </c>
      <c r="B59" s="293" t="s">
        <v>4262</v>
      </c>
      <c r="C59" s="294">
        <v>5000000</v>
      </c>
      <c r="D59" s="251" t="s">
        <v>4263</v>
      </c>
      <c r="E59" s="269" t="s">
        <v>3783</v>
      </c>
      <c r="F59" s="269" t="s">
        <v>423</v>
      </c>
    </row>
    <row r="60" spans="1:6" s="285" customFormat="1" x14ac:dyDescent="0.25">
      <c r="A60" s="290"/>
      <c r="B60" s="291"/>
      <c r="C60" s="284"/>
      <c r="D60" s="207"/>
      <c r="E60" s="252"/>
      <c r="F60" s="252"/>
    </row>
    <row r="61" spans="1:6" s="295" customFormat="1" x14ac:dyDescent="0.25">
      <c r="A61" s="299"/>
      <c r="B61" s="300" t="s">
        <v>0</v>
      </c>
      <c r="C61" s="301">
        <f>SUM(C62,C66)</f>
        <v>2220000000</v>
      </c>
      <c r="D61" s="302"/>
      <c r="E61" s="1058"/>
      <c r="F61" s="1058"/>
    </row>
    <row r="62" spans="1:6" s="295" customFormat="1" x14ac:dyDescent="0.25">
      <c r="A62" s="299"/>
      <c r="B62" s="300" t="s">
        <v>6</v>
      </c>
      <c r="C62" s="301">
        <f>SUM(C63)</f>
        <v>150000000</v>
      </c>
      <c r="D62" s="302"/>
      <c r="E62" s="1058"/>
      <c r="F62" s="1058"/>
    </row>
    <row r="63" spans="1:6" s="295" customFormat="1" ht="31.2" x14ac:dyDescent="0.25">
      <c r="A63" s="299"/>
      <c r="B63" s="302" t="s">
        <v>4264</v>
      </c>
      <c r="C63" s="301">
        <f>SUM(C64)</f>
        <v>150000000</v>
      </c>
      <c r="D63" s="302"/>
      <c r="E63" s="1058"/>
      <c r="F63" s="1058"/>
    </row>
    <row r="64" spans="1:6" s="295" customFormat="1" x14ac:dyDescent="0.25">
      <c r="A64" s="303"/>
      <c r="B64" s="304" t="s">
        <v>4265</v>
      </c>
      <c r="C64" s="294">
        <v>150000000</v>
      </c>
      <c r="D64" s="305" t="s">
        <v>4266</v>
      </c>
      <c r="E64" s="1058" t="s">
        <v>262</v>
      </c>
      <c r="F64" s="269" t="s">
        <v>423</v>
      </c>
    </row>
    <row r="65" spans="1:6" s="295" customFormat="1" x14ac:dyDescent="0.25">
      <c r="A65" s="306"/>
      <c r="B65" s="304"/>
      <c r="C65" s="294"/>
      <c r="D65" s="305"/>
      <c r="E65" s="1058"/>
      <c r="F65" s="269"/>
    </row>
    <row r="66" spans="1:6" s="295" customFormat="1" x14ac:dyDescent="0.25">
      <c r="A66" s="299"/>
      <c r="B66" s="300" t="s">
        <v>8</v>
      </c>
      <c r="C66" s="301">
        <f>SUM(C67)</f>
        <v>2070000000</v>
      </c>
      <c r="D66" s="302"/>
      <c r="E66" s="1058"/>
      <c r="F66" s="269"/>
    </row>
    <row r="67" spans="1:6" s="295" customFormat="1" ht="31.2" x14ac:dyDescent="0.25">
      <c r="A67" s="299"/>
      <c r="B67" s="300" t="s">
        <v>1687</v>
      </c>
      <c r="C67" s="301">
        <f>SUM(C68:C76)</f>
        <v>2070000000</v>
      </c>
      <c r="D67" s="302"/>
      <c r="E67" s="1058"/>
      <c r="F67" s="269"/>
    </row>
    <row r="68" spans="1:6" s="295" customFormat="1" ht="31.2" x14ac:dyDescent="0.25">
      <c r="A68" s="303"/>
      <c r="B68" s="251" t="s">
        <v>4267</v>
      </c>
      <c r="C68" s="294">
        <v>5000000</v>
      </c>
      <c r="D68" s="304" t="s">
        <v>4268</v>
      </c>
      <c r="E68" s="1058" t="s">
        <v>462</v>
      </c>
      <c r="F68" s="269" t="s">
        <v>423</v>
      </c>
    </row>
    <row r="69" spans="1:6" s="295" customFormat="1" ht="31.2" x14ac:dyDescent="0.25">
      <c r="A69" s="303"/>
      <c r="B69" s="251" t="s">
        <v>4269</v>
      </c>
      <c r="C69" s="294">
        <v>1700000000</v>
      </c>
      <c r="D69" s="304" t="s">
        <v>4270</v>
      </c>
      <c r="E69" s="269" t="s">
        <v>4271</v>
      </c>
      <c r="F69" s="269" t="s">
        <v>423</v>
      </c>
    </row>
    <row r="70" spans="1:6" s="295" customFormat="1" ht="31.2" x14ac:dyDescent="0.25">
      <c r="A70" s="303"/>
      <c r="B70" s="251" t="s">
        <v>4272</v>
      </c>
      <c r="C70" s="294">
        <v>150000000</v>
      </c>
      <c r="D70" s="304"/>
      <c r="E70" s="269" t="s">
        <v>262</v>
      </c>
      <c r="F70" s="269" t="s">
        <v>423</v>
      </c>
    </row>
    <row r="71" spans="1:6" s="295" customFormat="1" ht="31.2" x14ac:dyDescent="0.25">
      <c r="A71" s="303"/>
      <c r="B71" s="251" t="s">
        <v>4273</v>
      </c>
      <c r="C71" s="294">
        <v>40000000</v>
      </c>
      <c r="D71" s="304"/>
      <c r="E71" s="269" t="s">
        <v>4274</v>
      </c>
      <c r="F71" s="269" t="s">
        <v>423</v>
      </c>
    </row>
    <row r="72" spans="1:6" s="295" customFormat="1" ht="31.2" x14ac:dyDescent="0.25">
      <c r="A72" s="303"/>
      <c r="B72" s="251" t="s">
        <v>4275</v>
      </c>
      <c r="C72" s="294">
        <v>40000000</v>
      </c>
      <c r="D72" s="304"/>
      <c r="E72" s="269" t="s">
        <v>4276</v>
      </c>
      <c r="F72" s="269" t="s">
        <v>423</v>
      </c>
    </row>
    <row r="73" spans="1:6" s="295" customFormat="1" ht="31.2" x14ac:dyDescent="0.25">
      <c r="A73" s="303"/>
      <c r="B73" s="251" t="s">
        <v>4277</v>
      </c>
      <c r="C73" s="294">
        <v>10000000</v>
      </c>
      <c r="D73" s="304"/>
      <c r="E73" s="269" t="s">
        <v>4248</v>
      </c>
      <c r="F73" s="269" t="s">
        <v>423</v>
      </c>
    </row>
    <row r="74" spans="1:6" s="295" customFormat="1" ht="31.2" x14ac:dyDescent="0.25">
      <c r="A74" s="303"/>
      <c r="B74" s="251" t="s">
        <v>4278</v>
      </c>
      <c r="C74" s="294">
        <v>10000000</v>
      </c>
      <c r="D74" s="304"/>
      <c r="E74" s="269" t="s">
        <v>4248</v>
      </c>
      <c r="F74" s="269" t="s">
        <v>423</v>
      </c>
    </row>
    <row r="75" spans="1:6" s="295" customFormat="1" x14ac:dyDescent="0.25">
      <c r="A75" s="303"/>
      <c r="B75" s="251" t="s">
        <v>4279</v>
      </c>
      <c r="C75" s="294">
        <v>30000000</v>
      </c>
      <c r="D75" s="304"/>
      <c r="E75" s="269" t="s">
        <v>4280</v>
      </c>
      <c r="F75" s="269" t="s">
        <v>423</v>
      </c>
    </row>
    <row r="76" spans="1:6" s="295" customFormat="1" ht="31.2" x14ac:dyDescent="0.25">
      <c r="A76" s="303"/>
      <c r="B76" s="251" t="s">
        <v>4281</v>
      </c>
      <c r="C76" s="294">
        <v>85000000</v>
      </c>
      <c r="D76" s="304"/>
      <c r="E76" s="269" t="s">
        <v>9483</v>
      </c>
      <c r="F76" s="269" t="s">
        <v>423</v>
      </c>
    </row>
    <row r="77" spans="1:6" s="312" customFormat="1" x14ac:dyDescent="0.25">
      <c r="A77" s="307"/>
      <c r="B77" s="308"/>
      <c r="C77" s="309"/>
      <c r="D77" s="310"/>
      <c r="E77" s="311"/>
      <c r="F77" s="308"/>
    </row>
  </sheetData>
  <mergeCells count="1">
    <mergeCell ref="A2:F2"/>
  </mergeCells>
  <pageMargins left="0.28999999999999998" right="0.17" top="0.33" bottom="0.3" header="0.31496062992125984" footer="0.31496062992125984"/>
  <pageSetup paperSize="11" scale="5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0" zoomScaleNormal="80" workbookViewId="0">
      <selection activeCell="B6" sqref="B6"/>
    </sheetView>
  </sheetViews>
  <sheetFormatPr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6" width="24.77734375" style="3" customWidth="1"/>
    <col min="7" max="16384" width="8.88671875" style="3"/>
  </cols>
  <sheetData>
    <row r="1" spans="1:12" x14ac:dyDescent="0.3">
      <c r="A1" s="338" t="s">
        <v>263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3" spans="1:12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314"/>
      <c r="H3" s="314"/>
      <c r="I3" s="314"/>
      <c r="J3" s="314"/>
      <c r="K3" s="314"/>
      <c r="L3" s="314"/>
    </row>
    <row r="4" spans="1:12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314"/>
      <c r="H4" s="314"/>
      <c r="I4" s="314"/>
      <c r="J4" s="314"/>
      <c r="K4" s="314"/>
      <c r="L4" s="314"/>
    </row>
    <row r="5" spans="1:12" x14ac:dyDescent="0.3">
      <c r="A5" s="315"/>
      <c r="B5" s="316"/>
      <c r="C5" s="317"/>
      <c r="D5" s="316"/>
      <c r="E5" s="318"/>
      <c r="F5" s="316"/>
      <c r="G5" s="313"/>
      <c r="H5" s="313"/>
      <c r="I5" s="313"/>
      <c r="J5" s="313"/>
      <c r="K5" s="313"/>
      <c r="L5" s="313"/>
    </row>
    <row r="6" spans="1:12" x14ac:dyDescent="0.3">
      <c r="A6" s="315"/>
      <c r="B6" s="322" t="s">
        <v>109</v>
      </c>
      <c r="C6" s="320"/>
      <c r="D6" s="315"/>
      <c r="E6" s="321"/>
      <c r="F6" s="315"/>
      <c r="G6" s="313"/>
      <c r="H6" s="313"/>
      <c r="I6" s="313"/>
      <c r="J6" s="313"/>
      <c r="K6" s="313"/>
      <c r="L6" s="313"/>
    </row>
    <row r="7" spans="1:12" ht="46.8" x14ac:dyDescent="0.3">
      <c r="A7" s="315"/>
      <c r="B7" s="322" t="s">
        <v>266</v>
      </c>
      <c r="C7" s="323">
        <v>7474153000</v>
      </c>
      <c r="D7" s="315"/>
      <c r="E7" s="321"/>
      <c r="F7" s="315"/>
      <c r="G7" s="313"/>
      <c r="H7" s="313"/>
      <c r="I7" s="313"/>
      <c r="J7" s="313"/>
      <c r="K7" s="313"/>
      <c r="L7" s="313"/>
    </row>
    <row r="8" spans="1:12" x14ac:dyDescent="0.3">
      <c r="A8" s="315"/>
      <c r="B8" s="315"/>
      <c r="C8" s="320"/>
      <c r="D8" s="315"/>
      <c r="E8" s="321"/>
      <c r="F8" s="315"/>
      <c r="G8" s="313"/>
      <c r="H8" s="313"/>
      <c r="I8" s="313"/>
      <c r="J8" s="313"/>
      <c r="K8" s="313"/>
      <c r="L8" s="313"/>
    </row>
    <row r="9" spans="1:12" x14ac:dyDescent="0.3">
      <c r="A9" s="315"/>
      <c r="B9" s="315"/>
      <c r="C9" s="320"/>
      <c r="D9" s="315"/>
      <c r="E9" s="321"/>
      <c r="F9" s="315"/>
      <c r="G9" s="313"/>
      <c r="H9" s="313"/>
      <c r="I9" s="313"/>
      <c r="J9" s="313"/>
      <c r="K9" s="313"/>
      <c r="L9" s="313"/>
    </row>
    <row r="10" spans="1:12" ht="31.2" x14ac:dyDescent="0.3">
      <c r="A10" s="324" t="s">
        <v>237</v>
      </c>
      <c r="B10" s="330" t="s">
        <v>238</v>
      </c>
      <c r="C10" s="333">
        <v>287800000</v>
      </c>
      <c r="D10" s="319"/>
      <c r="E10" s="321"/>
      <c r="F10" s="315"/>
      <c r="G10" s="313"/>
      <c r="H10" s="313"/>
      <c r="I10" s="313"/>
      <c r="J10" s="313"/>
      <c r="K10" s="313"/>
      <c r="L10" s="313"/>
    </row>
    <row r="11" spans="1:12" x14ac:dyDescent="0.3">
      <c r="A11" s="315">
        <v>1</v>
      </c>
      <c r="B11" s="319" t="s">
        <v>267</v>
      </c>
      <c r="C11" s="334">
        <v>10000000</v>
      </c>
      <c r="D11" s="319" t="s">
        <v>268</v>
      </c>
      <c r="E11" s="321">
        <v>6000</v>
      </c>
      <c r="F11" s="315" t="s">
        <v>269</v>
      </c>
      <c r="G11" s="313"/>
      <c r="H11" s="313"/>
      <c r="I11" s="313"/>
      <c r="J11" s="313"/>
      <c r="K11" s="313"/>
      <c r="L11" s="313"/>
    </row>
    <row r="12" spans="1:12" ht="31.2" x14ac:dyDescent="0.3">
      <c r="A12" s="315">
        <v>2</v>
      </c>
      <c r="B12" s="319" t="s">
        <v>270</v>
      </c>
      <c r="C12" s="334">
        <v>51514000</v>
      </c>
      <c r="D12" s="319" t="s">
        <v>271</v>
      </c>
      <c r="E12" s="321" t="s">
        <v>272</v>
      </c>
      <c r="F12" s="315" t="s">
        <v>269</v>
      </c>
      <c r="G12" s="313"/>
      <c r="H12" s="313"/>
      <c r="I12" s="313"/>
      <c r="J12" s="313"/>
      <c r="K12" s="313"/>
      <c r="L12" s="313"/>
    </row>
    <row r="13" spans="1:12" x14ac:dyDescent="0.3">
      <c r="A13" s="315">
        <v>3</v>
      </c>
      <c r="B13" s="319" t="s">
        <v>273</v>
      </c>
      <c r="C13" s="334">
        <v>10000000</v>
      </c>
      <c r="D13" s="319" t="s">
        <v>274</v>
      </c>
      <c r="E13" s="321" t="s">
        <v>262</v>
      </c>
      <c r="F13" s="315" t="s">
        <v>269</v>
      </c>
      <c r="G13" s="313"/>
      <c r="H13" s="313"/>
      <c r="I13" s="313"/>
      <c r="J13" s="313"/>
      <c r="K13" s="313"/>
      <c r="L13" s="313"/>
    </row>
    <row r="14" spans="1:12" x14ac:dyDescent="0.3">
      <c r="A14" s="315">
        <v>4</v>
      </c>
      <c r="B14" s="319" t="s">
        <v>239</v>
      </c>
      <c r="C14" s="334">
        <v>15000000</v>
      </c>
      <c r="D14" s="319" t="s">
        <v>240</v>
      </c>
      <c r="E14" s="321" t="s">
        <v>262</v>
      </c>
      <c r="F14" s="315" t="s">
        <v>269</v>
      </c>
      <c r="G14" s="313"/>
      <c r="H14" s="313"/>
      <c r="I14" s="313"/>
      <c r="J14" s="313"/>
      <c r="K14" s="313"/>
      <c r="L14" s="313"/>
    </row>
    <row r="15" spans="1:12" ht="31.2" x14ac:dyDescent="0.3">
      <c r="A15" s="315">
        <v>5</v>
      </c>
      <c r="B15" s="319" t="s">
        <v>275</v>
      </c>
      <c r="C15" s="334">
        <v>10000000</v>
      </c>
      <c r="D15" s="319" t="s">
        <v>241</v>
      </c>
      <c r="E15" s="321" t="s">
        <v>262</v>
      </c>
      <c r="F15" s="315" t="s">
        <v>269</v>
      </c>
      <c r="G15" s="313"/>
      <c r="H15" s="313"/>
      <c r="I15" s="313"/>
      <c r="J15" s="313"/>
      <c r="K15" s="313"/>
      <c r="L15" s="313"/>
    </row>
    <row r="16" spans="1:12" ht="31.2" x14ac:dyDescent="0.25">
      <c r="A16" s="315">
        <v>6</v>
      </c>
      <c r="B16" s="319" t="s">
        <v>242</v>
      </c>
      <c r="C16" s="334">
        <v>5000000</v>
      </c>
      <c r="D16" s="319" t="s">
        <v>276</v>
      </c>
      <c r="E16" s="321" t="s">
        <v>277</v>
      </c>
      <c r="F16" s="315" t="s">
        <v>278</v>
      </c>
    </row>
    <row r="17" spans="1:6" ht="31.2" x14ac:dyDescent="0.25">
      <c r="A17" s="315">
        <v>7</v>
      </c>
      <c r="B17" s="319" t="s">
        <v>279</v>
      </c>
      <c r="C17" s="334">
        <v>13486000</v>
      </c>
      <c r="D17" s="319" t="s">
        <v>280</v>
      </c>
      <c r="E17" s="321" t="s">
        <v>262</v>
      </c>
      <c r="F17" s="315" t="s">
        <v>281</v>
      </c>
    </row>
    <row r="18" spans="1:6" ht="31.2" x14ac:dyDescent="0.25">
      <c r="A18" s="315">
        <v>8</v>
      </c>
      <c r="B18" s="319" t="s">
        <v>282</v>
      </c>
      <c r="C18" s="334">
        <v>35000000</v>
      </c>
      <c r="D18" s="319" t="s">
        <v>283</v>
      </c>
      <c r="E18" s="321" t="s">
        <v>284</v>
      </c>
      <c r="F18" s="315" t="s">
        <v>281</v>
      </c>
    </row>
    <row r="19" spans="1:6" ht="46.8" x14ac:dyDescent="0.25">
      <c r="A19" s="326">
        <v>9</v>
      </c>
      <c r="B19" s="327" t="s">
        <v>285</v>
      </c>
      <c r="C19" s="335">
        <v>100000000</v>
      </c>
      <c r="D19" s="327" t="s">
        <v>286</v>
      </c>
      <c r="E19" s="321" t="s">
        <v>284</v>
      </c>
      <c r="F19" s="315" t="s">
        <v>281</v>
      </c>
    </row>
    <row r="20" spans="1:6" x14ac:dyDescent="0.25">
      <c r="A20" s="315">
        <v>10</v>
      </c>
      <c r="B20" s="319" t="s">
        <v>287</v>
      </c>
      <c r="C20" s="334">
        <v>37800000</v>
      </c>
      <c r="D20" s="327" t="s">
        <v>288</v>
      </c>
      <c r="E20" s="321" t="s">
        <v>262</v>
      </c>
      <c r="F20" s="315" t="s">
        <v>281</v>
      </c>
    </row>
    <row r="21" spans="1:6" x14ac:dyDescent="0.25">
      <c r="A21" s="328"/>
      <c r="B21" s="336"/>
      <c r="C21" s="337"/>
      <c r="D21" s="336"/>
      <c r="E21" s="329"/>
      <c r="F21" s="328"/>
    </row>
    <row r="22" spans="1:6" ht="31.2" x14ac:dyDescent="0.25">
      <c r="A22" s="324" t="s">
        <v>243</v>
      </c>
      <c r="B22" s="330" t="s">
        <v>244</v>
      </c>
      <c r="C22" s="333">
        <v>168250000</v>
      </c>
      <c r="D22" s="319"/>
      <c r="E22" s="321"/>
      <c r="F22" s="315"/>
    </row>
    <row r="23" spans="1:6" x14ac:dyDescent="0.25">
      <c r="A23" s="315">
        <v>1</v>
      </c>
      <c r="B23" s="319" t="s">
        <v>289</v>
      </c>
      <c r="C23" s="334">
        <v>39750000</v>
      </c>
      <c r="D23" s="319" t="s">
        <v>290</v>
      </c>
      <c r="E23" s="321" t="s">
        <v>262</v>
      </c>
      <c r="F23" s="315" t="s">
        <v>269</v>
      </c>
    </row>
    <row r="24" spans="1:6" x14ac:dyDescent="0.25">
      <c r="A24" s="315">
        <v>2</v>
      </c>
      <c r="B24" s="319" t="s">
        <v>245</v>
      </c>
      <c r="C24" s="334">
        <v>13500000</v>
      </c>
      <c r="D24" s="319" t="s">
        <v>290</v>
      </c>
      <c r="E24" s="321" t="s">
        <v>262</v>
      </c>
      <c r="F24" s="315" t="s">
        <v>269</v>
      </c>
    </row>
    <row r="25" spans="1:6" ht="31.2" x14ac:dyDescent="0.25">
      <c r="A25" s="315">
        <v>3</v>
      </c>
      <c r="B25" s="319" t="s">
        <v>291</v>
      </c>
      <c r="C25" s="334">
        <v>100000000</v>
      </c>
      <c r="D25" s="319" t="s">
        <v>292</v>
      </c>
      <c r="E25" s="321" t="s">
        <v>293</v>
      </c>
      <c r="F25" s="315" t="s">
        <v>269</v>
      </c>
    </row>
    <row r="26" spans="1:6" ht="31.2" x14ac:dyDescent="0.25">
      <c r="A26" s="315">
        <v>4</v>
      </c>
      <c r="B26" s="319" t="s">
        <v>246</v>
      </c>
      <c r="C26" s="334">
        <v>15000000</v>
      </c>
      <c r="D26" s="319" t="s">
        <v>294</v>
      </c>
      <c r="E26" s="321" t="s">
        <v>262</v>
      </c>
      <c r="F26" s="315" t="s">
        <v>269</v>
      </c>
    </row>
    <row r="27" spans="1:6" x14ac:dyDescent="0.25">
      <c r="A27" s="315"/>
      <c r="B27" s="319"/>
      <c r="C27" s="334"/>
      <c r="D27" s="319"/>
      <c r="E27" s="321"/>
      <c r="F27" s="315"/>
    </row>
    <row r="28" spans="1:6" ht="46.8" x14ac:dyDescent="0.25">
      <c r="A28" s="324" t="s">
        <v>247</v>
      </c>
      <c r="B28" s="330" t="s">
        <v>295</v>
      </c>
      <c r="C28" s="333">
        <v>90000000</v>
      </c>
      <c r="D28" s="319"/>
      <c r="E28" s="321"/>
      <c r="F28" s="315"/>
    </row>
    <row r="29" spans="1:6" ht="31.2" x14ac:dyDescent="0.25">
      <c r="A29" s="315">
        <v>1</v>
      </c>
      <c r="B29" s="319" t="s">
        <v>296</v>
      </c>
      <c r="C29" s="334">
        <v>90000000</v>
      </c>
      <c r="D29" s="319" t="s">
        <v>297</v>
      </c>
      <c r="E29" s="321" t="s">
        <v>262</v>
      </c>
      <c r="F29" s="315" t="s">
        <v>269</v>
      </c>
    </row>
    <row r="30" spans="1:6" x14ac:dyDescent="0.25">
      <c r="A30" s="315"/>
      <c r="B30" s="319"/>
      <c r="C30" s="334"/>
      <c r="D30" s="319"/>
      <c r="E30" s="321"/>
      <c r="F30" s="315"/>
    </row>
    <row r="31" spans="1:6" ht="46.8" x14ac:dyDescent="0.25">
      <c r="A31" s="324" t="s">
        <v>248</v>
      </c>
      <c r="B31" s="330" t="s">
        <v>298</v>
      </c>
      <c r="C31" s="333">
        <v>90000000</v>
      </c>
      <c r="D31" s="319"/>
      <c r="E31" s="321"/>
      <c r="F31" s="315"/>
    </row>
    <row r="32" spans="1:6" x14ac:dyDescent="0.25">
      <c r="A32" s="315">
        <v>1</v>
      </c>
      <c r="B32" s="319" t="s">
        <v>299</v>
      </c>
      <c r="C32" s="334">
        <v>20000000</v>
      </c>
      <c r="D32" s="319" t="s">
        <v>300</v>
      </c>
      <c r="E32" s="321" t="s">
        <v>301</v>
      </c>
      <c r="F32" s="315" t="s">
        <v>269</v>
      </c>
    </row>
    <row r="33" spans="1:6" x14ac:dyDescent="0.25">
      <c r="A33" s="315">
        <v>2</v>
      </c>
      <c r="B33" s="319" t="s">
        <v>302</v>
      </c>
      <c r="C33" s="334">
        <v>15000000</v>
      </c>
      <c r="D33" s="319" t="s">
        <v>303</v>
      </c>
      <c r="E33" s="321" t="s">
        <v>304</v>
      </c>
      <c r="F33" s="315" t="s">
        <v>269</v>
      </c>
    </row>
    <row r="34" spans="1:6" ht="31.2" x14ac:dyDescent="0.25">
      <c r="A34" s="315">
        <v>3</v>
      </c>
      <c r="B34" s="319" t="s">
        <v>305</v>
      </c>
      <c r="C34" s="334">
        <v>15000000</v>
      </c>
      <c r="D34" s="319" t="s">
        <v>306</v>
      </c>
      <c r="E34" s="321" t="s">
        <v>262</v>
      </c>
      <c r="F34" s="315" t="s">
        <v>269</v>
      </c>
    </row>
    <row r="35" spans="1:6" ht="31.2" x14ac:dyDescent="0.25">
      <c r="A35" s="315">
        <v>4</v>
      </c>
      <c r="B35" s="319" t="s">
        <v>307</v>
      </c>
      <c r="C35" s="334">
        <v>15000000</v>
      </c>
      <c r="D35" s="319" t="s">
        <v>308</v>
      </c>
      <c r="E35" s="321" t="s">
        <v>309</v>
      </c>
      <c r="F35" s="315" t="s">
        <v>269</v>
      </c>
    </row>
    <row r="36" spans="1:6" ht="31.2" x14ac:dyDescent="0.25">
      <c r="A36" s="315">
        <v>5</v>
      </c>
      <c r="B36" s="319" t="s">
        <v>310</v>
      </c>
      <c r="C36" s="334">
        <v>10000000</v>
      </c>
      <c r="D36" s="319" t="s">
        <v>311</v>
      </c>
      <c r="E36" s="321" t="s">
        <v>312</v>
      </c>
      <c r="F36" s="315" t="s">
        <v>269</v>
      </c>
    </row>
    <row r="37" spans="1:6" ht="31.2" x14ac:dyDescent="0.25">
      <c r="A37" s="315">
        <v>6</v>
      </c>
      <c r="B37" s="319" t="s">
        <v>313</v>
      </c>
      <c r="C37" s="334">
        <v>15000000</v>
      </c>
      <c r="D37" s="319" t="s">
        <v>314</v>
      </c>
      <c r="E37" s="321" t="s">
        <v>315</v>
      </c>
      <c r="F37" s="315" t="s">
        <v>269</v>
      </c>
    </row>
    <row r="38" spans="1:6" x14ac:dyDescent="0.25">
      <c r="A38" s="315"/>
      <c r="B38" s="319"/>
      <c r="C38" s="334"/>
      <c r="D38" s="319"/>
      <c r="E38" s="321"/>
      <c r="F38" s="315"/>
    </row>
    <row r="39" spans="1:6" x14ac:dyDescent="0.25">
      <c r="A39" s="324" t="s">
        <v>249</v>
      </c>
      <c r="B39" s="330" t="s">
        <v>316</v>
      </c>
      <c r="C39" s="333">
        <v>5537580000</v>
      </c>
      <c r="D39" s="319"/>
      <c r="E39" s="321"/>
      <c r="F39" s="315"/>
    </row>
    <row r="40" spans="1:6" ht="31.2" x14ac:dyDescent="0.25">
      <c r="A40" s="315">
        <v>1</v>
      </c>
      <c r="B40" s="319" t="s">
        <v>317</v>
      </c>
      <c r="C40" s="334">
        <v>30000000</v>
      </c>
      <c r="D40" s="319" t="s">
        <v>318</v>
      </c>
      <c r="E40" s="321" t="s">
        <v>319</v>
      </c>
      <c r="F40" s="315" t="s">
        <v>269</v>
      </c>
    </row>
    <row r="41" spans="1:6" ht="31.2" x14ac:dyDescent="0.25">
      <c r="A41" s="315">
        <v>2</v>
      </c>
      <c r="B41" s="319" t="s">
        <v>320</v>
      </c>
      <c r="C41" s="334">
        <v>15000000</v>
      </c>
      <c r="D41" s="319" t="s">
        <v>321</v>
      </c>
      <c r="E41" s="321" t="s">
        <v>322</v>
      </c>
      <c r="F41" s="315" t="s">
        <v>269</v>
      </c>
    </row>
    <row r="42" spans="1:6" ht="31.2" x14ac:dyDescent="0.25">
      <c r="A42" s="315">
        <v>3</v>
      </c>
      <c r="B42" s="319" t="s">
        <v>323</v>
      </c>
      <c r="C42" s="334">
        <v>15000000</v>
      </c>
      <c r="D42" s="319" t="s">
        <v>324</v>
      </c>
      <c r="E42" s="321" t="s">
        <v>325</v>
      </c>
      <c r="F42" s="315" t="s">
        <v>269</v>
      </c>
    </row>
    <row r="43" spans="1:6" x14ac:dyDescent="0.25">
      <c r="A43" s="315">
        <v>4</v>
      </c>
      <c r="B43" s="319" t="s">
        <v>326</v>
      </c>
      <c r="C43" s="334">
        <v>114800000</v>
      </c>
      <c r="D43" s="319" t="s">
        <v>327</v>
      </c>
      <c r="E43" s="321" t="s">
        <v>328</v>
      </c>
      <c r="F43" s="315" t="s">
        <v>269</v>
      </c>
    </row>
    <row r="44" spans="1:6" ht="31.2" x14ac:dyDescent="0.25">
      <c r="A44" s="315">
        <v>5</v>
      </c>
      <c r="B44" s="319" t="s">
        <v>329</v>
      </c>
      <c r="C44" s="334">
        <v>700000000</v>
      </c>
      <c r="D44" s="319" t="s">
        <v>330</v>
      </c>
      <c r="E44" s="321" t="s">
        <v>251</v>
      </c>
      <c r="F44" s="315" t="s">
        <v>269</v>
      </c>
    </row>
    <row r="45" spans="1:6" x14ac:dyDescent="0.25">
      <c r="A45" s="315">
        <v>6</v>
      </c>
      <c r="B45" s="319" t="s">
        <v>331</v>
      </c>
      <c r="C45" s="334">
        <v>4346340000</v>
      </c>
      <c r="D45" s="319" t="s">
        <v>332</v>
      </c>
      <c r="E45" s="321" t="s">
        <v>262</v>
      </c>
      <c r="F45" s="315" t="s">
        <v>269</v>
      </c>
    </row>
    <row r="46" spans="1:6" x14ac:dyDescent="0.25">
      <c r="A46" s="315">
        <v>7</v>
      </c>
      <c r="B46" s="319" t="s">
        <v>333</v>
      </c>
      <c r="C46" s="334">
        <v>226000000</v>
      </c>
      <c r="D46" s="319" t="s">
        <v>334</v>
      </c>
      <c r="E46" s="321" t="s">
        <v>335</v>
      </c>
      <c r="F46" s="315" t="s">
        <v>269</v>
      </c>
    </row>
    <row r="47" spans="1:6" ht="31.2" x14ac:dyDescent="0.25">
      <c r="A47" s="315">
        <v>8</v>
      </c>
      <c r="B47" s="319" t="s">
        <v>336</v>
      </c>
      <c r="C47" s="334">
        <v>63400000</v>
      </c>
      <c r="D47" s="319" t="s">
        <v>337</v>
      </c>
      <c r="E47" s="321" t="s">
        <v>338</v>
      </c>
      <c r="F47" s="315" t="s">
        <v>269</v>
      </c>
    </row>
    <row r="48" spans="1:6" x14ac:dyDescent="0.25">
      <c r="A48" s="315">
        <v>9</v>
      </c>
      <c r="B48" s="319" t="s">
        <v>339</v>
      </c>
      <c r="C48" s="334">
        <v>11360000</v>
      </c>
      <c r="D48" s="319" t="s">
        <v>340</v>
      </c>
      <c r="E48" s="321" t="s">
        <v>341</v>
      </c>
      <c r="F48" s="315" t="s">
        <v>342</v>
      </c>
    </row>
    <row r="49" spans="1:6" ht="31.2" x14ac:dyDescent="0.25">
      <c r="A49" s="315">
        <v>10</v>
      </c>
      <c r="B49" s="319" t="s">
        <v>343</v>
      </c>
      <c r="C49" s="334">
        <v>15000000</v>
      </c>
      <c r="D49" s="319" t="s">
        <v>344</v>
      </c>
      <c r="E49" s="321" t="s">
        <v>345</v>
      </c>
      <c r="F49" s="315" t="s">
        <v>269</v>
      </c>
    </row>
    <row r="50" spans="1:6" x14ac:dyDescent="0.25">
      <c r="A50" s="315"/>
      <c r="B50" s="319"/>
      <c r="C50" s="334"/>
      <c r="D50" s="319"/>
      <c r="E50" s="321"/>
      <c r="F50" s="315"/>
    </row>
    <row r="51" spans="1:6" ht="31.2" x14ac:dyDescent="0.25">
      <c r="A51" s="324" t="s">
        <v>250</v>
      </c>
      <c r="B51" s="330" t="s">
        <v>346</v>
      </c>
      <c r="C51" s="333">
        <v>60000000</v>
      </c>
      <c r="D51" s="319"/>
      <c r="E51" s="321"/>
      <c r="F51" s="315"/>
    </row>
    <row r="52" spans="1:6" ht="46.8" x14ac:dyDescent="0.25">
      <c r="A52" s="315">
        <v>1</v>
      </c>
      <c r="B52" s="319" t="s">
        <v>347</v>
      </c>
      <c r="C52" s="334">
        <v>10000000</v>
      </c>
      <c r="D52" s="319" t="s">
        <v>348</v>
      </c>
      <c r="E52" s="321" t="s">
        <v>349</v>
      </c>
      <c r="F52" s="315" t="s">
        <v>269</v>
      </c>
    </row>
    <row r="53" spans="1:6" ht="46.8" x14ac:dyDescent="0.25">
      <c r="A53" s="315">
        <v>2</v>
      </c>
      <c r="B53" s="319" t="s">
        <v>350</v>
      </c>
      <c r="C53" s="334">
        <v>15000000</v>
      </c>
      <c r="D53" s="319" t="s">
        <v>351</v>
      </c>
      <c r="E53" s="321" t="s">
        <v>352</v>
      </c>
      <c r="F53" s="315" t="s">
        <v>269</v>
      </c>
    </row>
    <row r="54" spans="1:6" ht="31.2" x14ac:dyDescent="0.25">
      <c r="A54" s="315">
        <v>3</v>
      </c>
      <c r="B54" s="319" t="s">
        <v>353</v>
      </c>
      <c r="C54" s="334">
        <v>5000000</v>
      </c>
      <c r="D54" s="319" t="s">
        <v>354</v>
      </c>
      <c r="E54" s="321" t="s">
        <v>355</v>
      </c>
      <c r="F54" s="315" t="s">
        <v>269</v>
      </c>
    </row>
    <row r="55" spans="1:6" ht="31.2" x14ac:dyDescent="0.25">
      <c r="A55" s="315">
        <v>4</v>
      </c>
      <c r="B55" s="319" t="s">
        <v>356</v>
      </c>
      <c r="C55" s="334">
        <v>15000000</v>
      </c>
      <c r="D55" s="319" t="s">
        <v>357</v>
      </c>
      <c r="E55" s="321"/>
      <c r="F55" s="315" t="s">
        <v>269</v>
      </c>
    </row>
    <row r="56" spans="1:6" x14ac:dyDescent="0.25">
      <c r="A56" s="315">
        <v>5</v>
      </c>
      <c r="B56" s="319" t="s">
        <v>358</v>
      </c>
      <c r="C56" s="334">
        <v>5000000</v>
      </c>
      <c r="D56" s="319" t="s">
        <v>359</v>
      </c>
      <c r="E56" s="321" t="s">
        <v>360</v>
      </c>
      <c r="F56" s="315" t="s">
        <v>269</v>
      </c>
    </row>
    <row r="57" spans="1:6" ht="46.8" x14ac:dyDescent="0.25">
      <c r="A57" s="315">
        <v>6</v>
      </c>
      <c r="B57" s="319" t="s">
        <v>361</v>
      </c>
      <c r="C57" s="334">
        <v>10000000</v>
      </c>
      <c r="D57" s="319" t="s">
        <v>362</v>
      </c>
      <c r="E57" s="321" t="s">
        <v>252</v>
      </c>
      <c r="F57" s="315" t="s">
        <v>269</v>
      </c>
    </row>
    <row r="58" spans="1:6" x14ac:dyDescent="0.25">
      <c r="A58" s="315"/>
      <c r="B58" s="319"/>
      <c r="C58" s="334"/>
      <c r="D58" s="319"/>
      <c r="E58" s="321"/>
      <c r="F58" s="315"/>
    </row>
    <row r="59" spans="1:6" ht="31.2" x14ac:dyDescent="0.25">
      <c r="A59" s="324" t="s">
        <v>253</v>
      </c>
      <c r="B59" s="330" t="s">
        <v>363</v>
      </c>
      <c r="C59" s="333">
        <v>115000000</v>
      </c>
      <c r="D59" s="319"/>
      <c r="E59" s="321"/>
      <c r="F59" s="315"/>
    </row>
    <row r="60" spans="1:6" ht="31.2" x14ac:dyDescent="0.25">
      <c r="A60" s="315">
        <v>1</v>
      </c>
      <c r="B60" s="319" t="s">
        <v>364</v>
      </c>
      <c r="C60" s="334">
        <v>40000000</v>
      </c>
      <c r="D60" s="319" t="s">
        <v>365</v>
      </c>
      <c r="E60" s="321" t="s">
        <v>366</v>
      </c>
      <c r="F60" s="315" t="s">
        <v>269</v>
      </c>
    </row>
    <row r="61" spans="1:6" ht="31.2" x14ac:dyDescent="0.25">
      <c r="A61" s="315">
        <v>2</v>
      </c>
      <c r="B61" s="319" t="s">
        <v>367</v>
      </c>
      <c r="C61" s="334">
        <v>15000000</v>
      </c>
      <c r="D61" s="319" t="s">
        <v>368</v>
      </c>
      <c r="E61" s="321" t="s">
        <v>369</v>
      </c>
      <c r="F61" s="315" t="s">
        <v>269</v>
      </c>
    </row>
    <row r="62" spans="1:6" ht="31.2" x14ac:dyDescent="0.25">
      <c r="A62" s="315">
        <v>3</v>
      </c>
      <c r="B62" s="319" t="s">
        <v>370</v>
      </c>
      <c r="C62" s="334">
        <v>40000000</v>
      </c>
      <c r="D62" s="319" t="s">
        <v>371</v>
      </c>
      <c r="E62" s="321" t="s">
        <v>372</v>
      </c>
      <c r="F62" s="315" t="s">
        <v>269</v>
      </c>
    </row>
    <row r="63" spans="1:6" ht="31.2" x14ac:dyDescent="0.25">
      <c r="A63" s="315">
        <v>4</v>
      </c>
      <c r="B63" s="319" t="s">
        <v>373</v>
      </c>
      <c r="C63" s="334">
        <v>20000000</v>
      </c>
      <c r="D63" s="319" t="s">
        <v>374</v>
      </c>
      <c r="E63" s="321" t="s">
        <v>375</v>
      </c>
      <c r="F63" s="315" t="s">
        <v>269</v>
      </c>
    </row>
    <row r="64" spans="1:6" x14ac:dyDescent="0.25">
      <c r="A64" s="315"/>
      <c r="B64" s="319"/>
      <c r="C64" s="334"/>
      <c r="D64" s="319"/>
      <c r="E64" s="321"/>
      <c r="F64" s="315"/>
    </row>
    <row r="65" spans="1:6" x14ac:dyDescent="0.25">
      <c r="A65" s="325" t="s">
        <v>256</v>
      </c>
      <c r="B65" s="330" t="s">
        <v>376</v>
      </c>
      <c r="C65" s="333">
        <v>20120000</v>
      </c>
      <c r="D65" s="319"/>
      <c r="E65" s="321"/>
      <c r="F65" s="315"/>
    </row>
    <row r="66" spans="1:6" x14ac:dyDescent="0.25">
      <c r="A66" s="315">
        <v>1</v>
      </c>
      <c r="B66" s="319" t="s">
        <v>377</v>
      </c>
      <c r="C66" s="334">
        <v>10120000</v>
      </c>
      <c r="D66" s="319" t="s">
        <v>378</v>
      </c>
      <c r="E66" s="321" t="s">
        <v>379</v>
      </c>
      <c r="F66" s="315" t="s">
        <v>269</v>
      </c>
    </row>
    <row r="67" spans="1:6" x14ac:dyDescent="0.25">
      <c r="A67" s="315">
        <v>2</v>
      </c>
      <c r="B67" s="319" t="s">
        <v>380</v>
      </c>
      <c r="C67" s="334">
        <v>10000000</v>
      </c>
      <c r="D67" s="319" t="s">
        <v>381</v>
      </c>
      <c r="E67" s="321" t="s">
        <v>382</v>
      </c>
      <c r="F67" s="315" t="s">
        <v>269</v>
      </c>
    </row>
    <row r="68" spans="1:6" x14ac:dyDescent="0.25">
      <c r="A68" s="315"/>
      <c r="B68" s="319"/>
      <c r="C68" s="334"/>
      <c r="D68" s="319"/>
      <c r="E68" s="321"/>
      <c r="F68" s="315"/>
    </row>
    <row r="69" spans="1:6" ht="31.2" x14ac:dyDescent="0.25">
      <c r="A69" s="324" t="s">
        <v>123</v>
      </c>
      <c r="B69" s="330" t="s">
        <v>383</v>
      </c>
      <c r="C69" s="333">
        <v>10000000</v>
      </c>
      <c r="D69" s="319"/>
      <c r="E69" s="321"/>
      <c r="F69" s="315"/>
    </row>
    <row r="70" spans="1:6" ht="31.2" x14ac:dyDescent="0.25">
      <c r="A70" s="315">
        <v>1</v>
      </c>
      <c r="B70" s="319" t="s">
        <v>384</v>
      </c>
      <c r="C70" s="334">
        <v>10000000</v>
      </c>
      <c r="D70" s="319" t="s">
        <v>385</v>
      </c>
      <c r="E70" s="321" t="s">
        <v>386</v>
      </c>
      <c r="F70" s="315" t="s">
        <v>269</v>
      </c>
    </row>
    <row r="71" spans="1:6" x14ac:dyDescent="0.25">
      <c r="A71" s="315"/>
      <c r="B71" s="319"/>
      <c r="C71" s="334"/>
      <c r="D71" s="319"/>
      <c r="E71" s="321"/>
      <c r="F71" s="315"/>
    </row>
    <row r="72" spans="1:6" ht="31.2" x14ac:dyDescent="0.25">
      <c r="A72" s="324" t="s">
        <v>257</v>
      </c>
      <c r="B72" s="330" t="s">
        <v>387</v>
      </c>
      <c r="C72" s="333">
        <v>953013000</v>
      </c>
      <c r="D72" s="319"/>
      <c r="E72" s="321"/>
      <c r="F72" s="315"/>
    </row>
    <row r="73" spans="1:6" x14ac:dyDescent="0.25">
      <c r="A73" s="315"/>
      <c r="B73" s="319" t="s">
        <v>388</v>
      </c>
      <c r="C73" s="334"/>
      <c r="D73" s="319"/>
      <c r="E73" s="321"/>
      <c r="F73" s="315"/>
    </row>
    <row r="74" spans="1:6" ht="31.2" x14ac:dyDescent="0.25">
      <c r="A74" s="315">
        <v>1</v>
      </c>
      <c r="B74" s="319" t="s">
        <v>389</v>
      </c>
      <c r="C74" s="334">
        <v>817813000</v>
      </c>
      <c r="D74" s="319" t="s">
        <v>390</v>
      </c>
      <c r="E74" s="321" t="s">
        <v>391</v>
      </c>
      <c r="F74" s="315" t="s">
        <v>269</v>
      </c>
    </row>
    <row r="75" spans="1:6" ht="31.2" x14ac:dyDescent="0.25">
      <c r="A75" s="315">
        <v>2</v>
      </c>
      <c r="B75" s="319" t="s">
        <v>392</v>
      </c>
      <c r="C75" s="334">
        <v>85200000</v>
      </c>
      <c r="D75" s="319" t="s">
        <v>393</v>
      </c>
      <c r="E75" s="321" t="s">
        <v>262</v>
      </c>
      <c r="F75" s="315" t="s">
        <v>269</v>
      </c>
    </row>
    <row r="76" spans="1:6" ht="31.2" x14ac:dyDescent="0.25">
      <c r="A76" s="315">
        <v>3</v>
      </c>
      <c r="B76" s="319" t="s">
        <v>394</v>
      </c>
      <c r="C76" s="334">
        <v>50000000</v>
      </c>
      <c r="D76" s="319" t="s">
        <v>395</v>
      </c>
      <c r="E76" s="331" t="s">
        <v>396</v>
      </c>
      <c r="F76" s="315" t="s">
        <v>269</v>
      </c>
    </row>
    <row r="77" spans="1:6" x14ac:dyDescent="0.25">
      <c r="A77" s="315"/>
      <c r="B77" s="319"/>
      <c r="C77" s="334"/>
      <c r="D77" s="319"/>
      <c r="E77" s="321"/>
      <c r="F77" s="315"/>
    </row>
    <row r="78" spans="1:6" ht="31.2" x14ac:dyDescent="0.25">
      <c r="A78" s="324" t="s">
        <v>258</v>
      </c>
      <c r="B78" s="330" t="s">
        <v>397</v>
      </c>
      <c r="C78" s="333">
        <v>56390000</v>
      </c>
      <c r="D78" s="319"/>
      <c r="E78" s="321"/>
      <c r="F78" s="315"/>
    </row>
    <row r="79" spans="1:6" x14ac:dyDescent="0.25">
      <c r="A79" s="315">
        <v>1</v>
      </c>
      <c r="B79" s="319" t="s">
        <v>398</v>
      </c>
      <c r="C79" s="334">
        <v>15000000</v>
      </c>
      <c r="D79" s="319" t="s">
        <v>399</v>
      </c>
      <c r="E79" s="321" t="s">
        <v>400</v>
      </c>
      <c r="F79" s="315" t="s">
        <v>269</v>
      </c>
    </row>
    <row r="80" spans="1:6" ht="31.2" x14ac:dyDescent="0.25">
      <c r="A80" s="315">
        <v>2</v>
      </c>
      <c r="B80" s="319" t="s">
        <v>401</v>
      </c>
      <c r="C80" s="334">
        <v>10000000</v>
      </c>
      <c r="D80" s="319" t="s">
        <v>402</v>
      </c>
      <c r="E80" s="321" t="s">
        <v>259</v>
      </c>
      <c r="F80" s="315" t="s">
        <v>269</v>
      </c>
    </row>
    <row r="81" spans="1:6" x14ac:dyDescent="0.25">
      <c r="A81" s="315">
        <v>3</v>
      </c>
      <c r="B81" s="319" t="s">
        <v>403</v>
      </c>
      <c r="C81" s="334">
        <v>15000000</v>
      </c>
      <c r="D81" s="319" t="s">
        <v>404</v>
      </c>
      <c r="E81" s="321" t="s">
        <v>255</v>
      </c>
      <c r="F81" s="315" t="s">
        <v>269</v>
      </c>
    </row>
    <row r="82" spans="1:6" ht="31.2" x14ac:dyDescent="0.25">
      <c r="A82" s="315">
        <v>4</v>
      </c>
      <c r="B82" s="319" t="s">
        <v>405</v>
      </c>
      <c r="C82" s="334">
        <v>16390000</v>
      </c>
      <c r="D82" s="319" t="s">
        <v>406</v>
      </c>
      <c r="E82" s="321" t="s">
        <v>254</v>
      </c>
      <c r="F82" s="315" t="s">
        <v>269</v>
      </c>
    </row>
    <row r="83" spans="1:6" x14ac:dyDescent="0.25">
      <c r="A83" s="315"/>
      <c r="B83" s="319"/>
      <c r="C83" s="334"/>
      <c r="D83" s="319"/>
      <c r="E83" s="321"/>
      <c r="F83" s="315"/>
    </row>
    <row r="84" spans="1:6" ht="46.8" x14ac:dyDescent="0.25">
      <c r="A84" s="324" t="s">
        <v>260</v>
      </c>
      <c r="B84" s="330" t="s">
        <v>407</v>
      </c>
      <c r="C84" s="333">
        <v>20000000</v>
      </c>
      <c r="D84" s="319"/>
      <c r="E84" s="321"/>
      <c r="F84" s="315"/>
    </row>
    <row r="85" spans="1:6" ht="31.2" x14ac:dyDescent="0.25">
      <c r="A85" s="315">
        <v>1</v>
      </c>
      <c r="B85" s="319" t="s">
        <v>408</v>
      </c>
      <c r="C85" s="334">
        <v>20000000</v>
      </c>
      <c r="D85" s="319" t="s">
        <v>409</v>
      </c>
      <c r="E85" s="321" t="s">
        <v>410</v>
      </c>
      <c r="F85" s="315" t="s">
        <v>269</v>
      </c>
    </row>
    <row r="86" spans="1:6" x14ac:dyDescent="0.25">
      <c r="A86" s="315"/>
      <c r="B86" s="319"/>
      <c r="C86" s="334"/>
      <c r="D86" s="319"/>
      <c r="E86" s="321"/>
      <c r="F86" s="315"/>
    </row>
    <row r="87" spans="1:6" ht="31.2" x14ac:dyDescent="0.25">
      <c r="A87" s="324" t="s">
        <v>261</v>
      </c>
      <c r="B87" s="330" t="s">
        <v>411</v>
      </c>
      <c r="C87" s="333">
        <v>66000000</v>
      </c>
      <c r="D87" s="319"/>
      <c r="E87" s="321"/>
      <c r="F87" s="315"/>
    </row>
    <row r="88" spans="1:6" ht="31.2" x14ac:dyDescent="0.25">
      <c r="A88" s="315">
        <v>1</v>
      </c>
      <c r="B88" s="319" t="s">
        <v>412</v>
      </c>
      <c r="C88" s="334">
        <v>28000000</v>
      </c>
      <c r="D88" s="319" t="s">
        <v>413</v>
      </c>
      <c r="E88" s="321" t="s">
        <v>255</v>
      </c>
      <c r="F88" s="315" t="s">
        <v>269</v>
      </c>
    </row>
    <row r="89" spans="1:6" ht="31.2" x14ac:dyDescent="0.25">
      <c r="A89" s="315">
        <v>2</v>
      </c>
      <c r="B89" s="319" t="s">
        <v>414</v>
      </c>
      <c r="C89" s="334">
        <v>38000000</v>
      </c>
      <c r="D89" s="319" t="s">
        <v>415</v>
      </c>
      <c r="E89" s="321" t="s">
        <v>259</v>
      </c>
      <c r="F89" s="315" t="s">
        <v>269</v>
      </c>
    </row>
    <row r="91" spans="1:6" x14ac:dyDescent="0.3">
      <c r="A91" s="313"/>
      <c r="B91" s="313"/>
      <c r="C91" s="313"/>
      <c r="D91" s="313"/>
      <c r="E91" s="313"/>
      <c r="F91" s="313"/>
    </row>
    <row r="92" spans="1:6" x14ac:dyDescent="0.3">
      <c r="A92" s="313"/>
      <c r="B92" s="313"/>
      <c r="C92" s="313"/>
      <c r="D92" s="313"/>
      <c r="E92" s="313"/>
      <c r="F92" s="313"/>
    </row>
    <row r="95" spans="1:6" x14ac:dyDescent="0.3">
      <c r="A95" s="313"/>
      <c r="B95" s="313"/>
      <c r="C95" s="313"/>
      <c r="D95" s="332"/>
      <c r="E95" s="313"/>
      <c r="F95" s="313"/>
    </row>
    <row r="96" spans="1:6" x14ac:dyDescent="0.3">
      <c r="D96" s="313"/>
    </row>
    <row r="97" spans="4:4" x14ac:dyDescent="0.3">
      <c r="D97" s="313"/>
    </row>
  </sheetData>
  <pageMargins left="0.34" right="0.21" top="0.31" bottom="0.28999999999999998" header="0.31496062992125984" footer="0.31496062992125984"/>
  <pageSetup paperSize="11" scale="55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zoomScale="70" zoomScaleNormal="70" workbookViewId="0">
      <selection activeCell="B6" sqref="B6"/>
    </sheetView>
  </sheetViews>
  <sheetFormatPr defaultRowHeight="15.6" x14ac:dyDescent="0.3"/>
  <cols>
    <col min="1" max="1" width="7.77734375" style="370" customWidth="1"/>
    <col min="2" max="2" width="55.77734375" style="341" customWidth="1"/>
    <col min="3" max="3" width="23.77734375" style="341" customWidth="1"/>
    <col min="4" max="4" width="45.77734375" style="341" customWidth="1"/>
    <col min="5" max="6" width="24.77734375" style="341" customWidth="1"/>
    <col min="7" max="239" width="8.88671875" style="341"/>
    <col min="240" max="243" width="4" style="341" customWidth="1"/>
    <col min="244" max="244" width="35" style="341" customWidth="1"/>
    <col min="245" max="246" width="17" style="341" customWidth="1"/>
    <col min="247" max="248" width="15" style="341" customWidth="1"/>
    <col min="249" max="249" width="12" style="341" customWidth="1"/>
    <col min="250" max="250" width="15" style="341" customWidth="1"/>
    <col min="251" max="251" width="12" style="341" customWidth="1"/>
    <col min="252" max="252" width="15" style="341" customWidth="1"/>
    <col min="253" max="253" width="12" style="341" customWidth="1"/>
    <col min="254" max="259" width="17" style="341" customWidth="1"/>
    <col min="260" max="260" width="10" style="341" customWidth="1"/>
    <col min="261" max="495" width="8.88671875" style="341"/>
    <col min="496" max="499" width="4" style="341" customWidth="1"/>
    <col min="500" max="500" width="35" style="341" customWidth="1"/>
    <col min="501" max="502" width="17" style="341" customWidth="1"/>
    <col min="503" max="504" width="15" style="341" customWidth="1"/>
    <col min="505" max="505" width="12" style="341" customWidth="1"/>
    <col min="506" max="506" width="15" style="341" customWidth="1"/>
    <col min="507" max="507" width="12" style="341" customWidth="1"/>
    <col min="508" max="508" width="15" style="341" customWidth="1"/>
    <col min="509" max="509" width="12" style="341" customWidth="1"/>
    <col min="510" max="515" width="17" style="341" customWidth="1"/>
    <col min="516" max="516" width="10" style="341" customWidth="1"/>
    <col min="517" max="751" width="8.88671875" style="341"/>
    <col min="752" max="755" width="4" style="341" customWidth="1"/>
    <col min="756" max="756" width="35" style="341" customWidth="1"/>
    <col min="757" max="758" width="17" style="341" customWidth="1"/>
    <col min="759" max="760" width="15" style="341" customWidth="1"/>
    <col min="761" max="761" width="12" style="341" customWidth="1"/>
    <col min="762" max="762" width="15" style="341" customWidth="1"/>
    <col min="763" max="763" width="12" style="341" customWidth="1"/>
    <col min="764" max="764" width="15" style="341" customWidth="1"/>
    <col min="765" max="765" width="12" style="341" customWidth="1"/>
    <col min="766" max="771" width="17" style="341" customWidth="1"/>
    <col min="772" max="772" width="10" style="341" customWidth="1"/>
    <col min="773" max="1007" width="8.88671875" style="341"/>
    <col min="1008" max="1011" width="4" style="341" customWidth="1"/>
    <col min="1012" max="1012" width="35" style="341" customWidth="1"/>
    <col min="1013" max="1014" width="17" style="341" customWidth="1"/>
    <col min="1015" max="1016" width="15" style="341" customWidth="1"/>
    <col min="1017" max="1017" width="12" style="341" customWidth="1"/>
    <col min="1018" max="1018" width="15" style="341" customWidth="1"/>
    <col min="1019" max="1019" width="12" style="341" customWidth="1"/>
    <col min="1020" max="1020" width="15" style="341" customWidth="1"/>
    <col min="1021" max="1021" width="12" style="341" customWidth="1"/>
    <col min="1022" max="1027" width="17" style="341" customWidth="1"/>
    <col min="1028" max="1028" width="10" style="341" customWidth="1"/>
    <col min="1029" max="1263" width="8.88671875" style="341"/>
    <col min="1264" max="1267" width="4" style="341" customWidth="1"/>
    <col min="1268" max="1268" width="35" style="341" customWidth="1"/>
    <col min="1269" max="1270" width="17" style="341" customWidth="1"/>
    <col min="1271" max="1272" width="15" style="341" customWidth="1"/>
    <col min="1273" max="1273" width="12" style="341" customWidth="1"/>
    <col min="1274" max="1274" width="15" style="341" customWidth="1"/>
    <col min="1275" max="1275" width="12" style="341" customWidth="1"/>
    <col min="1276" max="1276" width="15" style="341" customWidth="1"/>
    <col min="1277" max="1277" width="12" style="341" customWidth="1"/>
    <col min="1278" max="1283" width="17" style="341" customWidth="1"/>
    <col min="1284" max="1284" width="10" style="341" customWidth="1"/>
    <col min="1285" max="1519" width="8.88671875" style="341"/>
    <col min="1520" max="1523" width="4" style="341" customWidth="1"/>
    <col min="1524" max="1524" width="35" style="341" customWidth="1"/>
    <col min="1525" max="1526" width="17" style="341" customWidth="1"/>
    <col min="1527" max="1528" width="15" style="341" customWidth="1"/>
    <col min="1529" max="1529" width="12" style="341" customWidth="1"/>
    <col min="1530" max="1530" width="15" style="341" customWidth="1"/>
    <col min="1531" max="1531" width="12" style="341" customWidth="1"/>
    <col min="1532" max="1532" width="15" style="341" customWidth="1"/>
    <col min="1533" max="1533" width="12" style="341" customWidth="1"/>
    <col min="1534" max="1539" width="17" style="341" customWidth="1"/>
    <col min="1540" max="1540" width="10" style="341" customWidth="1"/>
    <col min="1541" max="1775" width="8.88671875" style="341"/>
    <col min="1776" max="1779" width="4" style="341" customWidth="1"/>
    <col min="1780" max="1780" width="35" style="341" customWidth="1"/>
    <col min="1781" max="1782" width="17" style="341" customWidth="1"/>
    <col min="1783" max="1784" width="15" style="341" customWidth="1"/>
    <col min="1785" max="1785" width="12" style="341" customWidth="1"/>
    <col min="1786" max="1786" width="15" style="341" customWidth="1"/>
    <col min="1787" max="1787" width="12" style="341" customWidth="1"/>
    <col min="1788" max="1788" width="15" style="341" customWidth="1"/>
    <col min="1789" max="1789" width="12" style="341" customWidth="1"/>
    <col min="1790" max="1795" width="17" style="341" customWidth="1"/>
    <col min="1796" max="1796" width="10" style="341" customWidth="1"/>
    <col min="1797" max="2031" width="8.88671875" style="341"/>
    <col min="2032" max="2035" width="4" style="341" customWidth="1"/>
    <col min="2036" max="2036" width="35" style="341" customWidth="1"/>
    <col min="2037" max="2038" width="17" style="341" customWidth="1"/>
    <col min="2039" max="2040" width="15" style="341" customWidth="1"/>
    <col min="2041" max="2041" width="12" style="341" customWidth="1"/>
    <col min="2042" max="2042" width="15" style="341" customWidth="1"/>
    <col min="2043" max="2043" width="12" style="341" customWidth="1"/>
    <col min="2044" max="2044" width="15" style="341" customWidth="1"/>
    <col min="2045" max="2045" width="12" style="341" customWidth="1"/>
    <col min="2046" max="2051" width="17" style="341" customWidth="1"/>
    <col min="2052" max="2052" width="10" style="341" customWidth="1"/>
    <col min="2053" max="2287" width="8.88671875" style="341"/>
    <col min="2288" max="2291" width="4" style="341" customWidth="1"/>
    <col min="2292" max="2292" width="35" style="341" customWidth="1"/>
    <col min="2293" max="2294" width="17" style="341" customWidth="1"/>
    <col min="2295" max="2296" width="15" style="341" customWidth="1"/>
    <col min="2297" max="2297" width="12" style="341" customWidth="1"/>
    <col min="2298" max="2298" width="15" style="341" customWidth="1"/>
    <col min="2299" max="2299" width="12" style="341" customWidth="1"/>
    <col min="2300" max="2300" width="15" style="341" customWidth="1"/>
    <col min="2301" max="2301" width="12" style="341" customWidth="1"/>
    <col min="2302" max="2307" width="17" style="341" customWidth="1"/>
    <col min="2308" max="2308" width="10" style="341" customWidth="1"/>
    <col min="2309" max="2543" width="8.88671875" style="341"/>
    <col min="2544" max="2547" width="4" style="341" customWidth="1"/>
    <col min="2548" max="2548" width="35" style="341" customWidth="1"/>
    <col min="2549" max="2550" width="17" style="341" customWidth="1"/>
    <col min="2551" max="2552" width="15" style="341" customWidth="1"/>
    <col min="2553" max="2553" width="12" style="341" customWidth="1"/>
    <col min="2554" max="2554" width="15" style="341" customWidth="1"/>
    <col min="2555" max="2555" width="12" style="341" customWidth="1"/>
    <col min="2556" max="2556" width="15" style="341" customWidth="1"/>
    <col min="2557" max="2557" width="12" style="341" customWidth="1"/>
    <col min="2558" max="2563" width="17" style="341" customWidth="1"/>
    <col min="2564" max="2564" width="10" style="341" customWidth="1"/>
    <col min="2565" max="2799" width="8.88671875" style="341"/>
    <col min="2800" max="2803" width="4" style="341" customWidth="1"/>
    <col min="2804" max="2804" width="35" style="341" customWidth="1"/>
    <col min="2805" max="2806" width="17" style="341" customWidth="1"/>
    <col min="2807" max="2808" width="15" style="341" customWidth="1"/>
    <col min="2809" max="2809" width="12" style="341" customWidth="1"/>
    <col min="2810" max="2810" width="15" style="341" customWidth="1"/>
    <col min="2811" max="2811" width="12" style="341" customWidth="1"/>
    <col min="2812" max="2812" width="15" style="341" customWidth="1"/>
    <col min="2813" max="2813" width="12" style="341" customWidth="1"/>
    <col min="2814" max="2819" width="17" style="341" customWidth="1"/>
    <col min="2820" max="2820" width="10" style="341" customWidth="1"/>
    <col min="2821" max="3055" width="8.88671875" style="341"/>
    <col min="3056" max="3059" width="4" style="341" customWidth="1"/>
    <col min="3060" max="3060" width="35" style="341" customWidth="1"/>
    <col min="3061" max="3062" width="17" style="341" customWidth="1"/>
    <col min="3063" max="3064" width="15" style="341" customWidth="1"/>
    <col min="3065" max="3065" width="12" style="341" customWidth="1"/>
    <col min="3066" max="3066" width="15" style="341" customWidth="1"/>
    <col min="3067" max="3067" width="12" style="341" customWidth="1"/>
    <col min="3068" max="3068" width="15" style="341" customWidth="1"/>
    <col min="3069" max="3069" width="12" style="341" customWidth="1"/>
    <col min="3070" max="3075" width="17" style="341" customWidth="1"/>
    <col min="3076" max="3076" width="10" style="341" customWidth="1"/>
    <col min="3077" max="3311" width="8.88671875" style="341"/>
    <col min="3312" max="3315" width="4" style="341" customWidth="1"/>
    <col min="3316" max="3316" width="35" style="341" customWidth="1"/>
    <col min="3317" max="3318" width="17" style="341" customWidth="1"/>
    <col min="3319" max="3320" width="15" style="341" customWidth="1"/>
    <col min="3321" max="3321" width="12" style="341" customWidth="1"/>
    <col min="3322" max="3322" width="15" style="341" customWidth="1"/>
    <col min="3323" max="3323" width="12" style="341" customWidth="1"/>
    <col min="3324" max="3324" width="15" style="341" customWidth="1"/>
    <col min="3325" max="3325" width="12" style="341" customWidth="1"/>
    <col min="3326" max="3331" width="17" style="341" customWidth="1"/>
    <col min="3332" max="3332" width="10" style="341" customWidth="1"/>
    <col min="3333" max="3567" width="8.88671875" style="341"/>
    <col min="3568" max="3571" width="4" style="341" customWidth="1"/>
    <col min="3572" max="3572" width="35" style="341" customWidth="1"/>
    <col min="3573" max="3574" width="17" style="341" customWidth="1"/>
    <col min="3575" max="3576" width="15" style="341" customWidth="1"/>
    <col min="3577" max="3577" width="12" style="341" customWidth="1"/>
    <col min="3578" max="3578" width="15" style="341" customWidth="1"/>
    <col min="3579" max="3579" width="12" style="341" customWidth="1"/>
    <col min="3580" max="3580" width="15" style="341" customWidth="1"/>
    <col min="3581" max="3581" width="12" style="341" customWidth="1"/>
    <col min="3582" max="3587" width="17" style="341" customWidth="1"/>
    <col min="3588" max="3588" width="10" style="341" customWidth="1"/>
    <col min="3589" max="3823" width="8.88671875" style="341"/>
    <col min="3824" max="3827" width="4" style="341" customWidth="1"/>
    <col min="3828" max="3828" width="35" style="341" customWidth="1"/>
    <col min="3829" max="3830" width="17" style="341" customWidth="1"/>
    <col min="3831" max="3832" width="15" style="341" customWidth="1"/>
    <col min="3833" max="3833" width="12" style="341" customWidth="1"/>
    <col min="3834" max="3834" width="15" style="341" customWidth="1"/>
    <col min="3835" max="3835" width="12" style="341" customWidth="1"/>
    <col min="3836" max="3836" width="15" style="341" customWidth="1"/>
    <col min="3837" max="3837" width="12" style="341" customWidth="1"/>
    <col min="3838" max="3843" width="17" style="341" customWidth="1"/>
    <col min="3844" max="3844" width="10" style="341" customWidth="1"/>
    <col min="3845" max="4079" width="8.88671875" style="341"/>
    <col min="4080" max="4083" width="4" style="341" customWidth="1"/>
    <col min="4084" max="4084" width="35" style="341" customWidth="1"/>
    <col min="4085" max="4086" width="17" style="341" customWidth="1"/>
    <col min="4087" max="4088" width="15" style="341" customWidth="1"/>
    <col min="4089" max="4089" width="12" style="341" customWidth="1"/>
    <col min="4090" max="4090" width="15" style="341" customWidth="1"/>
    <col min="4091" max="4091" width="12" style="341" customWidth="1"/>
    <col min="4092" max="4092" width="15" style="341" customWidth="1"/>
    <col min="4093" max="4093" width="12" style="341" customWidth="1"/>
    <col min="4094" max="4099" width="17" style="341" customWidth="1"/>
    <col min="4100" max="4100" width="10" style="341" customWidth="1"/>
    <col min="4101" max="4335" width="8.88671875" style="341"/>
    <col min="4336" max="4339" width="4" style="341" customWidth="1"/>
    <col min="4340" max="4340" width="35" style="341" customWidth="1"/>
    <col min="4341" max="4342" width="17" style="341" customWidth="1"/>
    <col min="4343" max="4344" width="15" style="341" customWidth="1"/>
    <col min="4345" max="4345" width="12" style="341" customWidth="1"/>
    <col min="4346" max="4346" width="15" style="341" customWidth="1"/>
    <col min="4347" max="4347" width="12" style="341" customWidth="1"/>
    <col min="4348" max="4348" width="15" style="341" customWidth="1"/>
    <col min="4349" max="4349" width="12" style="341" customWidth="1"/>
    <col min="4350" max="4355" width="17" style="341" customWidth="1"/>
    <col min="4356" max="4356" width="10" style="341" customWidth="1"/>
    <col min="4357" max="4591" width="8.88671875" style="341"/>
    <col min="4592" max="4595" width="4" style="341" customWidth="1"/>
    <col min="4596" max="4596" width="35" style="341" customWidth="1"/>
    <col min="4597" max="4598" width="17" style="341" customWidth="1"/>
    <col min="4599" max="4600" width="15" style="341" customWidth="1"/>
    <col min="4601" max="4601" width="12" style="341" customWidth="1"/>
    <col min="4602" max="4602" width="15" style="341" customWidth="1"/>
    <col min="4603" max="4603" width="12" style="341" customWidth="1"/>
    <col min="4604" max="4604" width="15" style="341" customWidth="1"/>
    <col min="4605" max="4605" width="12" style="341" customWidth="1"/>
    <col min="4606" max="4611" width="17" style="341" customWidth="1"/>
    <col min="4612" max="4612" width="10" style="341" customWidth="1"/>
    <col min="4613" max="4847" width="8.88671875" style="341"/>
    <col min="4848" max="4851" width="4" style="341" customWidth="1"/>
    <col min="4852" max="4852" width="35" style="341" customWidth="1"/>
    <col min="4853" max="4854" width="17" style="341" customWidth="1"/>
    <col min="4855" max="4856" width="15" style="341" customWidth="1"/>
    <col min="4857" max="4857" width="12" style="341" customWidth="1"/>
    <col min="4858" max="4858" width="15" style="341" customWidth="1"/>
    <col min="4859" max="4859" width="12" style="341" customWidth="1"/>
    <col min="4860" max="4860" width="15" style="341" customWidth="1"/>
    <col min="4861" max="4861" width="12" style="341" customWidth="1"/>
    <col min="4862" max="4867" width="17" style="341" customWidth="1"/>
    <col min="4868" max="4868" width="10" style="341" customWidth="1"/>
    <col min="4869" max="5103" width="8.88671875" style="341"/>
    <col min="5104" max="5107" width="4" style="341" customWidth="1"/>
    <col min="5108" max="5108" width="35" style="341" customWidth="1"/>
    <col min="5109" max="5110" width="17" style="341" customWidth="1"/>
    <col min="5111" max="5112" width="15" style="341" customWidth="1"/>
    <col min="5113" max="5113" width="12" style="341" customWidth="1"/>
    <col min="5114" max="5114" width="15" style="341" customWidth="1"/>
    <col min="5115" max="5115" width="12" style="341" customWidth="1"/>
    <col min="5116" max="5116" width="15" style="341" customWidth="1"/>
    <col min="5117" max="5117" width="12" style="341" customWidth="1"/>
    <col min="5118" max="5123" width="17" style="341" customWidth="1"/>
    <col min="5124" max="5124" width="10" style="341" customWidth="1"/>
    <col min="5125" max="5359" width="8.88671875" style="341"/>
    <col min="5360" max="5363" width="4" style="341" customWidth="1"/>
    <col min="5364" max="5364" width="35" style="341" customWidth="1"/>
    <col min="5365" max="5366" width="17" style="341" customWidth="1"/>
    <col min="5367" max="5368" width="15" style="341" customWidth="1"/>
    <col min="5369" max="5369" width="12" style="341" customWidth="1"/>
    <col min="5370" max="5370" width="15" style="341" customWidth="1"/>
    <col min="5371" max="5371" width="12" style="341" customWidth="1"/>
    <col min="5372" max="5372" width="15" style="341" customWidth="1"/>
    <col min="5373" max="5373" width="12" style="341" customWidth="1"/>
    <col min="5374" max="5379" width="17" style="341" customWidth="1"/>
    <col min="5380" max="5380" width="10" style="341" customWidth="1"/>
    <col min="5381" max="5615" width="8.88671875" style="341"/>
    <col min="5616" max="5619" width="4" style="341" customWidth="1"/>
    <col min="5620" max="5620" width="35" style="341" customWidth="1"/>
    <col min="5621" max="5622" width="17" style="341" customWidth="1"/>
    <col min="5623" max="5624" width="15" style="341" customWidth="1"/>
    <col min="5625" max="5625" width="12" style="341" customWidth="1"/>
    <col min="5626" max="5626" width="15" style="341" customWidth="1"/>
    <col min="5627" max="5627" width="12" style="341" customWidth="1"/>
    <col min="5628" max="5628" width="15" style="341" customWidth="1"/>
    <col min="5629" max="5629" width="12" style="341" customWidth="1"/>
    <col min="5630" max="5635" width="17" style="341" customWidth="1"/>
    <col min="5636" max="5636" width="10" style="341" customWidth="1"/>
    <col min="5637" max="5871" width="8.88671875" style="341"/>
    <col min="5872" max="5875" width="4" style="341" customWidth="1"/>
    <col min="5876" max="5876" width="35" style="341" customWidth="1"/>
    <col min="5877" max="5878" width="17" style="341" customWidth="1"/>
    <col min="5879" max="5880" width="15" style="341" customWidth="1"/>
    <col min="5881" max="5881" width="12" style="341" customWidth="1"/>
    <col min="5882" max="5882" width="15" style="341" customWidth="1"/>
    <col min="5883" max="5883" width="12" style="341" customWidth="1"/>
    <col min="5884" max="5884" width="15" style="341" customWidth="1"/>
    <col min="5885" max="5885" width="12" style="341" customWidth="1"/>
    <col min="5886" max="5891" width="17" style="341" customWidth="1"/>
    <col min="5892" max="5892" width="10" style="341" customWidth="1"/>
    <col min="5893" max="6127" width="8.88671875" style="341"/>
    <col min="6128" max="6131" width="4" style="341" customWidth="1"/>
    <col min="6132" max="6132" width="35" style="341" customWidth="1"/>
    <col min="6133" max="6134" width="17" style="341" customWidth="1"/>
    <col min="6135" max="6136" width="15" style="341" customWidth="1"/>
    <col min="6137" max="6137" width="12" style="341" customWidth="1"/>
    <col min="6138" max="6138" width="15" style="341" customWidth="1"/>
    <col min="6139" max="6139" width="12" style="341" customWidth="1"/>
    <col min="6140" max="6140" width="15" style="341" customWidth="1"/>
    <col min="6141" max="6141" width="12" style="341" customWidth="1"/>
    <col min="6142" max="6147" width="17" style="341" customWidth="1"/>
    <col min="6148" max="6148" width="10" style="341" customWidth="1"/>
    <col min="6149" max="6383" width="8.88671875" style="341"/>
    <col min="6384" max="6387" width="4" style="341" customWidth="1"/>
    <col min="6388" max="6388" width="35" style="341" customWidth="1"/>
    <col min="6389" max="6390" width="17" style="341" customWidth="1"/>
    <col min="6391" max="6392" width="15" style="341" customWidth="1"/>
    <col min="6393" max="6393" width="12" style="341" customWidth="1"/>
    <col min="6394" max="6394" width="15" style="341" customWidth="1"/>
    <col min="6395" max="6395" width="12" style="341" customWidth="1"/>
    <col min="6396" max="6396" width="15" style="341" customWidth="1"/>
    <col min="6397" max="6397" width="12" style="341" customWidth="1"/>
    <col min="6398" max="6403" width="17" style="341" customWidth="1"/>
    <col min="6404" max="6404" width="10" style="341" customWidth="1"/>
    <col min="6405" max="6639" width="8.88671875" style="341"/>
    <col min="6640" max="6643" width="4" style="341" customWidth="1"/>
    <col min="6644" max="6644" width="35" style="341" customWidth="1"/>
    <col min="6645" max="6646" width="17" style="341" customWidth="1"/>
    <col min="6647" max="6648" width="15" style="341" customWidth="1"/>
    <col min="6649" max="6649" width="12" style="341" customWidth="1"/>
    <col min="6650" max="6650" width="15" style="341" customWidth="1"/>
    <col min="6651" max="6651" width="12" style="341" customWidth="1"/>
    <col min="6652" max="6652" width="15" style="341" customWidth="1"/>
    <col min="6653" max="6653" width="12" style="341" customWidth="1"/>
    <col min="6654" max="6659" width="17" style="341" customWidth="1"/>
    <col min="6660" max="6660" width="10" style="341" customWidth="1"/>
    <col min="6661" max="6895" width="8.88671875" style="341"/>
    <col min="6896" max="6899" width="4" style="341" customWidth="1"/>
    <col min="6900" max="6900" width="35" style="341" customWidth="1"/>
    <col min="6901" max="6902" width="17" style="341" customWidth="1"/>
    <col min="6903" max="6904" width="15" style="341" customWidth="1"/>
    <col min="6905" max="6905" width="12" style="341" customWidth="1"/>
    <col min="6906" max="6906" width="15" style="341" customWidth="1"/>
    <col min="6907" max="6907" width="12" style="341" customWidth="1"/>
    <col min="6908" max="6908" width="15" style="341" customWidth="1"/>
    <col min="6909" max="6909" width="12" style="341" customWidth="1"/>
    <col min="6910" max="6915" width="17" style="341" customWidth="1"/>
    <col min="6916" max="6916" width="10" style="341" customWidth="1"/>
    <col min="6917" max="7151" width="8.88671875" style="341"/>
    <col min="7152" max="7155" width="4" style="341" customWidth="1"/>
    <col min="7156" max="7156" width="35" style="341" customWidth="1"/>
    <col min="7157" max="7158" width="17" style="341" customWidth="1"/>
    <col min="7159" max="7160" width="15" style="341" customWidth="1"/>
    <col min="7161" max="7161" width="12" style="341" customWidth="1"/>
    <col min="7162" max="7162" width="15" style="341" customWidth="1"/>
    <col min="7163" max="7163" width="12" style="341" customWidth="1"/>
    <col min="7164" max="7164" width="15" style="341" customWidth="1"/>
    <col min="7165" max="7165" width="12" style="341" customWidth="1"/>
    <col min="7166" max="7171" width="17" style="341" customWidth="1"/>
    <col min="7172" max="7172" width="10" style="341" customWidth="1"/>
    <col min="7173" max="7407" width="8.88671875" style="341"/>
    <col min="7408" max="7411" width="4" style="341" customWidth="1"/>
    <col min="7412" max="7412" width="35" style="341" customWidth="1"/>
    <col min="7413" max="7414" width="17" style="341" customWidth="1"/>
    <col min="7415" max="7416" width="15" style="341" customWidth="1"/>
    <col min="7417" max="7417" width="12" style="341" customWidth="1"/>
    <col min="7418" max="7418" width="15" style="341" customWidth="1"/>
    <col min="7419" max="7419" width="12" style="341" customWidth="1"/>
    <col min="7420" max="7420" width="15" style="341" customWidth="1"/>
    <col min="7421" max="7421" width="12" style="341" customWidth="1"/>
    <col min="7422" max="7427" width="17" style="341" customWidth="1"/>
    <col min="7428" max="7428" width="10" style="341" customWidth="1"/>
    <col min="7429" max="7663" width="8.88671875" style="341"/>
    <col min="7664" max="7667" width="4" style="341" customWidth="1"/>
    <col min="7668" max="7668" width="35" style="341" customWidth="1"/>
    <col min="7669" max="7670" width="17" style="341" customWidth="1"/>
    <col min="7671" max="7672" width="15" style="341" customWidth="1"/>
    <col min="7673" max="7673" width="12" style="341" customWidth="1"/>
    <col min="7674" max="7674" width="15" style="341" customWidth="1"/>
    <col min="7675" max="7675" width="12" style="341" customWidth="1"/>
    <col min="7676" max="7676" width="15" style="341" customWidth="1"/>
    <col min="7677" max="7677" width="12" style="341" customWidth="1"/>
    <col min="7678" max="7683" width="17" style="341" customWidth="1"/>
    <col min="7684" max="7684" width="10" style="341" customWidth="1"/>
    <col min="7685" max="7919" width="8.88671875" style="341"/>
    <col min="7920" max="7923" width="4" style="341" customWidth="1"/>
    <col min="7924" max="7924" width="35" style="341" customWidth="1"/>
    <col min="7925" max="7926" width="17" style="341" customWidth="1"/>
    <col min="7927" max="7928" width="15" style="341" customWidth="1"/>
    <col min="7929" max="7929" width="12" style="341" customWidth="1"/>
    <col min="7930" max="7930" width="15" style="341" customWidth="1"/>
    <col min="7931" max="7931" width="12" style="341" customWidth="1"/>
    <col min="7932" max="7932" width="15" style="341" customWidth="1"/>
    <col min="7933" max="7933" width="12" style="341" customWidth="1"/>
    <col min="7934" max="7939" width="17" style="341" customWidth="1"/>
    <col min="7940" max="7940" width="10" style="341" customWidth="1"/>
    <col min="7941" max="8175" width="8.88671875" style="341"/>
    <col min="8176" max="8179" width="4" style="341" customWidth="1"/>
    <col min="8180" max="8180" width="35" style="341" customWidth="1"/>
    <col min="8181" max="8182" width="17" style="341" customWidth="1"/>
    <col min="8183" max="8184" width="15" style="341" customWidth="1"/>
    <col min="8185" max="8185" width="12" style="341" customWidth="1"/>
    <col min="8186" max="8186" width="15" style="341" customWidth="1"/>
    <col min="8187" max="8187" width="12" style="341" customWidth="1"/>
    <col min="8188" max="8188" width="15" style="341" customWidth="1"/>
    <col min="8189" max="8189" width="12" style="341" customWidth="1"/>
    <col min="8190" max="8195" width="17" style="341" customWidth="1"/>
    <col min="8196" max="8196" width="10" style="341" customWidth="1"/>
    <col min="8197" max="8431" width="8.88671875" style="341"/>
    <col min="8432" max="8435" width="4" style="341" customWidth="1"/>
    <col min="8436" max="8436" width="35" style="341" customWidth="1"/>
    <col min="8437" max="8438" width="17" style="341" customWidth="1"/>
    <col min="8439" max="8440" width="15" style="341" customWidth="1"/>
    <col min="8441" max="8441" width="12" style="341" customWidth="1"/>
    <col min="8442" max="8442" width="15" style="341" customWidth="1"/>
    <col min="8443" max="8443" width="12" style="341" customWidth="1"/>
    <col min="8444" max="8444" width="15" style="341" customWidth="1"/>
    <col min="8445" max="8445" width="12" style="341" customWidth="1"/>
    <col min="8446" max="8451" width="17" style="341" customWidth="1"/>
    <col min="8452" max="8452" width="10" style="341" customWidth="1"/>
    <col min="8453" max="8687" width="8.88671875" style="341"/>
    <col min="8688" max="8691" width="4" style="341" customWidth="1"/>
    <col min="8692" max="8692" width="35" style="341" customWidth="1"/>
    <col min="8693" max="8694" width="17" style="341" customWidth="1"/>
    <col min="8695" max="8696" width="15" style="341" customWidth="1"/>
    <col min="8697" max="8697" width="12" style="341" customWidth="1"/>
    <col min="8698" max="8698" width="15" style="341" customWidth="1"/>
    <col min="8699" max="8699" width="12" style="341" customWidth="1"/>
    <col min="8700" max="8700" width="15" style="341" customWidth="1"/>
    <col min="8701" max="8701" width="12" style="341" customWidth="1"/>
    <col min="8702" max="8707" width="17" style="341" customWidth="1"/>
    <col min="8708" max="8708" width="10" style="341" customWidth="1"/>
    <col min="8709" max="8943" width="8.88671875" style="341"/>
    <col min="8944" max="8947" width="4" style="341" customWidth="1"/>
    <col min="8948" max="8948" width="35" style="341" customWidth="1"/>
    <col min="8949" max="8950" width="17" style="341" customWidth="1"/>
    <col min="8951" max="8952" width="15" style="341" customWidth="1"/>
    <col min="8953" max="8953" width="12" style="341" customWidth="1"/>
    <col min="8954" max="8954" width="15" style="341" customWidth="1"/>
    <col min="8955" max="8955" width="12" style="341" customWidth="1"/>
    <col min="8956" max="8956" width="15" style="341" customWidth="1"/>
    <col min="8957" max="8957" width="12" style="341" customWidth="1"/>
    <col min="8958" max="8963" width="17" style="341" customWidth="1"/>
    <col min="8964" max="8964" width="10" style="341" customWidth="1"/>
    <col min="8965" max="9199" width="8.88671875" style="341"/>
    <col min="9200" max="9203" width="4" style="341" customWidth="1"/>
    <col min="9204" max="9204" width="35" style="341" customWidth="1"/>
    <col min="9205" max="9206" width="17" style="341" customWidth="1"/>
    <col min="9207" max="9208" width="15" style="341" customWidth="1"/>
    <col min="9209" max="9209" width="12" style="341" customWidth="1"/>
    <col min="9210" max="9210" width="15" style="341" customWidth="1"/>
    <col min="9211" max="9211" width="12" style="341" customWidth="1"/>
    <col min="9212" max="9212" width="15" style="341" customWidth="1"/>
    <col min="9213" max="9213" width="12" style="341" customWidth="1"/>
    <col min="9214" max="9219" width="17" style="341" customWidth="1"/>
    <col min="9220" max="9220" width="10" style="341" customWidth="1"/>
    <col min="9221" max="9455" width="8.88671875" style="341"/>
    <col min="9456" max="9459" width="4" style="341" customWidth="1"/>
    <col min="9460" max="9460" width="35" style="341" customWidth="1"/>
    <col min="9461" max="9462" width="17" style="341" customWidth="1"/>
    <col min="9463" max="9464" width="15" style="341" customWidth="1"/>
    <col min="9465" max="9465" width="12" style="341" customWidth="1"/>
    <col min="9466" max="9466" width="15" style="341" customWidth="1"/>
    <col min="9467" max="9467" width="12" style="341" customWidth="1"/>
    <col min="9468" max="9468" width="15" style="341" customWidth="1"/>
    <col min="9469" max="9469" width="12" style="341" customWidth="1"/>
    <col min="9470" max="9475" width="17" style="341" customWidth="1"/>
    <col min="9476" max="9476" width="10" style="341" customWidth="1"/>
    <col min="9477" max="9711" width="8.88671875" style="341"/>
    <col min="9712" max="9715" width="4" style="341" customWidth="1"/>
    <col min="9716" max="9716" width="35" style="341" customWidth="1"/>
    <col min="9717" max="9718" width="17" style="341" customWidth="1"/>
    <col min="9719" max="9720" width="15" style="341" customWidth="1"/>
    <col min="9721" max="9721" width="12" style="341" customWidth="1"/>
    <col min="9722" max="9722" width="15" style="341" customWidth="1"/>
    <col min="9723" max="9723" width="12" style="341" customWidth="1"/>
    <col min="9724" max="9724" width="15" style="341" customWidth="1"/>
    <col min="9725" max="9725" width="12" style="341" customWidth="1"/>
    <col min="9726" max="9731" width="17" style="341" customWidth="1"/>
    <col min="9732" max="9732" width="10" style="341" customWidth="1"/>
    <col min="9733" max="9967" width="8.88671875" style="341"/>
    <col min="9968" max="9971" width="4" style="341" customWidth="1"/>
    <col min="9972" max="9972" width="35" style="341" customWidth="1"/>
    <col min="9973" max="9974" width="17" style="341" customWidth="1"/>
    <col min="9975" max="9976" width="15" style="341" customWidth="1"/>
    <col min="9977" max="9977" width="12" style="341" customWidth="1"/>
    <col min="9978" max="9978" width="15" style="341" customWidth="1"/>
    <col min="9979" max="9979" width="12" style="341" customWidth="1"/>
    <col min="9980" max="9980" width="15" style="341" customWidth="1"/>
    <col min="9981" max="9981" width="12" style="341" customWidth="1"/>
    <col min="9982" max="9987" width="17" style="341" customWidth="1"/>
    <col min="9988" max="9988" width="10" style="341" customWidth="1"/>
    <col min="9989" max="10223" width="8.88671875" style="341"/>
    <col min="10224" max="10227" width="4" style="341" customWidth="1"/>
    <col min="10228" max="10228" width="35" style="341" customWidth="1"/>
    <col min="10229" max="10230" width="17" style="341" customWidth="1"/>
    <col min="10231" max="10232" width="15" style="341" customWidth="1"/>
    <col min="10233" max="10233" width="12" style="341" customWidth="1"/>
    <col min="10234" max="10234" width="15" style="341" customWidth="1"/>
    <col min="10235" max="10235" width="12" style="341" customWidth="1"/>
    <col min="10236" max="10236" width="15" style="341" customWidth="1"/>
    <col min="10237" max="10237" width="12" style="341" customWidth="1"/>
    <col min="10238" max="10243" width="17" style="341" customWidth="1"/>
    <col min="10244" max="10244" width="10" style="341" customWidth="1"/>
    <col min="10245" max="10479" width="8.88671875" style="341"/>
    <col min="10480" max="10483" width="4" style="341" customWidth="1"/>
    <col min="10484" max="10484" width="35" style="341" customWidth="1"/>
    <col min="10485" max="10486" width="17" style="341" customWidth="1"/>
    <col min="10487" max="10488" width="15" style="341" customWidth="1"/>
    <col min="10489" max="10489" width="12" style="341" customWidth="1"/>
    <col min="10490" max="10490" width="15" style="341" customWidth="1"/>
    <col min="10491" max="10491" width="12" style="341" customWidth="1"/>
    <col min="10492" max="10492" width="15" style="341" customWidth="1"/>
    <col min="10493" max="10493" width="12" style="341" customWidth="1"/>
    <col min="10494" max="10499" width="17" style="341" customWidth="1"/>
    <col min="10500" max="10500" width="10" style="341" customWidth="1"/>
    <col min="10501" max="10735" width="8.88671875" style="341"/>
    <col min="10736" max="10739" width="4" style="341" customWidth="1"/>
    <col min="10740" max="10740" width="35" style="341" customWidth="1"/>
    <col min="10741" max="10742" width="17" style="341" customWidth="1"/>
    <col min="10743" max="10744" width="15" style="341" customWidth="1"/>
    <col min="10745" max="10745" width="12" style="341" customWidth="1"/>
    <col min="10746" max="10746" width="15" style="341" customWidth="1"/>
    <col min="10747" max="10747" width="12" style="341" customWidth="1"/>
    <col min="10748" max="10748" width="15" style="341" customWidth="1"/>
    <col min="10749" max="10749" width="12" style="341" customWidth="1"/>
    <col min="10750" max="10755" width="17" style="341" customWidth="1"/>
    <col min="10756" max="10756" width="10" style="341" customWidth="1"/>
    <col min="10757" max="10991" width="8.88671875" style="341"/>
    <col min="10992" max="10995" width="4" style="341" customWidth="1"/>
    <col min="10996" max="10996" width="35" style="341" customWidth="1"/>
    <col min="10997" max="10998" width="17" style="341" customWidth="1"/>
    <col min="10999" max="11000" width="15" style="341" customWidth="1"/>
    <col min="11001" max="11001" width="12" style="341" customWidth="1"/>
    <col min="11002" max="11002" width="15" style="341" customWidth="1"/>
    <col min="11003" max="11003" width="12" style="341" customWidth="1"/>
    <col min="11004" max="11004" width="15" style="341" customWidth="1"/>
    <col min="11005" max="11005" width="12" style="341" customWidth="1"/>
    <col min="11006" max="11011" width="17" style="341" customWidth="1"/>
    <col min="11012" max="11012" width="10" style="341" customWidth="1"/>
    <col min="11013" max="11247" width="8.88671875" style="341"/>
    <col min="11248" max="11251" width="4" style="341" customWidth="1"/>
    <col min="11252" max="11252" width="35" style="341" customWidth="1"/>
    <col min="11253" max="11254" width="17" style="341" customWidth="1"/>
    <col min="11255" max="11256" width="15" style="341" customWidth="1"/>
    <col min="11257" max="11257" width="12" style="341" customWidth="1"/>
    <col min="11258" max="11258" width="15" style="341" customWidth="1"/>
    <col min="11259" max="11259" width="12" style="341" customWidth="1"/>
    <col min="11260" max="11260" width="15" style="341" customWidth="1"/>
    <col min="11261" max="11261" width="12" style="341" customWidth="1"/>
    <col min="11262" max="11267" width="17" style="341" customWidth="1"/>
    <col min="11268" max="11268" width="10" style="341" customWidth="1"/>
    <col min="11269" max="11503" width="8.88671875" style="341"/>
    <col min="11504" max="11507" width="4" style="341" customWidth="1"/>
    <col min="11508" max="11508" width="35" style="341" customWidth="1"/>
    <col min="11509" max="11510" width="17" style="341" customWidth="1"/>
    <col min="11511" max="11512" width="15" style="341" customWidth="1"/>
    <col min="11513" max="11513" width="12" style="341" customWidth="1"/>
    <col min="11514" max="11514" width="15" style="341" customWidth="1"/>
    <col min="11515" max="11515" width="12" style="341" customWidth="1"/>
    <col min="11516" max="11516" width="15" style="341" customWidth="1"/>
    <col min="11517" max="11517" width="12" style="341" customWidth="1"/>
    <col min="11518" max="11523" width="17" style="341" customWidth="1"/>
    <col min="11524" max="11524" width="10" style="341" customWidth="1"/>
    <col min="11525" max="11759" width="8.88671875" style="341"/>
    <col min="11760" max="11763" width="4" style="341" customWidth="1"/>
    <col min="11764" max="11764" width="35" style="341" customWidth="1"/>
    <col min="11765" max="11766" width="17" style="341" customWidth="1"/>
    <col min="11767" max="11768" width="15" style="341" customWidth="1"/>
    <col min="11769" max="11769" width="12" style="341" customWidth="1"/>
    <col min="11770" max="11770" width="15" style="341" customWidth="1"/>
    <col min="11771" max="11771" width="12" style="341" customWidth="1"/>
    <col min="11772" max="11772" width="15" style="341" customWidth="1"/>
    <col min="11773" max="11773" width="12" style="341" customWidth="1"/>
    <col min="11774" max="11779" width="17" style="341" customWidth="1"/>
    <col min="11780" max="11780" width="10" style="341" customWidth="1"/>
    <col min="11781" max="12015" width="8.88671875" style="341"/>
    <col min="12016" max="12019" width="4" style="341" customWidth="1"/>
    <col min="12020" max="12020" width="35" style="341" customWidth="1"/>
    <col min="12021" max="12022" width="17" style="341" customWidth="1"/>
    <col min="12023" max="12024" width="15" style="341" customWidth="1"/>
    <col min="12025" max="12025" width="12" style="341" customWidth="1"/>
    <col min="12026" max="12026" width="15" style="341" customWidth="1"/>
    <col min="12027" max="12027" width="12" style="341" customWidth="1"/>
    <col min="12028" max="12028" width="15" style="341" customWidth="1"/>
    <col min="12029" max="12029" width="12" style="341" customWidth="1"/>
    <col min="12030" max="12035" width="17" style="341" customWidth="1"/>
    <col min="12036" max="12036" width="10" style="341" customWidth="1"/>
    <col min="12037" max="12271" width="8.88671875" style="341"/>
    <col min="12272" max="12275" width="4" style="341" customWidth="1"/>
    <col min="12276" max="12276" width="35" style="341" customWidth="1"/>
    <col min="12277" max="12278" width="17" style="341" customWidth="1"/>
    <col min="12279" max="12280" width="15" style="341" customWidth="1"/>
    <col min="12281" max="12281" width="12" style="341" customWidth="1"/>
    <col min="12282" max="12282" width="15" style="341" customWidth="1"/>
    <col min="12283" max="12283" width="12" style="341" customWidth="1"/>
    <col min="12284" max="12284" width="15" style="341" customWidth="1"/>
    <col min="12285" max="12285" width="12" style="341" customWidth="1"/>
    <col min="12286" max="12291" width="17" style="341" customWidth="1"/>
    <col min="12292" max="12292" width="10" style="341" customWidth="1"/>
    <col min="12293" max="12527" width="8.88671875" style="341"/>
    <col min="12528" max="12531" width="4" style="341" customWidth="1"/>
    <col min="12532" max="12532" width="35" style="341" customWidth="1"/>
    <col min="12533" max="12534" width="17" style="341" customWidth="1"/>
    <col min="12535" max="12536" width="15" style="341" customWidth="1"/>
    <col min="12537" max="12537" width="12" style="341" customWidth="1"/>
    <col min="12538" max="12538" width="15" style="341" customWidth="1"/>
    <col min="12539" max="12539" width="12" style="341" customWidth="1"/>
    <col min="12540" max="12540" width="15" style="341" customWidth="1"/>
    <col min="12541" max="12541" width="12" style="341" customWidth="1"/>
    <col min="12542" max="12547" width="17" style="341" customWidth="1"/>
    <col min="12548" max="12548" width="10" style="341" customWidth="1"/>
    <col min="12549" max="12783" width="8.88671875" style="341"/>
    <col min="12784" max="12787" width="4" style="341" customWidth="1"/>
    <col min="12788" max="12788" width="35" style="341" customWidth="1"/>
    <col min="12789" max="12790" width="17" style="341" customWidth="1"/>
    <col min="12791" max="12792" width="15" style="341" customWidth="1"/>
    <col min="12793" max="12793" width="12" style="341" customWidth="1"/>
    <col min="12794" max="12794" width="15" style="341" customWidth="1"/>
    <col min="12795" max="12795" width="12" style="341" customWidth="1"/>
    <col min="12796" max="12796" width="15" style="341" customWidth="1"/>
    <col min="12797" max="12797" width="12" style="341" customWidth="1"/>
    <col min="12798" max="12803" width="17" style="341" customWidth="1"/>
    <col min="12804" max="12804" width="10" style="341" customWidth="1"/>
    <col min="12805" max="13039" width="8.88671875" style="341"/>
    <col min="13040" max="13043" width="4" style="341" customWidth="1"/>
    <col min="13044" max="13044" width="35" style="341" customWidth="1"/>
    <col min="13045" max="13046" width="17" style="341" customWidth="1"/>
    <col min="13047" max="13048" width="15" style="341" customWidth="1"/>
    <col min="13049" max="13049" width="12" style="341" customWidth="1"/>
    <col min="13050" max="13050" width="15" style="341" customWidth="1"/>
    <col min="13051" max="13051" width="12" style="341" customWidth="1"/>
    <col min="13052" max="13052" width="15" style="341" customWidth="1"/>
    <col min="13053" max="13053" width="12" style="341" customWidth="1"/>
    <col min="13054" max="13059" width="17" style="341" customWidth="1"/>
    <col min="13060" max="13060" width="10" style="341" customWidth="1"/>
    <col min="13061" max="13295" width="8.88671875" style="341"/>
    <col min="13296" max="13299" width="4" style="341" customWidth="1"/>
    <col min="13300" max="13300" width="35" style="341" customWidth="1"/>
    <col min="13301" max="13302" width="17" style="341" customWidth="1"/>
    <col min="13303" max="13304" width="15" style="341" customWidth="1"/>
    <col min="13305" max="13305" width="12" style="341" customWidth="1"/>
    <col min="13306" max="13306" width="15" style="341" customWidth="1"/>
    <col min="13307" max="13307" width="12" style="341" customWidth="1"/>
    <col min="13308" max="13308" width="15" style="341" customWidth="1"/>
    <col min="13309" max="13309" width="12" style="341" customWidth="1"/>
    <col min="13310" max="13315" width="17" style="341" customWidth="1"/>
    <col min="13316" max="13316" width="10" style="341" customWidth="1"/>
    <col min="13317" max="13551" width="8.88671875" style="341"/>
    <col min="13552" max="13555" width="4" style="341" customWidth="1"/>
    <col min="13556" max="13556" width="35" style="341" customWidth="1"/>
    <col min="13557" max="13558" width="17" style="341" customWidth="1"/>
    <col min="13559" max="13560" width="15" style="341" customWidth="1"/>
    <col min="13561" max="13561" width="12" style="341" customWidth="1"/>
    <col min="13562" max="13562" width="15" style="341" customWidth="1"/>
    <col min="13563" max="13563" width="12" style="341" customWidth="1"/>
    <col min="13564" max="13564" width="15" style="341" customWidth="1"/>
    <col min="13565" max="13565" width="12" style="341" customWidth="1"/>
    <col min="13566" max="13571" width="17" style="341" customWidth="1"/>
    <col min="13572" max="13572" width="10" style="341" customWidth="1"/>
    <col min="13573" max="13807" width="8.88671875" style="341"/>
    <col min="13808" max="13811" width="4" style="341" customWidth="1"/>
    <col min="13812" max="13812" width="35" style="341" customWidth="1"/>
    <col min="13813" max="13814" width="17" style="341" customWidth="1"/>
    <col min="13815" max="13816" width="15" style="341" customWidth="1"/>
    <col min="13817" max="13817" width="12" style="341" customWidth="1"/>
    <col min="13818" max="13818" width="15" style="341" customWidth="1"/>
    <col min="13819" max="13819" width="12" style="341" customWidth="1"/>
    <col min="13820" max="13820" width="15" style="341" customWidth="1"/>
    <col min="13821" max="13821" width="12" style="341" customWidth="1"/>
    <col min="13822" max="13827" width="17" style="341" customWidth="1"/>
    <col min="13828" max="13828" width="10" style="341" customWidth="1"/>
    <col min="13829" max="14063" width="8.88671875" style="341"/>
    <col min="14064" max="14067" width="4" style="341" customWidth="1"/>
    <col min="14068" max="14068" width="35" style="341" customWidth="1"/>
    <col min="14069" max="14070" width="17" style="341" customWidth="1"/>
    <col min="14071" max="14072" width="15" style="341" customWidth="1"/>
    <col min="14073" max="14073" width="12" style="341" customWidth="1"/>
    <col min="14074" max="14074" width="15" style="341" customWidth="1"/>
    <col min="14075" max="14075" width="12" style="341" customWidth="1"/>
    <col min="14076" max="14076" width="15" style="341" customWidth="1"/>
    <col min="14077" max="14077" width="12" style="341" customWidth="1"/>
    <col min="14078" max="14083" width="17" style="341" customWidth="1"/>
    <col min="14084" max="14084" width="10" style="341" customWidth="1"/>
    <col min="14085" max="14319" width="8.88671875" style="341"/>
    <col min="14320" max="14323" width="4" style="341" customWidth="1"/>
    <col min="14324" max="14324" width="35" style="341" customWidth="1"/>
    <col min="14325" max="14326" width="17" style="341" customWidth="1"/>
    <col min="14327" max="14328" width="15" style="341" customWidth="1"/>
    <col min="14329" max="14329" width="12" style="341" customWidth="1"/>
    <col min="14330" max="14330" width="15" style="341" customWidth="1"/>
    <col min="14331" max="14331" width="12" style="341" customWidth="1"/>
    <col min="14332" max="14332" width="15" style="341" customWidth="1"/>
    <col min="14333" max="14333" width="12" style="341" customWidth="1"/>
    <col min="14334" max="14339" width="17" style="341" customWidth="1"/>
    <col min="14340" max="14340" width="10" style="341" customWidth="1"/>
    <col min="14341" max="14575" width="8.88671875" style="341"/>
    <col min="14576" max="14579" width="4" style="341" customWidth="1"/>
    <col min="14580" max="14580" width="35" style="341" customWidth="1"/>
    <col min="14581" max="14582" width="17" style="341" customWidth="1"/>
    <col min="14583" max="14584" width="15" style="341" customWidth="1"/>
    <col min="14585" max="14585" width="12" style="341" customWidth="1"/>
    <col min="14586" max="14586" width="15" style="341" customWidth="1"/>
    <col min="14587" max="14587" width="12" style="341" customWidth="1"/>
    <col min="14588" max="14588" width="15" style="341" customWidth="1"/>
    <col min="14589" max="14589" width="12" style="341" customWidth="1"/>
    <col min="14590" max="14595" width="17" style="341" customWidth="1"/>
    <col min="14596" max="14596" width="10" style="341" customWidth="1"/>
    <col min="14597" max="14831" width="8.88671875" style="341"/>
    <col min="14832" max="14835" width="4" style="341" customWidth="1"/>
    <col min="14836" max="14836" width="35" style="341" customWidth="1"/>
    <col min="14837" max="14838" width="17" style="341" customWidth="1"/>
    <col min="14839" max="14840" width="15" style="341" customWidth="1"/>
    <col min="14841" max="14841" width="12" style="341" customWidth="1"/>
    <col min="14842" max="14842" width="15" style="341" customWidth="1"/>
    <col min="14843" max="14843" width="12" style="341" customWidth="1"/>
    <col min="14844" max="14844" width="15" style="341" customWidth="1"/>
    <col min="14845" max="14845" width="12" style="341" customWidth="1"/>
    <col min="14846" max="14851" width="17" style="341" customWidth="1"/>
    <col min="14852" max="14852" width="10" style="341" customWidth="1"/>
    <col min="14853" max="15087" width="8.88671875" style="341"/>
    <col min="15088" max="15091" width="4" style="341" customWidth="1"/>
    <col min="15092" max="15092" width="35" style="341" customWidth="1"/>
    <col min="15093" max="15094" width="17" style="341" customWidth="1"/>
    <col min="15095" max="15096" width="15" style="341" customWidth="1"/>
    <col min="15097" max="15097" width="12" style="341" customWidth="1"/>
    <col min="15098" max="15098" width="15" style="341" customWidth="1"/>
    <col min="15099" max="15099" width="12" style="341" customWidth="1"/>
    <col min="15100" max="15100" width="15" style="341" customWidth="1"/>
    <col min="15101" max="15101" width="12" style="341" customWidth="1"/>
    <col min="15102" max="15107" width="17" style="341" customWidth="1"/>
    <col min="15108" max="15108" width="10" style="341" customWidth="1"/>
    <col min="15109" max="15343" width="8.88671875" style="341"/>
    <col min="15344" max="15347" width="4" style="341" customWidth="1"/>
    <col min="15348" max="15348" width="35" style="341" customWidth="1"/>
    <col min="15349" max="15350" width="17" style="341" customWidth="1"/>
    <col min="15351" max="15352" width="15" style="341" customWidth="1"/>
    <col min="15353" max="15353" width="12" style="341" customWidth="1"/>
    <col min="15354" max="15354" width="15" style="341" customWidth="1"/>
    <col min="15355" max="15355" width="12" style="341" customWidth="1"/>
    <col min="15356" max="15356" width="15" style="341" customWidth="1"/>
    <col min="15357" max="15357" width="12" style="341" customWidth="1"/>
    <col min="15358" max="15363" width="17" style="341" customWidth="1"/>
    <col min="15364" max="15364" width="10" style="341" customWidth="1"/>
    <col min="15365" max="15599" width="8.88671875" style="341"/>
    <col min="15600" max="15603" width="4" style="341" customWidth="1"/>
    <col min="15604" max="15604" width="35" style="341" customWidth="1"/>
    <col min="15605" max="15606" width="17" style="341" customWidth="1"/>
    <col min="15607" max="15608" width="15" style="341" customWidth="1"/>
    <col min="15609" max="15609" width="12" style="341" customWidth="1"/>
    <col min="15610" max="15610" width="15" style="341" customWidth="1"/>
    <col min="15611" max="15611" width="12" style="341" customWidth="1"/>
    <col min="15612" max="15612" width="15" style="341" customWidth="1"/>
    <col min="15613" max="15613" width="12" style="341" customWidth="1"/>
    <col min="15614" max="15619" width="17" style="341" customWidth="1"/>
    <col min="15620" max="15620" width="10" style="341" customWidth="1"/>
    <col min="15621" max="15855" width="8.88671875" style="341"/>
    <col min="15856" max="15859" width="4" style="341" customWidth="1"/>
    <col min="15860" max="15860" width="35" style="341" customWidth="1"/>
    <col min="15861" max="15862" width="17" style="341" customWidth="1"/>
    <col min="15863" max="15864" width="15" style="341" customWidth="1"/>
    <col min="15865" max="15865" width="12" style="341" customWidth="1"/>
    <col min="15866" max="15866" width="15" style="341" customWidth="1"/>
    <col min="15867" max="15867" width="12" style="341" customWidth="1"/>
    <col min="15868" max="15868" width="15" style="341" customWidth="1"/>
    <col min="15869" max="15869" width="12" style="341" customWidth="1"/>
    <col min="15870" max="15875" width="17" style="341" customWidth="1"/>
    <col min="15876" max="15876" width="10" style="341" customWidth="1"/>
    <col min="15877" max="16111" width="8.88671875" style="341"/>
    <col min="16112" max="16115" width="4" style="341" customWidth="1"/>
    <col min="16116" max="16116" width="35" style="341" customWidth="1"/>
    <col min="16117" max="16118" width="17" style="341" customWidth="1"/>
    <col min="16119" max="16120" width="15" style="341" customWidth="1"/>
    <col min="16121" max="16121" width="12" style="341" customWidth="1"/>
    <col min="16122" max="16122" width="15" style="341" customWidth="1"/>
    <col min="16123" max="16123" width="12" style="341" customWidth="1"/>
    <col min="16124" max="16124" width="15" style="341" customWidth="1"/>
    <col min="16125" max="16125" width="12" style="341" customWidth="1"/>
    <col min="16126" max="16131" width="17" style="341" customWidth="1"/>
    <col min="16132" max="16132" width="10" style="341" customWidth="1"/>
    <col min="16133" max="16384" width="8.88671875" style="341"/>
  </cols>
  <sheetData>
    <row r="1" spans="1:6" x14ac:dyDescent="0.3">
      <c r="A1" s="339" t="s">
        <v>3086</v>
      </c>
      <c r="B1" s="340"/>
      <c r="C1" s="340"/>
      <c r="D1" s="340"/>
      <c r="E1" s="340"/>
      <c r="F1" s="340"/>
    </row>
    <row r="2" spans="1:6" x14ac:dyDescent="0.3">
      <c r="A2" s="342"/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343"/>
      <c r="B5" s="343"/>
      <c r="C5" s="343"/>
      <c r="D5" s="343"/>
      <c r="E5" s="343"/>
      <c r="F5" s="343"/>
    </row>
    <row r="6" spans="1:6" x14ac:dyDescent="0.3">
      <c r="A6" s="344"/>
      <c r="B6" s="322" t="s">
        <v>109</v>
      </c>
      <c r="C6" s="346"/>
      <c r="D6" s="345"/>
      <c r="E6" s="345"/>
      <c r="F6" s="345"/>
    </row>
    <row r="7" spans="1:6" x14ac:dyDescent="0.3">
      <c r="A7" s="344"/>
      <c r="B7" s="345" t="s">
        <v>3087</v>
      </c>
      <c r="C7" s="346">
        <f>SUM(C9,C27,C33,C38,C72,C79,C95,C102,C52,C83)</f>
        <v>7812567000</v>
      </c>
      <c r="D7" s="345"/>
      <c r="E7" s="345"/>
      <c r="F7" s="345"/>
    </row>
    <row r="8" spans="1:6" x14ac:dyDescent="0.3">
      <c r="A8" s="344"/>
      <c r="B8" s="347"/>
      <c r="C8" s="346"/>
      <c r="D8" s="345"/>
      <c r="E8" s="345"/>
      <c r="F8" s="345"/>
    </row>
    <row r="9" spans="1:6" ht="31.2" x14ac:dyDescent="0.3">
      <c r="A9" s="374" t="s">
        <v>237</v>
      </c>
      <c r="B9" s="347" t="s">
        <v>238</v>
      </c>
      <c r="C9" s="346">
        <f>SUM(C10:C25)</f>
        <v>444946000</v>
      </c>
      <c r="D9" s="345"/>
      <c r="E9" s="345"/>
      <c r="F9" s="345"/>
    </row>
    <row r="10" spans="1:6" ht="31.2" x14ac:dyDescent="0.3">
      <c r="A10" s="348">
        <v>1</v>
      </c>
      <c r="B10" s="349" t="s">
        <v>671</v>
      </c>
      <c r="C10" s="350">
        <v>2500000</v>
      </c>
      <c r="D10" s="349" t="s">
        <v>3088</v>
      </c>
      <c r="E10" s="349" t="s">
        <v>3089</v>
      </c>
      <c r="F10" s="349" t="s">
        <v>3090</v>
      </c>
    </row>
    <row r="11" spans="1:6" ht="31.2" x14ac:dyDescent="0.3">
      <c r="A11" s="351">
        <v>2</v>
      </c>
      <c r="B11" s="1075" t="s">
        <v>675</v>
      </c>
      <c r="C11" s="352">
        <v>97946000</v>
      </c>
      <c r="D11" s="353" t="s">
        <v>3091</v>
      </c>
      <c r="E11" s="353" t="s">
        <v>3092</v>
      </c>
      <c r="F11" s="353" t="s">
        <v>3090</v>
      </c>
    </row>
    <row r="12" spans="1:6" ht="31.2" x14ac:dyDescent="0.3">
      <c r="A12" s="354"/>
      <c r="B12" s="1076"/>
      <c r="C12" s="355"/>
      <c r="D12" s="356" t="s">
        <v>3093</v>
      </c>
      <c r="E12" s="356" t="s">
        <v>645</v>
      </c>
      <c r="F12" s="356"/>
    </row>
    <row r="13" spans="1:6" x14ac:dyDescent="0.3">
      <c r="A13" s="357"/>
      <c r="B13" s="1077"/>
      <c r="C13" s="358"/>
      <c r="D13" s="359" t="s">
        <v>3094</v>
      </c>
      <c r="E13" s="359" t="s">
        <v>3095</v>
      </c>
      <c r="F13" s="359"/>
    </row>
    <row r="14" spans="1:6" ht="31.2" x14ac:dyDescent="0.3">
      <c r="A14" s="348">
        <v>3</v>
      </c>
      <c r="B14" s="349" t="s">
        <v>3096</v>
      </c>
      <c r="C14" s="350">
        <v>5000000</v>
      </c>
      <c r="D14" s="349" t="s">
        <v>3097</v>
      </c>
      <c r="E14" s="349" t="s">
        <v>3098</v>
      </c>
      <c r="F14" s="349" t="s">
        <v>3090</v>
      </c>
    </row>
    <row r="15" spans="1:6" ht="62.4" x14ac:dyDescent="0.3">
      <c r="A15" s="351">
        <v>4</v>
      </c>
      <c r="B15" s="353" t="s">
        <v>3099</v>
      </c>
      <c r="C15" s="352">
        <v>140000000</v>
      </c>
      <c r="D15" s="353" t="s">
        <v>3100</v>
      </c>
      <c r="E15" s="353" t="s">
        <v>3101</v>
      </c>
      <c r="F15" s="353" t="s">
        <v>3090</v>
      </c>
    </row>
    <row r="16" spans="1:6" ht="31.2" x14ac:dyDescent="0.3">
      <c r="A16" s="354"/>
      <c r="B16" s="356"/>
      <c r="C16" s="355"/>
      <c r="D16" s="356" t="s">
        <v>292</v>
      </c>
      <c r="E16" s="356" t="s">
        <v>3102</v>
      </c>
      <c r="F16" s="356"/>
    </row>
    <row r="17" spans="1:6" ht="31.2" x14ac:dyDescent="0.3">
      <c r="A17" s="354"/>
      <c r="B17" s="356"/>
      <c r="C17" s="355"/>
      <c r="D17" s="356" t="s">
        <v>3103</v>
      </c>
      <c r="E17" s="356" t="s">
        <v>3102</v>
      </c>
      <c r="F17" s="356"/>
    </row>
    <row r="18" spans="1:6" ht="31.2" x14ac:dyDescent="0.3">
      <c r="A18" s="357"/>
      <c r="B18" s="359"/>
      <c r="C18" s="358"/>
      <c r="D18" s="359" t="s">
        <v>3104</v>
      </c>
      <c r="E18" s="359" t="s">
        <v>3105</v>
      </c>
      <c r="F18" s="359"/>
    </row>
    <row r="19" spans="1:6" ht="46.8" x14ac:dyDescent="0.3">
      <c r="A19" s="348">
        <v>5</v>
      </c>
      <c r="B19" s="349" t="s">
        <v>681</v>
      </c>
      <c r="C19" s="350">
        <v>2000000</v>
      </c>
      <c r="D19" s="349" t="s">
        <v>3106</v>
      </c>
      <c r="E19" s="349" t="s">
        <v>3107</v>
      </c>
      <c r="F19" s="349" t="s">
        <v>3090</v>
      </c>
    </row>
    <row r="20" spans="1:6" ht="31.2" x14ac:dyDescent="0.3">
      <c r="A20" s="348">
        <v>6</v>
      </c>
      <c r="B20" s="349" t="s">
        <v>683</v>
      </c>
      <c r="C20" s="350">
        <v>25000000</v>
      </c>
      <c r="D20" s="349" t="s">
        <v>240</v>
      </c>
      <c r="E20" s="349" t="s">
        <v>3108</v>
      </c>
      <c r="F20" s="349" t="s">
        <v>3090</v>
      </c>
    </row>
    <row r="21" spans="1:6" ht="46.8" x14ac:dyDescent="0.3">
      <c r="A21" s="348">
        <v>7</v>
      </c>
      <c r="B21" s="349" t="s">
        <v>684</v>
      </c>
      <c r="C21" s="350">
        <v>20000000</v>
      </c>
      <c r="D21" s="349" t="s">
        <v>3109</v>
      </c>
      <c r="E21" s="349" t="s">
        <v>3110</v>
      </c>
      <c r="F21" s="349" t="s">
        <v>3090</v>
      </c>
    </row>
    <row r="22" spans="1:6" ht="31.2" x14ac:dyDescent="0.3">
      <c r="A22" s="348">
        <v>8</v>
      </c>
      <c r="B22" s="349" t="s">
        <v>442</v>
      </c>
      <c r="C22" s="350">
        <v>2500000</v>
      </c>
      <c r="D22" s="349" t="s">
        <v>3111</v>
      </c>
      <c r="E22" s="349" t="s">
        <v>3112</v>
      </c>
      <c r="F22" s="349" t="s">
        <v>3090</v>
      </c>
    </row>
    <row r="23" spans="1:6" ht="31.2" x14ac:dyDescent="0.3">
      <c r="A23" s="348">
        <v>9</v>
      </c>
      <c r="B23" s="349" t="s">
        <v>3113</v>
      </c>
      <c r="C23" s="350">
        <v>20000000</v>
      </c>
      <c r="D23" s="349" t="s">
        <v>549</v>
      </c>
      <c r="E23" s="349" t="s">
        <v>3114</v>
      </c>
      <c r="F23" s="349" t="s">
        <v>3090</v>
      </c>
    </row>
    <row r="24" spans="1:6" ht="46.8" x14ac:dyDescent="0.3">
      <c r="A24" s="348">
        <v>10</v>
      </c>
      <c r="B24" s="349" t="s">
        <v>993</v>
      </c>
      <c r="C24" s="350">
        <v>30000000</v>
      </c>
      <c r="D24" s="349" t="s">
        <v>3115</v>
      </c>
      <c r="E24" s="349" t="s">
        <v>3116</v>
      </c>
      <c r="F24" s="349" t="s">
        <v>3090</v>
      </c>
    </row>
    <row r="25" spans="1:6" ht="46.8" x14ac:dyDescent="0.3">
      <c r="A25" s="348">
        <v>11</v>
      </c>
      <c r="B25" s="349" t="s">
        <v>3117</v>
      </c>
      <c r="C25" s="350">
        <v>100000000</v>
      </c>
      <c r="D25" s="349" t="s">
        <v>3118</v>
      </c>
      <c r="E25" s="349" t="s">
        <v>3119</v>
      </c>
      <c r="F25" s="349" t="s">
        <v>3120</v>
      </c>
    </row>
    <row r="26" spans="1:6" x14ac:dyDescent="0.3">
      <c r="A26" s="351"/>
      <c r="B26" s="353"/>
      <c r="C26" s="352"/>
      <c r="D26" s="353"/>
      <c r="E26" s="353"/>
      <c r="F26" s="353"/>
    </row>
    <row r="27" spans="1:6" x14ac:dyDescent="0.3">
      <c r="A27" s="1084" t="s">
        <v>243</v>
      </c>
      <c r="B27" s="1078" t="s">
        <v>3121</v>
      </c>
      <c r="C27" s="1080">
        <f>SUM(C29:C31)</f>
        <v>40000000</v>
      </c>
      <c r="D27" s="1082"/>
      <c r="E27" s="1082"/>
      <c r="F27" s="1082"/>
    </row>
    <row r="28" spans="1:6" x14ac:dyDescent="0.3">
      <c r="A28" s="1085"/>
      <c r="B28" s="1086"/>
      <c r="C28" s="1087"/>
      <c r="D28" s="1083"/>
      <c r="E28" s="1083"/>
      <c r="F28" s="1083"/>
    </row>
    <row r="29" spans="1:6" ht="31.2" x14ac:dyDescent="0.3">
      <c r="A29" s="348">
        <v>1</v>
      </c>
      <c r="B29" s="349" t="s">
        <v>699</v>
      </c>
      <c r="C29" s="350">
        <v>5000000</v>
      </c>
      <c r="D29" s="349" t="s">
        <v>3122</v>
      </c>
      <c r="E29" s="349" t="s">
        <v>487</v>
      </c>
      <c r="F29" s="349" t="s">
        <v>3090</v>
      </c>
    </row>
    <row r="30" spans="1:6" ht="31.2" x14ac:dyDescent="0.3">
      <c r="A30" s="348">
        <v>2</v>
      </c>
      <c r="B30" s="349" t="s">
        <v>453</v>
      </c>
      <c r="C30" s="350">
        <v>10000000</v>
      </c>
      <c r="D30" s="349" t="s">
        <v>3123</v>
      </c>
      <c r="E30" s="349" t="s">
        <v>355</v>
      </c>
      <c r="F30" s="349" t="s">
        <v>3090</v>
      </c>
    </row>
    <row r="31" spans="1:6" ht="31.2" x14ac:dyDescent="0.3">
      <c r="A31" s="348">
        <v>3</v>
      </c>
      <c r="B31" s="349" t="s">
        <v>3124</v>
      </c>
      <c r="C31" s="350">
        <v>25000000</v>
      </c>
      <c r="D31" s="349" t="s">
        <v>3125</v>
      </c>
      <c r="E31" s="349" t="s">
        <v>487</v>
      </c>
      <c r="F31" s="349" t="s">
        <v>3090</v>
      </c>
    </row>
    <row r="32" spans="1:6" x14ac:dyDescent="0.3">
      <c r="A32" s="351"/>
      <c r="B32" s="353"/>
      <c r="C32" s="352"/>
      <c r="D32" s="353"/>
      <c r="E32" s="353"/>
      <c r="F32" s="353"/>
    </row>
    <row r="33" spans="1:6" x14ac:dyDescent="0.3">
      <c r="A33" s="1084" t="s">
        <v>247</v>
      </c>
      <c r="B33" s="1078" t="s">
        <v>716</v>
      </c>
      <c r="C33" s="1080">
        <f>SUM(C35:C36)</f>
        <v>186000000</v>
      </c>
      <c r="D33" s="1082"/>
      <c r="E33" s="1082"/>
      <c r="F33" s="1082"/>
    </row>
    <row r="34" spans="1:6" x14ac:dyDescent="0.3">
      <c r="A34" s="1085"/>
      <c r="B34" s="1086"/>
      <c r="C34" s="1087"/>
      <c r="D34" s="1083"/>
      <c r="E34" s="1083"/>
      <c r="F34" s="1083"/>
    </row>
    <row r="35" spans="1:6" ht="46.8" x14ac:dyDescent="0.3">
      <c r="A35" s="348">
        <v>1</v>
      </c>
      <c r="B35" s="349" t="s">
        <v>717</v>
      </c>
      <c r="C35" s="350">
        <v>33000000</v>
      </c>
      <c r="D35" s="349" t="s">
        <v>3126</v>
      </c>
      <c r="E35" s="349" t="s">
        <v>3127</v>
      </c>
      <c r="F35" s="349" t="s">
        <v>3090</v>
      </c>
    </row>
    <row r="36" spans="1:6" ht="62.4" x14ac:dyDescent="0.3">
      <c r="A36" s="348">
        <v>2</v>
      </c>
      <c r="B36" s="349" t="s">
        <v>1243</v>
      </c>
      <c r="C36" s="350">
        <v>153000000</v>
      </c>
      <c r="D36" s="349" t="s">
        <v>3128</v>
      </c>
      <c r="E36" s="349" t="s">
        <v>3129</v>
      </c>
      <c r="F36" s="349" t="s">
        <v>3090</v>
      </c>
    </row>
    <row r="37" spans="1:6" x14ac:dyDescent="0.3">
      <c r="A37" s="351"/>
      <c r="B37" s="353"/>
      <c r="C37" s="352"/>
      <c r="D37" s="353"/>
      <c r="E37" s="353"/>
      <c r="F37" s="353"/>
    </row>
    <row r="38" spans="1:6" x14ac:dyDescent="0.3">
      <c r="A38" s="1084" t="s">
        <v>248</v>
      </c>
      <c r="B38" s="1078" t="s">
        <v>1269</v>
      </c>
      <c r="C38" s="1080">
        <f>SUM(C40:C50)</f>
        <v>3823621000</v>
      </c>
      <c r="D38" s="1082"/>
      <c r="E38" s="1082"/>
      <c r="F38" s="1082"/>
    </row>
    <row r="39" spans="1:6" x14ac:dyDescent="0.3">
      <c r="A39" s="1079"/>
      <c r="B39" s="1079"/>
      <c r="C39" s="1081"/>
      <c r="D39" s="1081"/>
      <c r="E39" s="1081"/>
      <c r="F39" s="1081"/>
    </row>
    <row r="40" spans="1:6" s="361" customFormat="1" ht="46.8" x14ac:dyDescent="0.3">
      <c r="A40" s="348">
        <v>1</v>
      </c>
      <c r="B40" s="349" t="s">
        <v>3130</v>
      </c>
      <c r="C40" s="350">
        <v>100000000</v>
      </c>
      <c r="D40" s="349" t="s">
        <v>3131</v>
      </c>
      <c r="E40" s="360" t="s">
        <v>3132</v>
      </c>
      <c r="F40" s="349" t="s">
        <v>423</v>
      </c>
    </row>
    <row r="41" spans="1:6" s="361" customFormat="1" ht="109.2" x14ac:dyDescent="0.3">
      <c r="A41" s="351">
        <v>2</v>
      </c>
      <c r="B41" s="353" t="s">
        <v>3133</v>
      </c>
      <c r="C41" s="352">
        <v>1786395000</v>
      </c>
      <c r="D41" s="353" t="s">
        <v>3134</v>
      </c>
      <c r="E41" s="362" t="s">
        <v>3135</v>
      </c>
      <c r="F41" s="353" t="s">
        <v>423</v>
      </c>
    </row>
    <row r="42" spans="1:6" ht="93.6" x14ac:dyDescent="0.3">
      <c r="A42" s="354"/>
      <c r="B42" s="356"/>
      <c r="C42" s="355"/>
      <c r="D42" s="356" t="s">
        <v>3136</v>
      </c>
      <c r="E42" s="363" t="s">
        <v>528</v>
      </c>
      <c r="F42" s="356"/>
    </row>
    <row r="43" spans="1:6" ht="62.4" x14ac:dyDescent="0.3">
      <c r="A43" s="354"/>
      <c r="B43" s="356"/>
      <c r="C43" s="355"/>
      <c r="D43" s="356" t="s">
        <v>3137</v>
      </c>
      <c r="E43" s="363" t="s">
        <v>3138</v>
      </c>
      <c r="F43" s="356"/>
    </row>
    <row r="44" spans="1:6" ht="31.2" x14ac:dyDescent="0.3">
      <c r="A44" s="357"/>
      <c r="B44" s="359"/>
      <c r="C44" s="358"/>
      <c r="D44" s="359" t="s">
        <v>3139</v>
      </c>
      <c r="E44" s="364" t="s">
        <v>3140</v>
      </c>
      <c r="F44" s="359"/>
    </row>
    <row r="45" spans="1:6" ht="78" x14ac:dyDescent="0.3">
      <c r="A45" s="348">
        <v>3</v>
      </c>
      <c r="B45" s="349" t="s">
        <v>3141</v>
      </c>
      <c r="C45" s="350">
        <v>984976000</v>
      </c>
      <c r="D45" s="349" t="s">
        <v>3142</v>
      </c>
      <c r="E45" s="349" t="s">
        <v>3143</v>
      </c>
      <c r="F45" s="349" t="s">
        <v>423</v>
      </c>
    </row>
    <row r="46" spans="1:6" ht="46.8" x14ac:dyDescent="0.3">
      <c r="A46" s="348">
        <v>4</v>
      </c>
      <c r="B46" s="349" t="s">
        <v>3144</v>
      </c>
      <c r="C46" s="350">
        <v>500000000</v>
      </c>
      <c r="D46" s="349" t="s">
        <v>3145</v>
      </c>
      <c r="E46" s="349" t="s">
        <v>3146</v>
      </c>
      <c r="F46" s="349" t="s">
        <v>3090</v>
      </c>
    </row>
    <row r="47" spans="1:6" ht="31.2" x14ac:dyDescent="0.3">
      <c r="A47" s="351">
        <v>5</v>
      </c>
      <c r="B47" s="353" t="s">
        <v>3147</v>
      </c>
      <c r="C47" s="352">
        <v>25000000</v>
      </c>
      <c r="D47" s="353" t="s">
        <v>3148</v>
      </c>
      <c r="E47" s="353" t="s">
        <v>487</v>
      </c>
      <c r="F47" s="353" t="s">
        <v>423</v>
      </c>
    </row>
    <row r="48" spans="1:6" ht="31.2" x14ac:dyDescent="0.3">
      <c r="A48" s="357"/>
      <c r="B48" s="359"/>
      <c r="C48" s="358"/>
      <c r="D48" s="359" t="s">
        <v>3149</v>
      </c>
      <c r="E48" s="359" t="s">
        <v>487</v>
      </c>
      <c r="F48" s="359"/>
    </row>
    <row r="49" spans="1:6" ht="46.8" x14ac:dyDescent="0.3">
      <c r="A49" s="348">
        <v>6</v>
      </c>
      <c r="B49" s="349" t="s">
        <v>3150</v>
      </c>
      <c r="C49" s="350">
        <v>102250000</v>
      </c>
      <c r="D49" s="349" t="s">
        <v>3151</v>
      </c>
      <c r="E49" s="349" t="s">
        <v>254</v>
      </c>
      <c r="F49" s="349" t="s">
        <v>3152</v>
      </c>
    </row>
    <row r="50" spans="1:6" ht="31.2" x14ac:dyDescent="0.3">
      <c r="A50" s="348">
        <v>7</v>
      </c>
      <c r="B50" s="349" t="s">
        <v>3153</v>
      </c>
      <c r="C50" s="350">
        <v>325000000</v>
      </c>
      <c r="D50" s="349" t="s">
        <v>3154</v>
      </c>
      <c r="E50" s="349" t="s">
        <v>487</v>
      </c>
      <c r="F50" s="349" t="s">
        <v>3155</v>
      </c>
    </row>
    <row r="51" spans="1:6" x14ac:dyDescent="0.3">
      <c r="A51" s="351"/>
      <c r="B51" s="353"/>
      <c r="C51" s="352"/>
      <c r="D51" s="353"/>
      <c r="E51" s="353"/>
      <c r="F51" s="353"/>
    </row>
    <row r="52" spans="1:6" x14ac:dyDescent="0.3">
      <c r="A52" s="1084" t="s">
        <v>249</v>
      </c>
      <c r="B52" s="1078" t="s">
        <v>3156</v>
      </c>
      <c r="C52" s="1080">
        <f>SUM(C54:C70)</f>
        <v>1778000000</v>
      </c>
      <c r="D52" s="1082"/>
      <c r="E52" s="1082"/>
      <c r="F52" s="1082"/>
    </row>
    <row r="53" spans="1:6" x14ac:dyDescent="0.3">
      <c r="A53" s="1085"/>
      <c r="B53" s="1086"/>
      <c r="C53" s="1087"/>
      <c r="D53" s="1083"/>
      <c r="E53" s="1083"/>
      <c r="F53" s="1083"/>
    </row>
    <row r="54" spans="1:6" ht="62.4" x14ac:dyDescent="0.3">
      <c r="A54" s="348">
        <v>1</v>
      </c>
      <c r="B54" s="349" t="s">
        <v>3157</v>
      </c>
      <c r="C54" s="350">
        <v>20000000</v>
      </c>
      <c r="D54" s="349" t="s">
        <v>3158</v>
      </c>
      <c r="E54" s="349" t="s">
        <v>3159</v>
      </c>
      <c r="F54" s="349" t="s">
        <v>3160</v>
      </c>
    </row>
    <row r="55" spans="1:6" ht="31.2" x14ac:dyDescent="0.3">
      <c r="A55" s="351">
        <v>2</v>
      </c>
      <c r="B55" s="353" t="s">
        <v>3161</v>
      </c>
      <c r="C55" s="352">
        <v>50000000</v>
      </c>
      <c r="D55" s="353" t="s">
        <v>3162</v>
      </c>
      <c r="E55" s="353" t="s">
        <v>3163</v>
      </c>
      <c r="F55" s="353" t="s">
        <v>423</v>
      </c>
    </row>
    <row r="56" spans="1:6" x14ac:dyDescent="0.3">
      <c r="A56" s="351">
        <v>3</v>
      </c>
      <c r="B56" s="353" t="s">
        <v>3164</v>
      </c>
      <c r="C56" s="352">
        <v>50000000</v>
      </c>
      <c r="D56" s="353" t="s">
        <v>3165</v>
      </c>
      <c r="E56" s="353" t="s">
        <v>3166</v>
      </c>
      <c r="F56" s="353" t="s">
        <v>1348</v>
      </c>
    </row>
    <row r="57" spans="1:6" ht="31.2" x14ac:dyDescent="0.3">
      <c r="A57" s="357"/>
      <c r="B57" s="359"/>
      <c r="C57" s="358"/>
      <c r="D57" s="359" t="s">
        <v>3167</v>
      </c>
      <c r="E57" s="359" t="s">
        <v>3168</v>
      </c>
      <c r="F57" s="359"/>
    </row>
    <row r="58" spans="1:6" ht="62.4" x14ac:dyDescent="0.3">
      <c r="A58" s="348">
        <v>4</v>
      </c>
      <c r="B58" s="349" t="s">
        <v>3169</v>
      </c>
      <c r="C58" s="350">
        <v>25000000</v>
      </c>
      <c r="D58" s="349" t="s">
        <v>3170</v>
      </c>
      <c r="E58" s="349" t="s">
        <v>3171</v>
      </c>
      <c r="F58" s="349" t="s">
        <v>423</v>
      </c>
    </row>
    <row r="59" spans="1:6" ht="62.4" x14ac:dyDescent="0.3">
      <c r="A59" s="348">
        <v>5</v>
      </c>
      <c r="B59" s="349" t="s">
        <v>3172</v>
      </c>
      <c r="C59" s="350">
        <v>30000000</v>
      </c>
      <c r="D59" s="349" t="s">
        <v>3173</v>
      </c>
      <c r="E59" s="349" t="s">
        <v>3174</v>
      </c>
      <c r="F59" s="349" t="s">
        <v>423</v>
      </c>
    </row>
    <row r="60" spans="1:6" ht="78" x14ac:dyDescent="0.3">
      <c r="A60" s="348">
        <v>6</v>
      </c>
      <c r="B60" s="349" t="s">
        <v>3175</v>
      </c>
      <c r="C60" s="350">
        <v>20000000</v>
      </c>
      <c r="D60" s="349" t="s">
        <v>3176</v>
      </c>
      <c r="E60" s="349" t="s">
        <v>3177</v>
      </c>
      <c r="F60" s="349" t="s">
        <v>423</v>
      </c>
    </row>
    <row r="61" spans="1:6" ht="46.8" x14ac:dyDescent="0.3">
      <c r="A61" s="348">
        <v>7</v>
      </c>
      <c r="B61" s="349" t="s">
        <v>3178</v>
      </c>
      <c r="C61" s="350">
        <v>75000000</v>
      </c>
      <c r="D61" s="349" t="s">
        <v>3179</v>
      </c>
      <c r="E61" s="349" t="s">
        <v>3180</v>
      </c>
      <c r="F61" s="349" t="s">
        <v>423</v>
      </c>
    </row>
    <row r="62" spans="1:6" ht="31.2" x14ac:dyDescent="0.3">
      <c r="A62" s="348">
        <v>8</v>
      </c>
      <c r="B62" s="349" t="s">
        <v>3181</v>
      </c>
      <c r="C62" s="350">
        <v>50000000</v>
      </c>
      <c r="D62" s="349" t="s">
        <v>3182</v>
      </c>
      <c r="E62" s="349" t="s">
        <v>2889</v>
      </c>
      <c r="F62" s="349" t="s">
        <v>423</v>
      </c>
    </row>
    <row r="63" spans="1:6" ht="46.8" x14ac:dyDescent="0.3">
      <c r="A63" s="348">
        <v>9</v>
      </c>
      <c r="B63" s="349" t="s">
        <v>3183</v>
      </c>
      <c r="C63" s="350">
        <v>35000000</v>
      </c>
      <c r="D63" s="349" t="s">
        <v>3184</v>
      </c>
      <c r="E63" s="349" t="s">
        <v>3185</v>
      </c>
      <c r="F63" s="349" t="s">
        <v>423</v>
      </c>
    </row>
    <row r="64" spans="1:6" ht="109.2" x14ac:dyDescent="0.3">
      <c r="A64" s="348">
        <v>10</v>
      </c>
      <c r="B64" s="349" t="s">
        <v>3186</v>
      </c>
      <c r="C64" s="350">
        <v>50000000</v>
      </c>
      <c r="D64" s="349" t="s">
        <v>3187</v>
      </c>
      <c r="E64" s="349" t="s">
        <v>3188</v>
      </c>
      <c r="F64" s="349" t="s">
        <v>423</v>
      </c>
    </row>
    <row r="65" spans="1:6" ht="31.2" x14ac:dyDescent="0.3">
      <c r="A65" s="348">
        <v>11</v>
      </c>
      <c r="B65" s="349" t="s">
        <v>3189</v>
      </c>
      <c r="C65" s="350">
        <v>48000000</v>
      </c>
      <c r="D65" s="349" t="s">
        <v>3190</v>
      </c>
      <c r="E65" s="349" t="s">
        <v>487</v>
      </c>
      <c r="F65" s="349" t="s">
        <v>423</v>
      </c>
    </row>
    <row r="66" spans="1:6" ht="31.2" x14ac:dyDescent="0.3">
      <c r="A66" s="348">
        <v>12</v>
      </c>
      <c r="B66" s="349" t="s">
        <v>3191</v>
      </c>
      <c r="C66" s="350">
        <v>50000000</v>
      </c>
      <c r="D66" s="349" t="s">
        <v>3192</v>
      </c>
      <c r="E66" s="349" t="s">
        <v>487</v>
      </c>
      <c r="F66" s="349" t="s">
        <v>423</v>
      </c>
    </row>
    <row r="67" spans="1:6" ht="31.2" x14ac:dyDescent="0.3">
      <c r="A67" s="348">
        <v>13</v>
      </c>
      <c r="B67" s="349" t="s">
        <v>3193</v>
      </c>
      <c r="C67" s="350">
        <v>130000000</v>
      </c>
      <c r="D67" s="349" t="s">
        <v>3194</v>
      </c>
      <c r="E67" s="349" t="s">
        <v>254</v>
      </c>
      <c r="F67" s="349" t="s">
        <v>3195</v>
      </c>
    </row>
    <row r="68" spans="1:6" ht="31.2" x14ac:dyDescent="0.3">
      <c r="A68" s="348">
        <v>14</v>
      </c>
      <c r="B68" s="349" t="s">
        <v>3196</v>
      </c>
      <c r="C68" s="350">
        <v>400000000</v>
      </c>
      <c r="D68" s="349" t="s">
        <v>3197</v>
      </c>
      <c r="E68" s="349" t="s">
        <v>487</v>
      </c>
      <c r="F68" s="349" t="s">
        <v>3195</v>
      </c>
    </row>
    <row r="69" spans="1:6" ht="31.2" x14ac:dyDescent="0.3">
      <c r="A69" s="348">
        <v>15</v>
      </c>
      <c r="B69" s="349" t="s">
        <v>3198</v>
      </c>
      <c r="C69" s="350">
        <v>495000000</v>
      </c>
      <c r="D69" s="349" t="s">
        <v>3199</v>
      </c>
      <c r="E69" s="349" t="s">
        <v>251</v>
      </c>
      <c r="F69" s="349" t="s">
        <v>3090</v>
      </c>
    </row>
    <row r="70" spans="1:6" ht="46.8" x14ac:dyDescent="0.3">
      <c r="A70" s="348">
        <v>16</v>
      </c>
      <c r="B70" s="349" t="s">
        <v>3200</v>
      </c>
      <c r="C70" s="350">
        <v>250000000</v>
      </c>
      <c r="D70" s="349" t="s">
        <v>3201</v>
      </c>
      <c r="E70" s="349" t="s">
        <v>3202</v>
      </c>
      <c r="F70" s="349" t="s">
        <v>423</v>
      </c>
    </row>
    <row r="71" spans="1:6" x14ac:dyDescent="0.3">
      <c r="A71" s="351"/>
      <c r="B71" s="353"/>
      <c r="C71" s="352"/>
      <c r="D71" s="353"/>
      <c r="E71" s="353"/>
      <c r="F71" s="353"/>
    </row>
    <row r="72" spans="1:6" x14ac:dyDescent="0.3">
      <c r="A72" s="1084" t="s">
        <v>250</v>
      </c>
      <c r="B72" s="1078" t="s">
        <v>3203</v>
      </c>
      <c r="C72" s="1080">
        <f>SUM(C74:C78)</f>
        <v>625000000</v>
      </c>
      <c r="D72" s="1082"/>
      <c r="E72" s="1082"/>
      <c r="F72" s="1082"/>
    </row>
    <row r="73" spans="1:6" x14ac:dyDescent="0.3">
      <c r="A73" s="1085"/>
      <c r="B73" s="1086"/>
      <c r="C73" s="1087"/>
      <c r="D73" s="1083"/>
      <c r="E73" s="1083"/>
      <c r="F73" s="1083"/>
    </row>
    <row r="74" spans="1:6" ht="31.2" x14ac:dyDescent="0.3">
      <c r="A74" s="348">
        <v>1</v>
      </c>
      <c r="B74" s="349" t="s">
        <v>3204</v>
      </c>
      <c r="C74" s="350">
        <v>60000000</v>
      </c>
      <c r="D74" s="349" t="s">
        <v>3205</v>
      </c>
      <c r="E74" s="349" t="s">
        <v>254</v>
      </c>
      <c r="F74" s="349" t="s">
        <v>423</v>
      </c>
    </row>
    <row r="75" spans="1:6" ht="31.2" x14ac:dyDescent="0.3">
      <c r="A75" s="348">
        <v>2</v>
      </c>
      <c r="B75" s="349" t="s">
        <v>3206</v>
      </c>
      <c r="C75" s="350">
        <v>150000000</v>
      </c>
      <c r="D75" s="349" t="s">
        <v>3207</v>
      </c>
      <c r="E75" s="349" t="s">
        <v>3208</v>
      </c>
      <c r="F75" s="349" t="s">
        <v>3209</v>
      </c>
    </row>
    <row r="76" spans="1:6" ht="46.8" x14ac:dyDescent="0.3">
      <c r="A76" s="348">
        <v>3</v>
      </c>
      <c r="B76" s="349" t="s">
        <v>3210</v>
      </c>
      <c r="C76" s="350">
        <v>200000000</v>
      </c>
      <c r="D76" s="349" t="s">
        <v>3211</v>
      </c>
      <c r="E76" s="349" t="s">
        <v>3212</v>
      </c>
      <c r="F76" s="349" t="s">
        <v>3213</v>
      </c>
    </row>
    <row r="77" spans="1:6" ht="62.4" x14ac:dyDescent="0.3">
      <c r="A77" s="348">
        <v>4</v>
      </c>
      <c r="B77" s="349" t="s">
        <v>3214</v>
      </c>
      <c r="C77" s="350">
        <v>200000000</v>
      </c>
      <c r="D77" s="349" t="s">
        <v>3215</v>
      </c>
      <c r="E77" s="349" t="s">
        <v>3216</v>
      </c>
      <c r="F77" s="349" t="s">
        <v>423</v>
      </c>
    </row>
    <row r="78" spans="1:6" ht="46.8" x14ac:dyDescent="0.3">
      <c r="A78" s="348">
        <v>5</v>
      </c>
      <c r="B78" s="349" t="s">
        <v>3217</v>
      </c>
      <c r="C78" s="350">
        <v>15000000</v>
      </c>
      <c r="D78" s="349" t="s">
        <v>3218</v>
      </c>
      <c r="E78" s="349" t="s">
        <v>3219</v>
      </c>
      <c r="F78" s="349" t="s">
        <v>423</v>
      </c>
    </row>
    <row r="79" spans="1:6" x14ac:dyDescent="0.3">
      <c r="A79" s="1084" t="s">
        <v>253</v>
      </c>
      <c r="B79" s="1078" t="s">
        <v>3220</v>
      </c>
      <c r="C79" s="1080">
        <f>SUM(C81:C81)</f>
        <v>150000000</v>
      </c>
      <c r="D79" s="1082"/>
      <c r="E79" s="1082"/>
      <c r="F79" s="1082"/>
    </row>
    <row r="80" spans="1:6" x14ac:dyDescent="0.3">
      <c r="A80" s="1085"/>
      <c r="B80" s="1086"/>
      <c r="C80" s="1087"/>
      <c r="D80" s="1083"/>
      <c r="E80" s="1083"/>
      <c r="F80" s="1083"/>
    </row>
    <row r="81" spans="1:6" ht="62.4" x14ac:dyDescent="0.3">
      <c r="A81" s="348">
        <v>1</v>
      </c>
      <c r="B81" s="349" t="s">
        <v>3221</v>
      </c>
      <c r="C81" s="350">
        <v>150000000</v>
      </c>
      <c r="D81" s="349" t="s">
        <v>3222</v>
      </c>
      <c r="E81" s="349" t="s">
        <v>3223</v>
      </c>
      <c r="F81" s="349" t="s">
        <v>3224</v>
      </c>
    </row>
    <row r="82" spans="1:6" x14ac:dyDescent="0.3">
      <c r="A82" s="348"/>
      <c r="B82" s="349"/>
      <c r="C82" s="350"/>
      <c r="D82" s="349"/>
      <c r="E82" s="349"/>
      <c r="F82" s="349"/>
    </row>
    <row r="83" spans="1:6" x14ac:dyDescent="0.3">
      <c r="A83" s="1084" t="s">
        <v>256</v>
      </c>
      <c r="B83" s="1078" t="s">
        <v>3225</v>
      </c>
      <c r="C83" s="1080">
        <f>SUM(C85:C93)</f>
        <v>205000000</v>
      </c>
      <c r="D83" s="1082"/>
      <c r="E83" s="1082"/>
      <c r="F83" s="1082"/>
    </row>
    <row r="84" spans="1:6" x14ac:dyDescent="0.3">
      <c r="A84" s="1085"/>
      <c r="B84" s="1086"/>
      <c r="C84" s="1087"/>
      <c r="D84" s="1083"/>
      <c r="E84" s="1083"/>
      <c r="F84" s="1083"/>
    </row>
    <row r="85" spans="1:6" ht="62.4" x14ac:dyDescent="0.3">
      <c r="A85" s="348">
        <v>1</v>
      </c>
      <c r="B85" s="349" t="s">
        <v>3226</v>
      </c>
      <c r="C85" s="350">
        <v>10000000</v>
      </c>
      <c r="D85" s="349" t="s">
        <v>3227</v>
      </c>
      <c r="E85" s="349" t="s">
        <v>528</v>
      </c>
      <c r="F85" s="349" t="s">
        <v>3228</v>
      </c>
    </row>
    <row r="86" spans="1:6" ht="31.2" x14ac:dyDescent="0.3">
      <c r="A86" s="348">
        <v>2</v>
      </c>
      <c r="B86" s="349" t="s">
        <v>3229</v>
      </c>
      <c r="C86" s="350">
        <v>25000000</v>
      </c>
      <c r="D86" s="349" t="s">
        <v>3230</v>
      </c>
      <c r="E86" s="349" t="s">
        <v>3231</v>
      </c>
      <c r="F86" s="349" t="s">
        <v>3090</v>
      </c>
    </row>
    <row r="87" spans="1:6" ht="46.8" x14ac:dyDescent="0.3">
      <c r="A87" s="348">
        <v>3</v>
      </c>
      <c r="B87" s="349" t="s">
        <v>3232</v>
      </c>
      <c r="C87" s="350">
        <v>29000000</v>
      </c>
      <c r="D87" s="349" t="s">
        <v>3233</v>
      </c>
      <c r="E87" s="349" t="s">
        <v>3234</v>
      </c>
      <c r="F87" s="349" t="s">
        <v>3090</v>
      </c>
    </row>
    <row r="88" spans="1:6" ht="46.8" x14ac:dyDescent="0.3">
      <c r="A88" s="348">
        <v>4</v>
      </c>
      <c r="B88" s="349" t="s">
        <v>3235</v>
      </c>
      <c r="C88" s="350">
        <v>30000000</v>
      </c>
      <c r="D88" s="349" t="s">
        <v>3236</v>
      </c>
      <c r="E88" s="349" t="s">
        <v>3237</v>
      </c>
      <c r="F88" s="349" t="s">
        <v>423</v>
      </c>
    </row>
    <row r="89" spans="1:6" ht="31.2" x14ac:dyDescent="0.3">
      <c r="A89" s="348">
        <v>5</v>
      </c>
      <c r="B89" s="349" t="s">
        <v>3238</v>
      </c>
      <c r="C89" s="350">
        <v>13000000</v>
      </c>
      <c r="D89" s="349" t="s">
        <v>3239</v>
      </c>
      <c r="E89" s="349" t="s">
        <v>262</v>
      </c>
      <c r="F89" s="349" t="s">
        <v>3090</v>
      </c>
    </row>
    <row r="90" spans="1:6" ht="31.2" x14ac:dyDescent="0.3">
      <c r="A90" s="348">
        <v>6</v>
      </c>
      <c r="B90" s="349" t="s">
        <v>3240</v>
      </c>
      <c r="C90" s="350">
        <v>9000000</v>
      </c>
      <c r="D90" s="349" t="s">
        <v>3241</v>
      </c>
      <c r="E90" s="349" t="s">
        <v>3231</v>
      </c>
      <c r="F90" s="349" t="s">
        <v>3090</v>
      </c>
    </row>
    <row r="91" spans="1:6" ht="46.8" x14ac:dyDescent="0.3">
      <c r="A91" s="348">
        <v>7</v>
      </c>
      <c r="B91" s="349" t="s">
        <v>3242</v>
      </c>
      <c r="C91" s="350">
        <v>49000000</v>
      </c>
      <c r="D91" s="349" t="s">
        <v>3243</v>
      </c>
      <c r="E91" s="349" t="s">
        <v>918</v>
      </c>
      <c r="F91" s="349" t="s">
        <v>423</v>
      </c>
    </row>
    <row r="92" spans="1:6" ht="31.2" x14ac:dyDescent="0.3">
      <c r="A92" s="348">
        <v>8</v>
      </c>
      <c r="B92" s="349" t="s">
        <v>3244</v>
      </c>
      <c r="C92" s="350">
        <v>20000000</v>
      </c>
      <c r="D92" s="349" t="s">
        <v>3245</v>
      </c>
      <c r="E92" s="349" t="s">
        <v>3246</v>
      </c>
      <c r="F92" s="349" t="s">
        <v>3090</v>
      </c>
    </row>
    <row r="93" spans="1:6" ht="46.8" x14ac:dyDescent="0.3">
      <c r="A93" s="348">
        <v>9</v>
      </c>
      <c r="B93" s="349" t="s">
        <v>3247</v>
      </c>
      <c r="C93" s="350">
        <v>20000000</v>
      </c>
      <c r="D93" s="349" t="s">
        <v>3248</v>
      </c>
      <c r="E93" s="349" t="s">
        <v>254</v>
      </c>
      <c r="F93" s="349" t="s">
        <v>3090</v>
      </c>
    </row>
    <row r="94" spans="1:6" x14ac:dyDescent="0.3">
      <c r="A94" s="348"/>
      <c r="B94" s="349"/>
      <c r="C94" s="350"/>
      <c r="D94" s="349"/>
      <c r="E94" s="349"/>
      <c r="F94" s="349"/>
    </row>
    <row r="95" spans="1:6" x14ac:dyDescent="0.3">
      <c r="A95" s="374" t="s">
        <v>123</v>
      </c>
      <c r="B95" s="347" t="s">
        <v>3249</v>
      </c>
      <c r="C95" s="346">
        <f>SUM(C96:C98)</f>
        <v>360000000</v>
      </c>
      <c r="D95" s="345"/>
      <c r="E95" s="345"/>
      <c r="F95" s="345"/>
    </row>
    <row r="96" spans="1:6" ht="93.6" x14ac:dyDescent="0.3">
      <c r="A96" s="343">
        <v>1</v>
      </c>
      <c r="B96" s="349" t="s">
        <v>3250</v>
      </c>
      <c r="C96" s="350">
        <v>184000000</v>
      </c>
      <c r="D96" s="349" t="s">
        <v>3251</v>
      </c>
      <c r="E96" s="349" t="s">
        <v>3252</v>
      </c>
      <c r="F96" s="349" t="s">
        <v>3253</v>
      </c>
    </row>
    <row r="97" spans="1:6" ht="62.4" x14ac:dyDescent="0.3">
      <c r="A97" s="343">
        <v>2</v>
      </c>
      <c r="B97" s="349" t="s">
        <v>3254</v>
      </c>
      <c r="C97" s="350">
        <v>50000000</v>
      </c>
      <c r="D97" s="349" t="s">
        <v>3255</v>
      </c>
      <c r="E97" s="349" t="s">
        <v>3256</v>
      </c>
      <c r="F97" s="349" t="s">
        <v>3253</v>
      </c>
    </row>
    <row r="98" spans="1:6" ht="31.2" x14ac:dyDescent="0.3">
      <c r="A98" s="365">
        <v>3</v>
      </c>
      <c r="B98" s="353" t="s">
        <v>3257</v>
      </c>
      <c r="C98" s="352">
        <v>126000000</v>
      </c>
      <c r="D98" s="353" t="s">
        <v>3258</v>
      </c>
      <c r="E98" s="353" t="s">
        <v>3259</v>
      </c>
      <c r="F98" s="353" t="s">
        <v>3253</v>
      </c>
    </row>
    <row r="99" spans="1:6" ht="31.2" x14ac:dyDescent="0.3">
      <c r="A99" s="366"/>
      <c r="B99" s="356"/>
      <c r="C99" s="355"/>
      <c r="D99" s="356" t="s">
        <v>3260</v>
      </c>
      <c r="E99" s="356" t="s">
        <v>3259</v>
      </c>
      <c r="F99" s="356"/>
    </row>
    <row r="100" spans="1:6" x14ac:dyDescent="0.3">
      <c r="A100" s="367"/>
      <c r="B100" s="359"/>
      <c r="C100" s="358"/>
      <c r="D100" s="359" t="s">
        <v>3261</v>
      </c>
      <c r="E100" s="359" t="s">
        <v>3262</v>
      </c>
      <c r="F100" s="359"/>
    </row>
    <row r="101" spans="1:6" x14ac:dyDescent="0.3">
      <c r="A101" s="367"/>
      <c r="B101" s="359"/>
      <c r="C101" s="358"/>
      <c r="D101" s="359"/>
      <c r="E101" s="359"/>
      <c r="F101" s="359"/>
    </row>
    <row r="102" spans="1:6" ht="31.2" x14ac:dyDescent="0.3">
      <c r="A102" s="374" t="s">
        <v>257</v>
      </c>
      <c r="B102" s="347" t="s">
        <v>3263</v>
      </c>
      <c r="C102" s="346">
        <f>SUM(C103:C103)</f>
        <v>200000000</v>
      </c>
      <c r="D102" s="345"/>
      <c r="E102" s="345"/>
      <c r="F102" s="345"/>
    </row>
    <row r="103" spans="1:6" ht="31.2" x14ac:dyDescent="0.3">
      <c r="A103" s="351">
        <v>1</v>
      </c>
      <c r="B103" s="353" t="s">
        <v>3264</v>
      </c>
      <c r="C103" s="352">
        <v>200000000</v>
      </c>
      <c r="D103" s="353" t="s">
        <v>3265</v>
      </c>
      <c r="E103" s="353" t="s">
        <v>3266</v>
      </c>
      <c r="F103" s="353" t="s">
        <v>3267</v>
      </c>
    </row>
    <row r="104" spans="1:6" ht="46.8" x14ac:dyDescent="0.3">
      <c r="A104" s="368"/>
      <c r="B104" s="369"/>
      <c r="C104" s="358"/>
      <c r="D104" s="359" t="s">
        <v>3268</v>
      </c>
      <c r="E104" s="359" t="s">
        <v>255</v>
      </c>
      <c r="F104" s="359"/>
    </row>
    <row r="106" spans="1:6" x14ac:dyDescent="0.3">
      <c r="F106" s="371"/>
    </row>
    <row r="107" spans="1:6" x14ac:dyDescent="0.3">
      <c r="F107" s="371"/>
    </row>
    <row r="108" spans="1:6" x14ac:dyDescent="0.3">
      <c r="F108" s="371"/>
    </row>
    <row r="109" spans="1:6" x14ac:dyDescent="0.3">
      <c r="F109" s="372"/>
    </row>
    <row r="110" spans="1:6" x14ac:dyDescent="0.3">
      <c r="F110" s="372"/>
    </row>
    <row r="111" spans="1:6" x14ac:dyDescent="0.3">
      <c r="F111" s="372"/>
    </row>
    <row r="112" spans="1:6" x14ac:dyDescent="0.3">
      <c r="F112" s="373"/>
    </row>
    <row r="113" spans="6:6" x14ac:dyDescent="0.3">
      <c r="F113" s="371"/>
    </row>
    <row r="114" spans="6:6" x14ac:dyDescent="0.3">
      <c r="F114" s="371"/>
    </row>
  </sheetData>
  <mergeCells count="43">
    <mergeCell ref="F52:F53"/>
    <mergeCell ref="F38:F39"/>
    <mergeCell ref="A38:A39"/>
    <mergeCell ref="F83:F84"/>
    <mergeCell ref="A79:A80"/>
    <mergeCell ref="B79:B80"/>
    <mergeCell ref="C79:C80"/>
    <mergeCell ref="D79:D80"/>
    <mergeCell ref="E79:E80"/>
    <mergeCell ref="F79:F80"/>
    <mergeCell ref="A83:A84"/>
    <mergeCell ref="B83:B84"/>
    <mergeCell ref="C83:C84"/>
    <mergeCell ref="D83:D84"/>
    <mergeCell ref="E83:E84"/>
    <mergeCell ref="F72:F73"/>
    <mergeCell ref="E38:E39"/>
    <mergeCell ref="A72:A73"/>
    <mergeCell ref="B72:B73"/>
    <mergeCell ref="C72:C73"/>
    <mergeCell ref="D72:D73"/>
    <mergeCell ref="E72:E73"/>
    <mergeCell ref="B52:B53"/>
    <mergeCell ref="C52:C53"/>
    <mergeCell ref="D52:D53"/>
    <mergeCell ref="E52:E53"/>
    <mergeCell ref="A52:A53"/>
    <mergeCell ref="B11:B13"/>
    <mergeCell ref="B38:B39"/>
    <mergeCell ref="C38:C39"/>
    <mergeCell ref="F27:F28"/>
    <mergeCell ref="A33:A34"/>
    <mergeCell ref="B33:B34"/>
    <mergeCell ref="C33:C34"/>
    <mergeCell ref="D33:D34"/>
    <mergeCell ref="E33:E34"/>
    <mergeCell ref="F33:F34"/>
    <mergeCell ref="A27:A28"/>
    <mergeCell ref="B27:B28"/>
    <mergeCell ref="C27:C28"/>
    <mergeCell ref="D27:D28"/>
    <mergeCell ref="E27:E28"/>
    <mergeCell ref="D38:D39"/>
  </mergeCells>
  <pageMargins left="0.27" right="0.12" top="0.32" bottom="0.28999999999999998" header="0.31496062992125984" footer="0.31496062992125984"/>
  <pageSetup paperSize="11" scale="5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7" zoomScale="60" zoomScaleNormal="60" workbookViewId="0">
      <selection activeCell="D48" sqref="D48"/>
    </sheetView>
  </sheetViews>
  <sheetFormatPr defaultColWidth="9.109375"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5" width="24.77734375" style="95" customWidth="1"/>
    <col min="6" max="6" width="24.77734375" style="3" customWidth="1"/>
    <col min="7" max="16384" width="9.109375" style="3"/>
  </cols>
  <sheetData>
    <row r="1" spans="1:8" x14ac:dyDescent="0.25">
      <c r="A1" s="375" t="s">
        <v>1701</v>
      </c>
      <c r="B1" s="376"/>
      <c r="C1" s="86" t="s">
        <v>76</v>
      </c>
      <c r="D1" s="376"/>
      <c r="E1" s="377"/>
      <c r="F1" s="376"/>
      <c r="H1" s="376"/>
    </row>
    <row r="2" spans="1:8" x14ac:dyDescent="0.25">
      <c r="A2" s="1088"/>
      <c r="B2" s="1088"/>
      <c r="C2" s="1088"/>
      <c r="D2" s="1088"/>
      <c r="E2" s="1088"/>
      <c r="F2" s="1088"/>
    </row>
    <row r="3" spans="1:8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378"/>
      <c r="H3" s="378"/>
    </row>
    <row r="4" spans="1:8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378"/>
      <c r="H4" s="378"/>
    </row>
    <row r="5" spans="1:8" s="280" customFormat="1" x14ac:dyDescent="0.25">
      <c r="A5" s="379"/>
      <c r="B5" s="380"/>
      <c r="C5" s="381"/>
      <c r="D5" s="380"/>
      <c r="E5" s="381"/>
      <c r="F5" s="380"/>
      <c r="G5" s="378"/>
      <c r="H5" s="378"/>
    </row>
    <row r="6" spans="1:8" s="280" customFormat="1" x14ac:dyDescent="0.25">
      <c r="A6" s="379"/>
      <c r="B6" s="322" t="s">
        <v>109</v>
      </c>
      <c r="C6" s="381"/>
      <c r="D6" s="380"/>
      <c r="E6" s="381"/>
      <c r="F6" s="380"/>
      <c r="G6" s="378"/>
      <c r="H6" s="378"/>
    </row>
    <row r="7" spans="1:8" s="280" customFormat="1" x14ac:dyDescent="0.25">
      <c r="A7" s="379"/>
      <c r="B7" s="382" t="str">
        <f>C1</f>
        <v>Dinas Kependudukan dan Pencatatan Sipil</v>
      </c>
      <c r="C7" s="383">
        <f>C9</f>
        <v>3450696000</v>
      </c>
      <c r="D7" s="380"/>
      <c r="E7" s="381"/>
      <c r="F7" s="380"/>
      <c r="G7" s="378"/>
      <c r="H7" s="378"/>
    </row>
    <row r="8" spans="1:8" s="280" customFormat="1" x14ac:dyDescent="0.25">
      <c r="A8" s="379"/>
      <c r="B8" s="380"/>
      <c r="C8" s="381"/>
      <c r="D8" s="380"/>
      <c r="E8" s="381"/>
      <c r="F8" s="380"/>
      <c r="G8" s="378"/>
      <c r="H8" s="378"/>
    </row>
    <row r="9" spans="1:8" s="280" customFormat="1" x14ac:dyDescent="0.25">
      <c r="A9" s="384" t="s">
        <v>123</v>
      </c>
      <c r="B9" s="382" t="str">
        <f>B7</f>
        <v>Dinas Kependudukan dan Pencatatan Sipil</v>
      </c>
      <c r="C9" s="385">
        <f>C10+C23+C28+C32+C38</f>
        <v>3450696000</v>
      </c>
      <c r="D9" s="380"/>
      <c r="E9" s="381"/>
      <c r="F9" s="380"/>
      <c r="G9" s="378"/>
      <c r="H9" s="378"/>
    </row>
    <row r="10" spans="1:8" ht="31.2" x14ac:dyDescent="0.25">
      <c r="A10" s="391" t="s">
        <v>237</v>
      </c>
      <c r="B10" s="392" t="s">
        <v>238</v>
      </c>
      <c r="C10" s="393">
        <f>SUM(C11:C21)</f>
        <v>656867000</v>
      </c>
      <c r="D10" s="386"/>
      <c r="E10" s="387"/>
      <c r="F10" s="386"/>
    </row>
    <row r="11" spans="1:8" ht="46.8" x14ac:dyDescent="0.25">
      <c r="A11" s="128" t="s">
        <v>1</v>
      </c>
      <c r="B11" s="129" t="s">
        <v>420</v>
      </c>
      <c r="C11" s="130">
        <v>4100000</v>
      </c>
      <c r="D11" s="129" t="s">
        <v>2888</v>
      </c>
      <c r="E11" s="474" t="s">
        <v>2889</v>
      </c>
      <c r="F11" s="129" t="s">
        <v>902</v>
      </c>
    </row>
    <row r="12" spans="1:8" ht="46.8" x14ac:dyDescent="0.25">
      <c r="A12" s="128" t="s">
        <v>3</v>
      </c>
      <c r="B12" s="129" t="s">
        <v>424</v>
      </c>
      <c r="C12" s="130">
        <v>201262000</v>
      </c>
      <c r="D12" s="129" t="s">
        <v>2890</v>
      </c>
      <c r="E12" s="474" t="s">
        <v>2889</v>
      </c>
      <c r="F12" s="129" t="s">
        <v>902</v>
      </c>
    </row>
    <row r="13" spans="1:8" ht="46.8" x14ac:dyDescent="0.25">
      <c r="A13" s="128" t="s">
        <v>4</v>
      </c>
      <c r="B13" s="129" t="s">
        <v>2891</v>
      </c>
      <c r="C13" s="130">
        <v>110650000</v>
      </c>
      <c r="D13" s="129" t="s">
        <v>2892</v>
      </c>
      <c r="E13" s="474" t="s">
        <v>2889</v>
      </c>
      <c r="F13" s="129" t="s">
        <v>902</v>
      </c>
    </row>
    <row r="14" spans="1:8" ht="31.2" x14ac:dyDescent="0.25">
      <c r="A14" s="128" t="s">
        <v>431</v>
      </c>
      <c r="B14" s="129" t="s">
        <v>426</v>
      </c>
      <c r="C14" s="130">
        <v>96000000</v>
      </c>
      <c r="D14" s="129" t="s">
        <v>2893</v>
      </c>
      <c r="E14" s="474" t="s">
        <v>2889</v>
      </c>
      <c r="F14" s="129" t="s">
        <v>902</v>
      </c>
    </row>
    <row r="15" spans="1:8" ht="46.8" x14ac:dyDescent="0.25">
      <c r="A15" s="128" t="s">
        <v>435</v>
      </c>
      <c r="B15" s="129" t="s">
        <v>239</v>
      </c>
      <c r="C15" s="130">
        <v>40000000</v>
      </c>
      <c r="D15" s="129" t="s">
        <v>2894</v>
      </c>
      <c r="E15" s="474" t="s">
        <v>2889</v>
      </c>
      <c r="F15" s="129" t="s">
        <v>902</v>
      </c>
    </row>
    <row r="16" spans="1:8" ht="31.2" x14ac:dyDescent="0.25">
      <c r="A16" s="128" t="s">
        <v>438</v>
      </c>
      <c r="B16" s="129" t="s">
        <v>439</v>
      </c>
      <c r="C16" s="130">
        <v>24850000</v>
      </c>
      <c r="D16" s="129" t="s">
        <v>2895</v>
      </c>
      <c r="E16" s="474" t="s">
        <v>2889</v>
      </c>
      <c r="F16" s="129" t="s">
        <v>902</v>
      </c>
    </row>
    <row r="17" spans="1:6" ht="31.2" x14ac:dyDescent="0.25">
      <c r="A17" s="128" t="s">
        <v>441</v>
      </c>
      <c r="B17" s="129" t="s">
        <v>242</v>
      </c>
      <c r="C17" s="130">
        <v>13000000</v>
      </c>
      <c r="D17" s="129" t="s">
        <v>2896</v>
      </c>
      <c r="E17" s="474" t="s">
        <v>2889</v>
      </c>
      <c r="F17" s="129" t="s">
        <v>902</v>
      </c>
    </row>
    <row r="18" spans="1:6" ht="78" x14ac:dyDescent="0.25">
      <c r="A18" s="128" t="s">
        <v>445</v>
      </c>
      <c r="B18" s="129" t="s">
        <v>548</v>
      </c>
      <c r="C18" s="130">
        <v>44000000</v>
      </c>
      <c r="D18" s="129" t="s">
        <v>2897</v>
      </c>
      <c r="E18" s="474" t="s">
        <v>2889</v>
      </c>
      <c r="F18" s="129" t="s">
        <v>902</v>
      </c>
    </row>
    <row r="19" spans="1:6" ht="31.2" x14ac:dyDescent="0.25">
      <c r="A19" s="128" t="s">
        <v>449</v>
      </c>
      <c r="B19" s="129" t="s">
        <v>279</v>
      </c>
      <c r="C19" s="130">
        <v>21000000</v>
      </c>
      <c r="D19" s="129" t="s">
        <v>2898</v>
      </c>
      <c r="E19" s="474" t="s">
        <v>2889</v>
      </c>
      <c r="F19" s="129" t="s">
        <v>902</v>
      </c>
    </row>
    <row r="20" spans="1:6" ht="31.2" x14ac:dyDescent="0.25">
      <c r="A20" s="128" t="s">
        <v>553</v>
      </c>
      <c r="B20" s="129" t="s">
        <v>446</v>
      </c>
      <c r="C20" s="130">
        <v>35000000</v>
      </c>
      <c r="D20" s="129" t="s">
        <v>2899</v>
      </c>
      <c r="E20" s="474" t="s">
        <v>2889</v>
      </c>
      <c r="F20" s="129" t="s">
        <v>902</v>
      </c>
    </row>
    <row r="21" spans="1:6" ht="31.2" x14ac:dyDescent="0.25">
      <c r="A21" s="128" t="s">
        <v>557</v>
      </c>
      <c r="B21" s="129" t="s">
        <v>554</v>
      </c>
      <c r="C21" s="130">
        <v>67005000</v>
      </c>
      <c r="D21" s="129" t="s">
        <v>2900</v>
      </c>
      <c r="E21" s="474" t="s">
        <v>2889</v>
      </c>
      <c r="F21" s="129" t="s">
        <v>902</v>
      </c>
    </row>
    <row r="22" spans="1:6" x14ac:dyDescent="0.25">
      <c r="A22" s="128"/>
      <c r="B22" s="129"/>
      <c r="C22" s="130"/>
      <c r="D22" s="129"/>
      <c r="E22" s="474"/>
      <c r="F22" s="129"/>
    </row>
    <row r="23" spans="1:6" ht="31.2" x14ac:dyDescent="0.25">
      <c r="A23" s="125" t="s">
        <v>243</v>
      </c>
      <c r="B23" s="126" t="s">
        <v>244</v>
      </c>
      <c r="C23" s="394">
        <f>SUM(C24:C26)</f>
        <v>125000000</v>
      </c>
      <c r="D23" s="121"/>
      <c r="E23" s="475"/>
      <c r="F23" s="121"/>
    </row>
    <row r="24" spans="1:6" ht="78" x14ac:dyDescent="0.25">
      <c r="A24" s="128" t="s">
        <v>1</v>
      </c>
      <c r="B24" s="129" t="s">
        <v>245</v>
      </c>
      <c r="C24" s="130">
        <v>10000000</v>
      </c>
      <c r="D24" s="129" t="s">
        <v>2901</v>
      </c>
      <c r="E24" s="474" t="s">
        <v>2902</v>
      </c>
      <c r="F24" s="129" t="s">
        <v>902</v>
      </c>
    </row>
    <row r="25" spans="1:6" ht="31.2" x14ac:dyDescent="0.25">
      <c r="A25" s="128" t="s">
        <v>3</v>
      </c>
      <c r="B25" s="129" t="s">
        <v>456</v>
      </c>
      <c r="C25" s="130">
        <v>90000000</v>
      </c>
      <c r="D25" s="129" t="s">
        <v>2903</v>
      </c>
      <c r="E25" s="474" t="s">
        <v>2904</v>
      </c>
      <c r="F25" s="129" t="s">
        <v>902</v>
      </c>
    </row>
    <row r="26" spans="1:6" ht="124.8" x14ac:dyDescent="0.25">
      <c r="A26" s="128" t="s">
        <v>4</v>
      </c>
      <c r="B26" s="129" t="s">
        <v>246</v>
      </c>
      <c r="C26" s="130">
        <v>25000000</v>
      </c>
      <c r="D26" s="129" t="s">
        <v>2905</v>
      </c>
      <c r="E26" s="474" t="s">
        <v>2906</v>
      </c>
      <c r="F26" s="129" t="s">
        <v>902</v>
      </c>
    </row>
    <row r="27" spans="1:6" x14ac:dyDescent="0.25">
      <c r="A27" s="128"/>
      <c r="B27" s="129"/>
      <c r="C27" s="130"/>
      <c r="D27" s="129"/>
      <c r="E27" s="474"/>
      <c r="F27" s="129"/>
    </row>
    <row r="28" spans="1:6" s="98" customFormat="1" ht="46.8" x14ac:dyDescent="0.25">
      <c r="A28" s="125" t="s">
        <v>247</v>
      </c>
      <c r="B28" s="126" t="s">
        <v>466</v>
      </c>
      <c r="C28" s="395">
        <f>SUM(C29:C30)</f>
        <v>45290000</v>
      </c>
      <c r="D28" s="121"/>
      <c r="E28" s="475"/>
      <c r="F28" s="121"/>
    </row>
    <row r="29" spans="1:6" ht="31.2" x14ac:dyDescent="0.25">
      <c r="A29" s="128" t="s">
        <v>1</v>
      </c>
      <c r="B29" s="129" t="s">
        <v>467</v>
      </c>
      <c r="C29" s="130">
        <v>25790000</v>
      </c>
      <c r="D29" s="129" t="s">
        <v>2907</v>
      </c>
      <c r="E29" s="474" t="s">
        <v>2908</v>
      </c>
      <c r="F29" s="129" t="s">
        <v>902</v>
      </c>
    </row>
    <row r="30" spans="1:6" ht="31.2" x14ac:dyDescent="0.25">
      <c r="A30" s="128" t="s">
        <v>3</v>
      </c>
      <c r="B30" s="129" t="s">
        <v>2909</v>
      </c>
      <c r="C30" s="130">
        <v>19500000</v>
      </c>
      <c r="D30" s="129" t="s">
        <v>2910</v>
      </c>
      <c r="E30" s="474" t="s">
        <v>2911</v>
      </c>
      <c r="F30" s="129" t="s">
        <v>902</v>
      </c>
    </row>
    <row r="31" spans="1:6" x14ac:dyDescent="0.25">
      <c r="A31" s="128"/>
      <c r="B31" s="129"/>
      <c r="C31" s="130"/>
      <c r="D31" s="129"/>
      <c r="E31" s="474"/>
      <c r="F31" s="129"/>
    </row>
    <row r="32" spans="1:6" ht="31.2" x14ac:dyDescent="0.25">
      <c r="A32" s="125" t="s">
        <v>248</v>
      </c>
      <c r="B32" s="126" t="s">
        <v>2912</v>
      </c>
      <c r="C32" s="395">
        <f>SUM(C33:C37)</f>
        <v>2598539000</v>
      </c>
      <c r="D32" s="121"/>
      <c r="E32" s="475"/>
      <c r="F32" s="121"/>
    </row>
    <row r="33" spans="1:6" ht="124.8" x14ac:dyDescent="0.25">
      <c r="A33" s="128" t="s">
        <v>1</v>
      </c>
      <c r="B33" s="129" t="s">
        <v>2913</v>
      </c>
      <c r="C33" s="388">
        <f>37800000+2500000+21565000+11000000+30000000+209000000</f>
        <v>311865000</v>
      </c>
      <c r="D33" s="129" t="s">
        <v>2914</v>
      </c>
      <c r="E33" s="474" t="s">
        <v>2915</v>
      </c>
      <c r="F33" s="129" t="s">
        <v>902</v>
      </c>
    </row>
    <row r="34" spans="1:6" ht="171.6" x14ac:dyDescent="0.25">
      <c r="A34" s="128" t="s">
        <v>3</v>
      </c>
      <c r="B34" s="129" t="s">
        <v>2916</v>
      </c>
      <c r="C34" s="130">
        <v>50000000</v>
      </c>
      <c r="D34" s="129" t="s">
        <v>2917</v>
      </c>
      <c r="E34" s="474" t="s">
        <v>2918</v>
      </c>
      <c r="F34" s="129" t="s">
        <v>902</v>
      </c>
    </row>
    <row r="35" spans="1:6" ht="109.2" x14ac:dyDescent="0.25">
      <c r="A35" s="128" t="s">
        <v>4</v>
      </c>
      <c r="B35" s="129" t="s">
        <v>2919</v>
      </c>
      <c r="C35" s="130">
        <v>328640000</v>
      </c>
      <c r="D35" s="129" t="s">
        <v>2920</v>
      </c>
      <c r="E35" s="474" t="s">
        <v>2921</v>
      </c>
      <c r="F35" s="129" t="s">
        <v>902</v>
      </c>
    </row>
    <row r="36" spans="1:6" ht="234" x14ac:dyDescent="0.25">
      <c r="A36" s="128" t="s">
        <v>431</v>
      </c>
      <c r="B36" s="129" t="s">
        <v>2922</v>
      </c>
      <c r="C36" s="130">
        <v>1890034000</v>
      </c>
      <c r="D36" s="129" t="s">
        <v>2923</v>
      </c>
      <c r="E36" s="474" t="s">
        <v>2924</v>
      </c>
      <c r="F36" s="129" t="s">
        <v>902</v>
      </c>
    </row>
    <row r="37" spans="1:6" ht="31.2" x14ac:dyDescent="0.25">
      <c r="A37" s="128" t="s">
        <v>435</v>
      </c>
      <c r="B37" s="129" t="s">
        <v>2925</v>
      </c>
      <c r="C37" s="130">
        <v>18000000</v>
      </c>
      <c r="D37" s="129" t="s">
        <v>2926</v>
      </c>
      <c r="E37" s="474" t="s">
        <v>2927</v>
      </c>
      <c r="F37" s="129" t="s">
        <v>902</v>
      </c>
    </row>
    <row r="38" spans="1:6" ht="31.2" x14ac:dyDescent="0.25">
      <c r="A38" s="125" t="s">
        <v>249</v>
      </c>
      <c r="B38" s="126" t="s">
        <v>2928</v>
      </c>
      <c r="C38" s="396">
        <f>SUM(C39)</f>
        <v>25000000</v>
      </c>
      <c r="D38" s="121"/>
      <c r="E38" s="475"/>
      <c r="F38" s="121"/>
    </row>
    <row r="39" spans="1:6" ht="78" x14ac:dyDescent="0.25">
      <c r="A39" s="129">
        <v>1</v>
      </c>
      <c r="B39" s="129" t="s">
        <v>2929</v>
      </c>
      <c r="C39" s="389">
        <v>25000000</v>
      </c>
      <c r="D39" s="129" t="s">
        <v>2930</v>
      </c>
      <c r="E39" s="474" t="s">
        <v>2931</v>
      </c>
      <c r="F39" s="129" t="s">
        <v>902</v>
      </c>
    </row>
  </sheetData>
  <mergeCells count="1">
    <mergeCell ref="A2:F2"/>
  </mergeCells>
  <pageMargins left="0.3" right="0.22" top="0.33" bottom="0.38" header="0.31496062992125984" footer="0.31496062992125984"/>
  <pageSetup paperSize="11" scale="5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"/>
  <sheetViews>
    <sheetView zoomScale="50" zoomScaleNormal="50" workbookViewId="0">
      <selection activeCell="Q13" sqref="Q13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5.77734375" style="147" customWidth="1"/>
    <col min="5" max="6" width="24.77734375" style="147" customWidth="1"/>
    <col min="7" max="7" width="20.6640625" style="147" hidden="1" customWidth="1"/>
    <col min="8" max="8" width="28.5546875" style="397" hidden="1" customWidth="1"/>
    <col min="9" max="9" width="22.5546875" style="147" hidden="1" customWidth="1"/>
    <col min="10" max="11" width="6.88671875" style="147" hidden="1" customWidth="1"/>
    <col min="12" max="16" width="6.88671875" style="147" customWidth="1"/>
    <col min="17" max="17" width="21.44140625" style="147" bestFit="1" customWidth="1"/>
    <col min="18" max="239" width="6.88671875" style="147" customWidth="1"/>
    <col min="240" max="16384" width="8" style="147"/>
  </cols>
  <sheetData>
    <row r="1" spans="1:10" x14ac:dyDescent="0.25">
      <c r="A1" s="260" t="s">
        <v>1586</v>
      </c>
      <c r="B1" s="240"/>
      <c r="C1" s="240" t="s">
        <v>77</v>
      </c>
    </row>
    <row r="3" spans="1:10" s="7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398"/>
      <c r="H3" s="399" t="s">
        <v>1587</v>
      </c>
    </row>
    <row r="4" spans="1:10" s="7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398"/>
      <c r="H4" s="399"/>
    </row>
    <row r="5" spans="1:10" x14ac:dyDescent="0.25">
      <c r="A5" s="263"/>
      <c r="B5" s="242"/>
      <c r="C5" s="208"/>
      <c r="D5" s="264"/>
      <c r="E5" s="264"/>
      <c r="F5" s="264"/>
      <c r="G5" s="264"/>
      <c r="H5" s="208"/>
    </row>
    <row r="6" spans="1:10" s="240" customFormat="1" x14ac:dyDescent="0.25">
      <c r="A6" s="243"/>
      <c r="B6" s="201" t="s">
        <v>109</v>
      </c>
      <c r="C6" s="202"/>
      <c r="D6" s="199"/>
      <c r="E6" s="199"/>
      <c r="F6" s="199"/>
      <c r="G6" s="199"/>
      <c r="H6" s="202"/>
    </row>
    <row r="7" spans="1:10" s="240" customFormat="1" x14ac:dyDescent="0.25">
      <c r="A7" s="243"/>
      <c r="B7" s="201" t="s">
        <v>77</v>
      </c>
      <c r="C7" s="244">
        <f>C8</f>
        <v>3547800000</v>
      </c>
      <c r="D7" s="199"/>
      <c r="E7" s="199"/>
      <c r="F7" s="199"/>
      <c r="G7" s="244"/>
      <c r="H7" s="244" t="e">
        <f>SUM(H8,#REF!)</f>
        <v>#REF!</v>
      </c>
      <c r="I7" s="400">
        <f>G7-2984790000</f>
        <v>-2984790000</v>
      </c>
    </row>
    <row r="8" spans="1:10" s="240" customFormat="1" x14ac:dyDescent="0.25">
      <c r="A8" s="243"/>
      <c r="B8" s="201" t="s">
        <v>621</v>
      </c>
      <c r="C8" s="244">
        <f>C9+C10</f>
        <v>3547800000</v>
      </c>
      <c r="D8" s="199"/>
      <c r="E8" s="199"/>
      <c r="F8" s="199"/>
      <c r="G8" s="244"/>
      <c r="H8" s="244" t="e">
        <f>SUM(#REF!,)</f>
        <v>#REF!</v>
      </c>
    </row>
    <row r="9" spans="1:10" s="240" customFormat="1" x14ac:dyDescent="0.25">
      <c r="A9" s="243"/>
      <c r="B9" s="201" t="s">
        <v>1588</v>
      </c>
      <c r="C9" s="244">
        <f>C12+C23+C31</f>
        <v>510800000</v>
      </c>
      <c r="D9" s="199"/>
      <c r="E9" s="199"/>
      <c r="F9" s="199"/>
      <c r="G9" s="244"/>
      <c r="H9" s="244" t="e">
        <f>SUM(H12,H23,#REF!,H31)</f>
        <v>#REF!</v>
      </c>
    </row>
    <row r="10" spans="1:10" s="240" customFormat="1" x14ac:dyDescent="0.25">
      <c r="A10" s="243"/>
      <c r="B10" s="201" t="s">
        <v>537</v>
      </c>
      <c r="C10" s="244">
        <f>C35+C43+C48+C61+C65</f>
        <v>3037000000</v>
      </c>
      <c r="D10" s="199"/>
      <c r="E10" s="199"/>
      <c r="F10" s="199"/>
      <c r="G10" s="244"/>
      <c r="H10" s="244" t="e">
        <f>H8-H9</f>
        <v>#REF!</v>
      </c>
    </row>
    <row r="11" spans="1:10" s="240" customFormat="1" x14ac:dyDescent="0.25">
      <c r="A11" s="243"/>
      <c r="B11" s="201"/>
      <c r="C11" s="244"/>
      <c r="D11" s="199"/>
      <c r="E11" s="199"/>
      <c r="F11" s="199"/>
      <c r="G11" s="244"/>
      <c r="H11" s="244"/>
    </row>
    <row r="12" spans="1:10" s="240" customFormat="1" ht="31.2" x14ac:dyDescent="0.25">
      <c r="A12" s="245" t="s">
        <v>237</v>
      </c>
      <c r="B12" s="205" t="s">
        <v>238</v>
      </c>
      <c r="C12" s="465">
        <f>SUM(C13:C21)</f>
        <v>227800000</v>
      </c>
      <c r="D12" s="201"/>
      <c r="E12" s="201"/>
      <c r="F12" s="201"/>
      <c r="G12" s="244"/>
      <c r="H12" s="244">
        <f>SUM(H13:H21)</f>
        <v>227800000</v>
      </c>
    </row>
    <row r="13" spans="1:10" ht="31.2" x14ac:dyDescent="0.25">
      <c r="A13" s="401" t="s">
        <v>1</v>
      </c>
      <c r="B13" s="207" t="s">
        <v>420</v>
      </c>
      <c r="C13" s="402">
        <v>3500000</v>
      </c>
      <c r="D13" s="207" t="s">
        <v>1589</v>
      </c>
      <c r="E13" s="207" t="s">
        <v>528</v>
      </c>
      <c r="F13" s="207" t="s">
        <v>1590</v>
      </c>
      <c r="G13" s="403"/>
      <c r="H13" s="402">
        <v>3500000</v>
      </c>
      <c r="J13" s="147">
        <v>1</v>
      </c>
    </row>
    <row r="14" spans="1:10" ht="46.8" x14ac:dyDescent="0.25">
      <c r="A14" s="206" t="s">
        <v>3</v>
      </c>
      <c r="B14" s="207" t="s">
        <v>424</v>
      </c>
      <c r="C14" s="402">
        <v>40000000</v>
      </c>
      <c r="D14" s="252" t="s">
        <v>1591</v>
      </c>
      <c r="E14" s="207" t="s">
        <v>528</v>
      </c>
      <c r="F14" s="207" t="s">
        <v>1590</v>
      </c>
      <c r="G14" s="403"/>
      <c r="H14" s="402">
        <v>40000000</v>
      </c>
      <c r="J14" s="147">
        <v>1</v>
      </c>
    </row>
    <row r="15" spans="1:10" ht="46.8" x14ac:dyDescent="0.25">
      <c r="A15" s="206" t="s">
        <v>4</v>
      </c>
      <c r="B15" s="207" t="s">
        <v>426</v>
      </c>
      <c r="C15" s="402">
        <v>33800000</v>
      </c>
      <c r="D15" s="207" t="s">
        <v>1592</v>
      </c>
      <c r="E15" s="207" t="s">
        <v>528</v>
      </c>
      <c r="F15" s="207" t="s">
        <v>1590</v>
      </c>
      <c r="G15" s="403"/>
      <c r="H15" s="402">
        <v>33800000</v>
      </c>
      <c r="J15" s="147">
        <v>1</v>
      </c>
    </row>
    <row r="16" spans="1:10" ht="31.2" x14ac:dyDescent="0.25">
      <c r="A16" s="206" t="s">
        <v>431</v>
      </c>
      <c r="B16" s="207" t="s">
        <v>239</v>
      </c>
      <c r="C16" s="402">
        <v>28000000</v>
      </c>
      <c r="D16" s="207" t="s">
        <v>1593</v>
      </c>
      <c r="E16" s="207" t="s">
        <v>528</v>
      </c>
      <c r="F16" s="207" t="s">
        <v>1590</v>
      </c>
      <c r="G16" s="403"/>
      <c r="H16" s="402">
        <v>28000000</v>
      </c>
      <c r="J16" s="147">
        <v>1</v>
      </c>
    </row>
    <row r="17" spans="1:10" ht="31.2" x14ac:dyDescent="0.25">
      <c r="A17" s="206" t="s">
        <v>435</v>
      </c>
      <c r="B17" s="207" t="s">
        <v>439</v>
      </c>
      <c r="C17" s="402">
        <v>16500000</v>
      </c>
      <c r="D17" s="207" t="s">
        <v>1594</v>
      </c>
      <c r="E17" s="207" t="s">
        <v>528</v>
      </c>
      <c r="F17" s="207" t="s">
        <v>1590</v>
      </c>
      <c r="G17" s="403"/>
      <c r="H17" s="402">
        <v>16500000</v>
      </c>
      <c r="J17" s="147">
        <v>1</v>
      </c>
    </row>
    <row r="18" spans="1:10" ht="31.2" x14ac:dyDescent="0.25">
      <c r="A18" s="206" t="s">
        <v>438</v>
      </c>
      <c r="B18" s="207" t="s">
        <v>442</v>
      </c>
      <c r="C18" s="402">
        <v>8500000</v>
      </c>
      <c r="D18" s="207" t="s">
        <v>1595</v>
      </c>
      <c r="E18" s="207" t="s">
        <v>528</v>
      </c>
      <c r="F18" s="207" t="s">
        <v>1590</v>
      </c>
      <c r="G18" s="403"/>
      <c r="H18" s="402">
        <v>8500000</v>
      </c>
      <c r="J18" s="147">
        <v>1</v>
      </c>
    </row>
    <row r="19" spans="1:10" ht="46.8" x14ac:dyDescent="0.25">
      <c r="A19" s="206" t="s">
        <v>441</v>
      </c>
      <c r="B19" s="207" t="s">
        <v>550</v>
      </c>
      <c r="C19" s="402">
        <v>4000000</v>
      </c>
      <c r="D19" s="207" t="s">
        <v>1596</v>
      </c>
      <c r="E19" s="207" t="s">
        <v>528</v>
      </c>
      <c r="F19" s="207" t="s">
        <v>1590</v>
      </c>
      <c r="G19" s="403"/>
      <c r="H19" s="402">
        <v>4000000</v>
      </c>
      <c r="J19" s="147">
        <v>1</v>
      </c>
    </row>
    <row r="20" spans="1:10" ht="31.2" x14ac:dyDescent="0.25">
      <c r="A20" s="206" t="s">
        <v>445</v>
      </c>
      <c r="B20" s="207" t="s">
        <v>446</v>
      </c>
      <c r="C20" s="402">
        <v>13500000</v>
      </c>
      <c r="D20" s="207" t="s">
        <v>1597</v>
      </c>
      <c r="E20" s="207" t="s">
        <v>528</v>
      </c>
      <c r="F20" s="207" t="s">
        <v>1590</v>
      </c>
      <c r="G20" s="403"/>
      <c r="H20" s="402">
        <v>13500000</v>
      </c>
      <c r="J20" s="147">
        <v>1</v>
      </c>
    </row>
    <row r="21" spans="1:10" ht="31.2" x14ac:dyDescent="0.25">
      <c r="A21" s="206" t="s">
        <v>449</v>
      </c>
      <c r="B21" s="207" t="s">
        <v>635</v>
      </c>
      <c r="C21" s="402">
        <v>80000000</v>
      </c>
      <c r="D21" s="207" t="s">
        <v>1598</v>
      </c>
      <c r="E21" s="207" t="s">
        <v>528</v>
      </c>
      <c r="F21" s="207" t="s">
        <v>1590</v>
      </c>
      <c r="G21" s="403"/>
      <c r="H21" s="402">
        <v>80000000</v>
      </c>
      <c r="J21" s="147">
        <v>1</v>
      </c>
    </row>
    <row r="22" spans="1:10" x14ac:dyDescent="0.25">
      <c r="A22" s="268"/>
      <c r="B22" s="207"/>
      <c r="C22" s="402"/>
      <c r="D22" s="207"/>
      <c r="E22" s="207"/>
      <c r="F22" s="207"/>
      <c r="G22" s="203"/>
      <c r="H22" s="402"/>
    </row>
    <row r="23" spans="1:10" s="240" customFormat="1" ht="31.2" x14ac:dyDescent="0.25">
      <c r="A23" s="245" t="s">
        <v>243</v>
      </c>
      <c r="B23" s="205" t="s">
        <v>244</v>
      </c>
      <c r="C23" s="465">
        <f>SUM(C24:C29)</f>
        <v>178000000</v>
      </c>
      <c r="D23" s="201"/>
      <c r="E23" s="201"/>
      <c r="F23" s="201"/>
      <c r="G23" s="244"/>
      <c r="H23" s="244">
        <f>SUM(H24:H29)</f>
        <v>403000000</v>
      </c>
    </row>
    <row r="24" spans="1:10" ht="31.2" x14ac:dyDescent="0.25">
      <c r="A24" s="206" t="s">
        <v>1</v>
      </c>
      <c r="B24" s="207" t="s">
        <v>1599</v>
      </c>
      <c r="C24" s="466">
        <v>15000000</v>
      </c>
      <c r="D24" s="207" t="s">
        <v>1600</v>
      </c>
      <c r="E24" s="207" t="s">
        <v>1601</v>
      </c>
      <c r="F24" s="207" t="s">
        <v>1590</v>
      </c>
      <c r="G24" s="247"/>
      <c r="H24" s="247">
        <v>35000000</v>
      </c>
      <c r="J24" s="147">
        <v>1</v>
      </c>
    </row>
    <row r="25" spans="1:10" ht="31.2" x14ac:dyDescent="0.25">
      <c r="A25" s="206" t="s">
        <v>3</v>
      </c>
      <c r="B25" s="207" t="s">
        <v>699</v>
      </c>
      <c r="C25" s="466">
        <v>10000000</v>
      </c>
      <c r="D25" s="207" t="s">
        <v>1602</v>
      </c>
      <c r="E25" s="207" t="s">
        <v>1603</v>
      </c>
      <c r="F25" s="207" t="s">
        <v>1590</v>
      </c>
      <c r="G25" s="247"/>
      <c r="H25" s="247">
        <v>65000000</v>
      </c>
      <c r="J25" s="147">
        <v>1</v>
      </c>
    </row>
    <row r="26" spans="1:10" ht="31.2" x14ac:dyDescent="0.25">
      <c r="A26" s="206" t="s">
        <v>4</v>
      </c>
      <c r="B26" s="207" t="s">
        <v>245</v>
      </c>
      <c r="C26" s="466">
        <v>20000000</v>
      </c>
      <c r="D26" s="207" t="s">
        <v>1604</v>
      </c>
      <c r="E26" s="207" t="s">
        <v>528</v>
      </c>
      <c r="F26" s="207" t="s">
        <v>1590</v>
      </c>
      <c r="G26" s="247"/>
      <c r="H26" s="247">
        <v>120000000</v>
      </c>
      <c r="J26" s="147">
        <v>1</v>
      </c>
    </row>
    <row r="27" spans="1:10" ht="31.2" x14ac:dyDescent="0.25">
      <c r="A27" s="206" t="s">
        <v>431</v>
      </c>
      <c r="B27" s="207" t="s">
        <v>456</v>
      </c>
      <c r="C27" s="402">
        <v>100000000</v>
      </c>
      <c r="D27" s="207" t="s">
        <v>1605</v>
      </c>
      <c r="E27" s="207" t="s">
        <v>528</v>
      </c>
      <c r="F27" s="207" t="s">
        <v>1590</v>
      </c>
      <c r="G27" s="403"/>
      <c r="H27" s="402">
        <v>150000000</v>
      </c>
      <c r="J27" s="147">
        <v>1</v>
      </c>
    </row>
    <row r="28" spans="1:10" ht="46.8" x14ac:dyDescent="0.25">
      <c r="A28" s="206" t="s">
        <v>435</v>
      </c>
      <c r="B28" s="207" t="s">
        <v>867</v>
      </c>
      <c r="C28" s="402">
        <v>15000000</v>
      </c>
      <c r="D28" s="207" t="s">
        <v>1606</v>
      </c>
      <c r="E28" s="207" t="s">
        <v>528</v>
      </c>
      <c r="F28" s="207" t="s">
        <v>1590</v>
      </c>
      <c r="G28" s="404"/>
      <c r="H28" s="402">
        <v>15000000</v>
      </c>
      <c r="J28" s="147">
        <v>1</v>
      </c>
    </row>
    <row r="29" spans="1:10" ht="31.2" x14ac:dyDescent="0.25">
      <c r="A29" s="206" t="s">
        <v>438</v>
      </c>
      <c r="B29" s="207" t="s">
        <v>246</v>
      </c>
      <c r="C29" s="402">
        <v>18000000</v>
      </c>
      <c r="D29" s="207" t="s">
        <v>1607</v>
      </c>
      <c r="E29" s="207" t="s">
        <v>293</v>
      </c>
      <c r="F29" s="207" t="s">
        <v>1590</v>
      </c>
      <c r="G29" s="404"/>
      <c r="H29" s="402">
        <v>18000000</v>
      </c>
      <c r="J29" s="147">
        <v>1</v>
      </c>
    </row>
    <row r="30" spans="1:10" x14ac:dyDescent="0.25">
      <c r="A30" s="268"/>
      <c r="B30" s="207"/>
      <c r="C30" s="402"/>
      <c r="D30" s="207"/>
      <c r="E30" s="207"/>
      <c r="F30" s="207"/>
      <c r="H30" s="402"/>
    </row>
    <row r="31" spans="1:10" s="240" customFormat="1" ht="46.8" x14ac:dyDescent="0.25">
      <c r="A31" s="245" t="s">
        <v>247</v>
      </c>
      <c r="B31" s="211" t="s">
        <v>466</v>
      </c>
      <c r="C31" s="465">
        <f>SUM(C32:C33)</f>
        <v>105000000</v>
      </c>
      <c r="D31" s="201"/>
      <c r="E31" s="201"/>
      <c r="F31" s="201"/>
      <c r="G31" s="203"/>
      <c r="H31" s="244">
        <f>SUM(H32:H33)</f>
        <v>105000000</v>
      </c>
    </row>
    <row r="32" spans="1:10" s="240" customFormat="1" ht="46.8" x14ac:dyDescent="0.25">
      <c r="A32" s="206" t="s">
        <v>1</v>
      </c>
      <c r="B32" s="216" t="s">
        <v>1008</v>
      </c>
      <c r="C32" s="402">
        <v>25000000</v>
      </c>
      <c r="D32" s="207" t="s">
        <v>1608</v>
      </c>
      <c r="E32" s="207" t="s">
        <v>1609</v>
      </c>
      <c r="F32" s="207" t="s">
        <v>1590</v>
      </c>
      <c r="G32" s="403"/>
      <c r="H32" s="402">
        <v>25000000</v>
      </c>
      <c r="J32" s="240">
        <v>1</v>
      </c>
    </row>
    <row r="33" spans="1:10" ht="31.2" x14ac:dyDescent="0.25">
      <c r="A33" s="206" t="s">
        <v>3</v>
      </c>
      <c r="B33" s="207" t="s">
        <v>1243</v>
      </c>
      <c r="C33" s="402">
        <v>80000000</v>
      </c>
      <c r="D33" s="207" t="s">
        <v>1610</v>
      </c>
      <c r="E33" s="207" t="s">
        <v>1611</v>
      </c>
      <c r="F33" s="207" t="s">
        <v>1590</v>
      </c>
      <c r="G33" s="403"/>
      <c r="H33" s="402">
        <v>80000000</v>
      </c>
      <c r="J33" s="147">
        <v>1</v>
      </c>
    </row>
    <row r="34" spans="1:10" x14ac:dyDescent="0.25">
      <c r="A34" s="268"/>
      <c r="B34" s="207"/>
      <c r="C34" s="402"/>
      <c r="D34" s="207"/>
      <c r="E34" s="207"/>
      <c r="F34" s="207"/>
      <c r="G34" s="203"/>
      <c r="H34" s="402"/>
    </row>
    <row r="35" spans="1:10" s="240" customFormat="1" ht="31.2" x14ac:dyDescent="0.25">
      <c r="A35" s="245" t="s">
        <v>248</v>
      </c>
      <c r="B35" s="205" t="s">
        <v>807</v>
      </c>
      <c r="C35" s="465">
        <f>SUM(C36:C41)</f>
        <v>985000000</v>
      </c>
      <c r="D35" s="201"/>
      <c r="E35" s="201"/>
      <c r="F35" s="201"/>
      <c r="G35" s="203"/>
      <c r="H35" s="244">
        <f>SUM(H36:H41)</f>
        <v>995000000</v>
      </c>
      <c r="I35" s="405">
        <f>C35</f>
        <v>985000000</v>
      </c>
    </row>
    <row r="36" spans="1:10" s="240" customFormat="1" ht="31.2" x14ac:dyDescent="0.25">
      <c r="A36" s="206" t="s">
        <v>1</v>
      </c>
      <c r="B36" s="406" t="s">
        <v>1612</v>
      </c>
      <c r="C36" s="402">
        <v>10000000</v>
      </c>
      <c r="D36" s="407" t="s">
        <v>1613</v>
      </c>
      <c r="E36" s="207" t="s">
        <v>1614</v>
      </c>
      <c r="F36" s="207" t="s">
        <v>1615</v>
      </c>
      <c r="G36" s="403"/>
      <c r="H36" s="402"/>
    </row>
    <row r="37" spans="1:10" ht="46.8" x14ac:dyDescent="0.25">
      <c r="A37" s="206" t="s">
        <v>3</v>
      </c>
      <c r="B37" s="207" t="s">
        <v>1616</v>
      </c>
      <c r="C37" s="402">
        <v>20000000</v>
      </c>
      <c r="D37" s="207" t="s">
        <v>1617</v>
      </c>
      <c r="E37" s="207" t="s">
        <v>1618</v>
      </c>
      <c r="F37" s="207" t="s">
        <v>1615</v>
      </c>
      <c r="G37" s="403"/>
      <c r="H37" s="402">
        <v>25000000</v>
      </c>
      <c r="J37" s="147">
        <v>1</v>
      </c>
    </row>
    <row r="38" spans="1:10" ht="31.2" x14ac:dyDescent="0.25">
      <c r="A38" s="206" t="s">
        <v>4</v>
      </c>
      <c r="B38" s="207" t="s">
        <v>1619</v>
      </c>
      <c r="C38" s="402">
        <v>10000000</v>
      </c>
      <c r="D38" s="207" t="s">
        <v>1620</v>
      </c>
      <c r="E38" s="207" t="s">
        <v>1621</v>
      </c>
      <c r="F38" s="207" t="s">
        <v>1615</v>
      </c>
      <c r="G38" s="403"/>
      <c r="H38" s="402">
        <v>20000000</v>
      </c>
      <c r="J38" s="147">
        <v>1</v>
      </c>
    </row>
    <row r="39" spans="1:10" ht="31.2" x14ac:dyDescent="0.25">
      <c r="A39" s="206" t="s">
        <v>431</v>
      </c>
      <c r="B39" s="207" t="s">
        <v>1622</v>
      </c>
      <c r="C39" s="402">
        <v>35000000</v>
      </c>
      <c r="D39" s="207" t="s">
        <v>1623</v>
      </c>
      <c r="E39" s="207" t="s">
        <v>1621</v>
      </c>
      <c r="F39" s="207" t="s">
        <v>1615</v>
      </c>
      <c r="G39" s="403"/>
      <c r="H39" s="402">
        <v>40000000</v>
      </c>
      <c r="J39" s="147">
        <v>1</v>
      </c>
    </row>
    <row r="40" spans="1:10" ht="31.2" x14ac:dyDescent="0.25">
      <c r="A40" s="206" t="s">
        <v>435</v>
      </c>
      <c r="B40" s="207" t="s">
        <v>1624</v>
      </c>
      <c r="C40" s="402">
        <v>900000000</v>
      </c>
      <c r="D40" s="207" t="s">
        <v>1625</v>
      </c>
      <c r="E40" s="207" t="s">
        <v>1626</v>
      </c>
      <c r="F40" s="207" t="s">
        <v>1615</v>
      </c>
      <c r="G40" s="403"/>
      <c r="H40" s="402">
        <v>900000000</v>
      </c>
      <c r="J40" s="147">
        <v>1</v>
      </c>
    </row>
    <row r="41" spans="1:10" ht="46.8" x14ac:dyDescent="0.25">
      <c r="A41" s="206" t="s">
        <v>438</v>
      </c>
      <c r="B41" s="207" t="s">
        <v>1627</v>
      </c>
      <c r="C41" s="402">
        <v>10000000</v>
      </c>
      <c r="D41" s="207" t="s">
        <v>1628</v>
      </c>
      <c r="E41" s="207" t="s">
        <v>1629</v>
      </c>
      <c r="F41" s="207" t="s">
        <v>1615</v>
      </c>
      <c r="G41" s="403"/>
      <c r="H41" s="402">
        <v>10000000</v>
      </c>
      <c r="J41" s="147">
        <v>1</v>
      </c>
    </row>
    <row r="42" spans="1:10" x14ac:dyDescent="0.25">
      <c r="A42" s="268"/>
      <c r="B42" s="207"/>
      <c r="C42" s="402"/>
      <c r="D42" s="207"/>
      <c r="E42" s="207"/>
      <c r="F42" s="207"/>
      <c r="G42" s="203"/>
      <c r="H42" s="402"/>
    </row>
    <row r="43" spans="1:10" s="240" customFormat="1" ht="31.2" x14ac:dyDescent="0.25">
      <c r="A43" s="245" t="s">
        <v>249</v>
      </c>
      <c r="B43" s="205" t="s">
        <v>1630</v>
      </c>
      <c r="C43" s="467">
        <f>SUM(C44:C46)</f>
        <v>55000000</v>
      </c>
      <c r="D43" s="201"/>
      <c r="E43" s="201"/>
      <c r="F43" s="201"/>
      <c r="G43" s="203"/>
      <c r="H43" s="408">
        <f>SUM(H44:H46)</f>
        <v>75000000</v>
      </c>
      <c r="I43" s="405">
        <f>C43</f>
        <v>55000000</v>
      </c>
    </row>
    <row r="44" spans="1:10" ht="31.2" x14ac:dyDescent="0.25">
      <c r="A44" s="206" t="s">
        <v>1</v>
      </c>
      <c r="B44" s="207" t="s">
        <v>1631</v>
      </c>
      <c r="C44" s="402">
        <v>15000000</v>
      </c>
      <c r="D44" s="207" t="s">
        <v>1632</v>
      </c>
      <c r="E44" s="207" t="s">
        <v>1633</v>
      </c>
      <c r="F44" s="207" t="s">
        <v>1615</v>
      </c>
      <c r="G44" s="403"/>
      <c r="H44" s="402">
        <v>15000000</v>
      </c>
      <c r="J44" s="147">
        <v>1</v>
      </c>
    </row>
    <row r="45" spans="1:10" ht="31.2" x14ac:dyDescent="0.25">
      <c r="A45" s="206" t="s">
        <v>3</v>
      </c>
      <c r="B45" s="207" t="s">
        <v>1634</v>
      </c>
      <c r="C45" s="402">
        <v>15000000</v>
      </c>
      <c r="D45" s="207" t="s">
        <v>1635</v>
      </c>
      <c r="E45" s="207" t="s">
        <v>1636</v>
      </c>
      <c r="F45" s="207" t="s">
        <v>1615</v>
      </c>
      <c r="G45" s="403"/>
      <c r="H45" s="402">
        <v>15000000</v>
      </c>
      <c r="J45" s="147">
        <v>1</v>
      </c>
    </row>
    <row r="46" spans="1:10" ht="31.2" x14ac:dyDescent="0.25">
      <c r="A46" s="206" t="s">
        <v>4</v>
      </c>
      <c r="B46" s="207" t="s">
        <v>1637</v>
      </c>
      <c r="C46" s="402">
        <v>25000000</v>
      </c>
      <c r="D46" s="207" t="s">
        <v>1638</v>
      </c>
      <c r="E46" s="207" t="s">
        <v>1639</v>
      </c>
      <c r="F46" s="207" t="s">
        <v>1615</v>
      </c>
      <c r="G46" s="403"/>
      <c r="H46" s="402">
        <v>45000000</v>
      </c>
      <c r="J46" s="147">
        <v>1</v>
      </c>
    </row>
    <row r="47" spans="1:10" x14ac:dyDescent="0.25">
      <c r="A47" s="241"/>
      <c r="B47" s="207"/>
      <c r="C47" s="402"/>
      <c r="D47" s="207"/>
      <c r="E47" s="207"/>
      <c r="F47" s="207"/>
      <c r="G47" s="203"/>
      <c r="H47" s="402"/>
    </row>
    <row r="48" spans="1:10" s="240" customFormat="1" ht="31.2" x14ac:dyDescent="0.25">
      <c r="A48" s="245" t="s">
        <v>250</v>
      </c>
      <c r="B48" s="205" t="s">
        <v>595</v>
      </c>
      <c r="C48" s="465">
        <f>SUM(C49:C59)</f>
        <v>1692000000</v>
      </c>
      <c r="D48" s="201"/>
      <c r="E48" s="201"/>
      <c r="F48" s="201"/>
      <c r="G48" s="244"/>
      <c r="H48" s="244">
        <f>SUM(H49:H59)</f>
        <v>630000000</v>
      </c>
      <c r="I48" s="405">
        <f>C48</f>
        <v>1692000000</v>
      </c>
    </row>
    <row r="49" spans="1:10" ht="31.2" x14ac:dyDescent="0.25">
      <c r="A49" s="206" t="s">
        <v>1</v>
      </c>
      <c r="B49" s="207" t="s">
        <v>829</v>
      </c>
      <c r="C49" s="402">
        <v>250000000</v>
      </c>
      <c r="D49" s="207" t="s">
        <v>1640</v>
      </c>
      <c r="E49" s="207" t="s">
        <v>1641</v>
      </c>
      <c r="F49" s="207" t="s">
        <v>1615</v>
      </c>
      <c r="G49" s="403"/>
      <c r="H49" s="402">
        <v>300000000</v>
      </c>
      <c r="J49" s="147">
        <v>1</v>
      </c>
    </row>
    <row r="50" spans="1:10" ht="78" x14ac:dyDescent="0.25">
      <c r="A50" s="206" t="s">
        <v>3</v>
      </c>
      <c r="B50" s="216" t="s">
        <v>1642</v>
      </c>
      <c r="C50" s="402">
        <v>50000000</v>
      </c>
      <c r="D50" s="207" t="s">
        <v>1643</v>
      </c>
      <c r="E50" s="207" t="s">
        <v>1644</v>
      </c>
      <c r="F50" s="207" t="s">
        <v>1615</v>
      </c>
      <c r="G50" s="403"/>
      <c r="H50" s="402">
        <v>100000000</v>
      </c>
      <c r="J50" s="147">
        <v>1</v>
      </c>
    </row>
    <row r="51" spans="1:10" ht="46.8" x14ac:dyDescent="0.25">
      <c r="A51" s="206" t="s">
        <v>4</v>
      </c>
      <c r="B51" s="207" t="s">
        <v>1645</v>
      </c>
      <c r="C51" s="402">
        <v>350000000</v>
      </c>
      <c r="D51" s="207" t="s">
        <v>1646</v>
      </c>
      <c r="E51" s="207" t="s">
        <v>1647</v>
      </c>
      <c r="F51" s="207" t="s">
        <v>1648</v>
      </c>
      <c r="G51" s="403"/>
      <c r="H51" s="402">
        <v>0</v>
      </c>
    </row>
    <row r="52" spans="1:10" ht="46.8" x14ac:dyDescent="0.25">
      <c r="A52" s="206" t="s">
        <v>431</v>
      </c>
      <c r="B52" s="207" t="s">
        <v>1649</v>
      </c>
      <c r="C52" s="402">
        <v>325000000</v>
      </c>
      <c r="D52" s="207" t="s">
        <v>1650</v>
      </c>
      <c r="E52" s="207" t="s">
        <v>1651</v>
      </c>
      <c r="F52" s="207" t="s">
        <v>1652</v>
      </c>
      <c r="G52" s="403"/>
      <c r="H52" s="402">
        <v>30000000</v>
      </c>
      <c r="J52" s="147">
        <v>1</v>
      </c>
    </row>
    <row r="53" spans="1:10" ht="46.8" x14ac:dyDescent="0.25">
      <c r="A53" s="206" t="s">
        <v>435</v>
      </c>
      <c r="B53" s="207" t="s">
        <v>1653</v>
      </c>
      <c r="C53" s="402">
        <v>325000000</v>
      </c>
      <c r="D53" s="207" t="s">
        <v>1654</v>
      </c>
      <c r="E53" s="207" t="s">
        <v>1651</v>
      </c>
      <c r="F53" s="207" t="s">
        <v>1655</v>
      </c>
      <c r="G53" s="403"/>
      <c r="H53" s="402">
        <v>30000000</v>
      </c>
      <c r="J53" s="147">
        <v>1</v>
      </c>
    </row>
    <row r="54" spans="1:10" ht="31.2" x14ac:dyDescent="0.25">
      <c r="A54" s="206" t="s">
        <v>438</v>
      </c>
      <c r="B54" s="207" t="s">
        <v>1656</v>
      </c>
      <c r="C54" s="402">
        <v>30000000</v>
      </c>
      <c r="D54" s="207" t="s">
        <v>1657</v>
      </c>
      <c r="E54" s="207" t="s">
        <v>1658</v>
      </c>
      <c r="F54" s="207" t="s">
        <v>1615</v>
      </c>
      <c r="G54" s="403"/>
      <c r="H54" s="402">
        <v>40000000</v>
      </c>
      <c r="J54" s="147">
        <v>1</v>
      </c>
    </row>
    <row r="55" spans="1:10" ht="31.2" x14ac:dyDescent="0.25">
      <c r="A55" s="206" t="s">
        <v>441</v>
      </c>
      <c r="B55" s="409" t="s">
        <v>1659</v>
      </c>
      <c r="C55" s="402">
        <v>25000000</v>
      </c>
      <c r="D55" s="410" t="s">
        <v>1660</v>
      </c>
      <c r="E55" s="207" t="s">
        <v>1661</v>
      </c>
      <c r="F55" s="207" t="s">
        <v>1615</v>
      </c>
      <c r="G55" s="403"/>
      <c r="H55" s="402"/>
    </row>
    <row r="56" spans="1:10" ht="31.2" x14ac:dyDescent="0.25">
      <c r="A56" s="206" t="s">
        <v>445</v>
      </c>
      <c r="B56" s="207" t="s">
        <v>598</v>
      </c>
      <c r="C56" s="402">
        <v>150000000</v>
      </c>
      <c r="D56" s="207" t="s">
        <v>1662</v>
      </c>
      <c r="E56" s="207" t="s">
        <v>1663</v>
      </c>
      <c r="F56" s="207" t="s">
        <v>1615</v>
      </c>
      <c r="G56" s="403"/>
      <c r="H56" s="402">
        <v>100000000</v>
      </c>
      <c r="J56" s="147">
        <v>1</v>
      </c>
    </row>
    <row r="57" spans="1:10" ht="31.2" x14ac:dyDescent="0.25">
      <c r="A57" s="206" t="s">
        <v>449</v>
      </c>
      <c r="B57" s="207" t="s">
        <v>1664</v>
      </c>
      <c r="C57" s="402">
        <v>10000000</v>
      </c>
      <c r="D57" s="207" t="s">
        <v>1665</v>
      </c>
      <c r="E57" s="207" t="s">
        <v>1626</v>
      </c>
      <c r="F57" s="207" t="s">
        <v>1615</v>
      </c>
      <c r="G57" s="403"/>
      <c r="H57" s="402">
        <v>15000000</v>
      </c>
      <c r="J57" s="147">
        <v>1</v>
      </c>
    </row>
    <row r="58" spans="1:10" ht="31.2" x14ac:dyDescent="0.25">
      <c r="A58" s="206" t="s">
        <v>553</v>
      </c>
      <c r="B58" s="207" t="s">
        <v>1666</v>
      </c>
      <c r="C58" s="402">
        <v>15000000</v>
      </c>
      <c r="D58" s="207" t="s">
        <v>1667</v>
      </c>
      <c r="E58" s="207" t="s">
        <v>1668</v>
      </c>
      <c r="F58" s="207" t="s">
        <v>1615</v>
      </c>
      <c r="G58" s="403"/>
      <c r="H58" s="402">
        <v>15000000</v>
      </c>
      <c r="J58" s="147">
        <v>1</v>
      </c>
    </row>
    <row r="59" spans="1:10" ht="46.8" x14ac:dyDescent="0.25">
      <c r="A59" s="206" t="s">
        <v>557</v>
      </c>
      <c r="B59" s="207" t="s">
        <v>1669</v>
      </c>
      <c r="C59" s="402">
        <v>162000000</v>
      </c>
      <c r="D59" s="207" t="s">
        <v>1670</v>
      </c>
      <c r="E59" s="207" t="s">
        <v>1641</v>
      </c>
      <c r="F59" s="207" t="s">
        <v>1615</v>
      </c>
      <c r="G59" s="403"/>
      <c r="H59" s="402"/>
    </row>
    <row r="60" spans="1:10" x14ac:dyDescent="0.25">
      <c r="A60" s="268"/>
      <c r="B60" s="207"/>
      <c r="C60" s="402"/>
      <c r="D60" s="207"/>
      <c r="E60" s="207"/>
      <c r="F60" s="207"/>
      <c r="G60" s="203"/>
      <c r="H60" s="402"/>
    </row>
    <row r="61" spans="1:10" s="240" customFormat="1" ht="31.2" x14ac:dyDescent="0.25">
      <c r="A61" s="245" t="s">
        <v>253</v>
      </c>
      <c r="B61" s="205" t="s">
        <v>600</v>
      </c>
      <c r="C61" s="465">
        <f>SUM(C62:C63)</f>
        <v>85000000</v>
      </c>
      <c r="D61" s="201"/>
      <c r="E61" s="201"/>
      <c r="F61" s="201"/>
      <c r="G61" s="244"/>
      <c r="H61" s="244">
        <f>SUM(H62:H62)</f>
        <v>100000000</v>
      </c>
      <c r="I61" s="405">
        <f>C61</f>
        <v>85000000</v>
      </c>
    </row>
    <row r="62" spans="1:10" ht="31.2" x14ac:dyDescent="0.25">
      <c r="A62" s="206" t="s">
        <v>1</v>
      </c>
      <c r="B62" s="207" t="s">
        <v>1671</v>
      </c>
      <c r="C62" s="402">
        <v>50000000</v>
      </c>
      <c r="D62" s="207" t="s">
        <v>1672</v>
      </c>
      <c r="E62" s="207" t="s">
        <v>1673</v>
      </c>
      <c r="F62" s="207" t="s">
        <v>1615</v>
      </c>
      <c r="G62" s="403"/>
      <c r="H62" s="402">
        <v>100000000</v>
      </c>
      <c r="J62" s="147">
        <v>1</v>
      </c>
    </row>
    <row r="63" spans="1:10" ht="31.2" x14ac:dyDescent="0.25">
      <c r="A63" s="206" t="s">
        <v>3</v>
      </c>
      <c r="B63" s="207" t="s">
        <v>1674</v>
      </c>
      <c r="C63" s="402">
        <v>35000000</v>
      </c>
      <c r="D63" s="207" t="s">
        <v>1675</v>
      </c>
      <c r="E63" s="207" t="s">
        <v>1641</v>
      </c>
      <c r="F63" s="207" t="s">
        <v>1615</v>
      </c>
      <c r="G63" s="403"/>
      <c r="H63" s="402"/>
    </row>
    <row r="64" spans="1:10" x14ac:dyDescent="0.25">
      <c r="A64" s="268"/>
      <c r="B64" s="207"/>
      <c r="C64" s="402"/>
      <c r="D64" s="207"/>
      <c r="E64" s="207"/>
      <c r="F64" s="207"/>
      <c r="G64" s="403"/>
      <c r="H64" s="402"/>
    </row>
    <row r="65" spans="1:10" ht="31.2" x14ac:dyDescent="0.25">
      <c r="A65" s="245" t="s">
        <v>256</v>
      </c>
      <c r="B65" s="205" t="s">
        <v>1676</v>
      </c>
      <c r="C65" s="465">
        <f>SUM(C66:C69)</f>
        <v>220000000</v>
      </c>
      <c r="D65" s="201"/>
      <c r="E65" s="201"/>
      <c r="F65" s="201"/>
      <c r="G65" s="403"/>
      <c r="H65" s="244">
        <f>SUM(H66:H69)</f>
        <v>265000000</v>
      </c>
      <c r="I65" s="405">
        <f>C65</f>
        <v>220000000</v>
      </c>
    </row>
    <row r="66" spans="1:10" ht="46.8" x14ac:dyDescent="0.25">
      <c r="A66" s="206" t="s">
        <v>1</v>
      </c>
      <c r="B66" s="207" t="s">
        <v>1677</v>
      </c>
      <c r="C66" s="402">
        <v>20000000</v>
      </c>
      <c r="D66" s="207" t="s">
        <v>1678</v>
      </c>
      <c r="E66" s="207" t="s">
        <v>1679</v>
      </c>
      <c r="F66" s="207" t="s">
        <v>1615</v>
      </c>
      <c r="G66" s="403"/>
      <c r="H66" s="402">
        <v>20000000</v>
      </c>
      <c r="J66" s="147">
        <v>1</v>
      </c>
    </row>
    <row r="67" spans="1:10" ht="31.2" x14ac:dyDescent="0.25">
      <c r="A67" s="206" t="s">
        <v>3</v>
      </c>
      <c r="B67" s="207" t="s">
        <v>1680</v>
      </c>
      <c r="C67" s="402">
        <v>75000000</v>
      </c>
      <c r="D67" s="207" t="s">
        <v>1681</v>
      </c>
      <c r="E67" s="207" t="s">
        <v>1682</v>
      </c>
      <c r="F67" s="207" t="s">
        <v>1615</v>
      </c>
      <c r="G67" s="403"/>
      <c r="H67" s="402">
        <v>75000000</v>
      </c>
      <c r="J67" s="147">
        <v>1</v>
      </c>
    </row>
    <row r="68" spans="1:10" ht="31.2" x14ac:dyDescent="0.25">
      <c r="A68" s="206" t="s">
        <v>4</v>
      </c>
      <c r="B68" s="207" t="s">
        <v>1683</v>
      </c>
      <c r="C68" s="402">
        <v>25000000</v>
      </c>
      <c r="D68" s="207" t="s">
        <v>1684</v>
      </c>
      <c r="E68" s="207" t="s">
        <v>1682</v>
      </c>
      <c r="F68" s="207" t="s">
        <v>1615</v>
      </c>
      <c r="G68" s="403"/>
      <c r="H68" s="402">
        <v>50000000</v>
      </c>
      <c r="J68" s="147">
        <v>1</v>
      </c>
    </row>
    <row r="69" spans="1:10" ht="31.2" x14ac:dyDescent="0.25">
      <c r="A69" s="206" t="s">
        <v>431</v>
      </c>
      <c r="B69" s="207" t="s">
        <v>1685</v>
      </c>
      <c r="C69" s="402">
        <v>100000000</v>
      </c>
      <c r="D69" s="207" t="s">
        <v>1686</v>
      </c>
      <c r="E69" s="207" t="s">
        <v>1682</v>
      </c>
      <c r="F69" s="207" t="s">
        <v>1615</v>
      </c>
      <c r="G69" s="403"/>
      <c r="H69" s="402">
        <v>120000000</v>
      </c>
      <c r="J69" s="147">
        <v>1</v>
      </c>
    </row>
    <row r="70" spans="1:10" x14ac:dyDescent="0.25">
      <c r="A70" s="268"/>
      <c r="B70" s="207"/>
      <c r="C70" s="402"/>
      <c r="D70" s="207"/>
      <c r="E70" s="207"/>
      <c r="F70" s="207"/>
      <c r="G70" s="403"/>
      <c r="H70" s="402"/>
    </row>
    <row r="71" spans="1:10" s="415" customFormat="1" x14ac:dyDescent="0.25">
      <c r="A71" s="468"/>
      <c r="B71" s="411" t="s">
        <v>0</v>
      </c>
      <c r="C71" s="469">
        <f>C72+C76</f>
        <v>499214417500</v>
      </c>
      <c r="D71" s="413"/>
      <c r="E71" s="414"/>
      <c r="F71" s="413"/>
      <c r="G71" s="412"/>
      <c r="H71" s="412" t="e">
        <f>SUM(H76,H72)</f>
        <v>#REF!</v>
      </c>
    </row>
    <row r="72" spans="1:10" x14ac:dyDescent="0.25">
      <c r="A72" s="201" t="s">
        <v>123</v>
      </c>
      <c r="B72" s="201" t="s">
        <v>8</v>
      </c>
      <c r="C72" s="470">
        <f>SUM(C73)</f>
        <v>2000000000</v>
      </c>
      <c r="D72" s="201"/>
      <c r="E72" s="207"/>
      <c r="F72" s="207"/>
      <c r="G72" s="202"/>
      <c r="H72" s="202" t="e">
        <f>SUM(H73)</f>
        <v>#REF!</v>
      </c>
    </row>
    <row r="73" spans="1:10" ht="31.2" x14ac:dyDescent="0.25">
      <c r="A73" s="204" t="s">
        <v>237</v>
      </c>
      <c r="B73" s="205" t="s">
        <v>1687</v>
      </c>
      <c r="C73" s="471">
        <f>SUM(C74)</f>
        <v>2000000000</v>
      </c>
      <c r="D73" s="205"/>
      <c r="E73" s="207"/>
      <c r="F73" s="207"/>
      <c r="G73" s="416"/>
      <c r="H73" s="416" t="e">
        <f>SUM(#REF!)</f>
        <v>#REF!</v>
      </c>
    </row>
    <row r="74" spans="1:10" ht="31.2" x14ac:dyDescent="0.25">
      <c r="A74" s="207">
        <v>1</v>
      </c>
      <c r="B74" s="207" t="s">
        <v>1688</v>
      </c>
      <c r="C74" s="402">
        <v>2000000000</v>
      </c>
      <c r="D74" s="207" t="s">
        <v>1660</v>
      </c>
      <c r="E74" s="207" t="s">
        <v>1661</v>
      </c>
      <c r="F74" s="207" t="s">
        <v>1615</v>
      </c>
      <c r="G74" s="403"/>
      <c r="H74" s="402"/>
    </row>
    <row r="75" spans="1:10" x14ac:dyDescent="0.25">
      <c r="A75" s="207"/>
      <c r="B75" s="207"/>
      <c r="C75" s="402"/>
      <c r="D75" s="207"/>
      <c r="E75" s="207"/>
      <c r="F75" s="207"/>
      <c r="G75" s="403"/>
      <c r="H75" s="208"/>
    </row>
    <row r="76" spans="1:10" s="417" customFormat="1" x14ac:dyDescent="0.25">
      <c r="A76" s="1092" t="s">
        <v>124</v>
      </c>
      <c r="B76" s="1094" t="s">
        <v>10</v>
      </c>
      <c r="C76" s="1096">
        <f>SUM(C78,C84,C86)</f>
        <v>497214417500</v>
      </c>
      <c r="D76" s="1090"/>
      <c r="E76" s="1098"/>
      <c r="F76" s="1090"/>
      <c r="G76" s="412"/>
      <c r="H76" s="412">
        <f>SUM(H78,H86)</f>
        <v>237618299000</v>
      </c>
    </row>
    <row r="77" spans="1:10" s="417" customFormat="1" x14ac:dyDescent="0.25">
      <c r="A77" s="1093"/>
      <c r="B77" s="1095"/>
      <c r="C77" s="1097"/>
      <c r="D77" s="1091"/>
      <c r="E77" s="1099"/>
      <c r="F77" s="1091"/>
      <c r="G77" s="412"/>
      <c r="H77" s="412"/>
    </row>
    <row r="78" spans="1:10" s="418" customFormat="1" x14ac:dyDescent="0.25">
      <c r="A78" s="245" t="s">
        <v>237</v>
      </c>
      <c r="B78" s="205" t="s">
        <v>1689</v>
      </c>
      <c r="C78" s="471">
        <f>SUM(C79:C86)</f>
        <v>256522429500</v>
      </c>
      <c r="D78" s="205"/>
      <c r="E78" s="205"/>
      <c r="F78" s="205"/>
      <c r="G78" s="416"/>
      <c r="H78" s="416">
        <f>SUM(H79:H84)</f>
        <v>104552551000</v>
      </c>
    </row>
    <row r="79" spans="1:10" ht="31.2" x14ac:dyDescent="0.25">
      <c r="A79" s="206" t="s">
        <v>1</v>
      </c>
      <c r="B79" s="207" t="s">
        <v>1690</v>
      </c>
      <c r="C79" s="402">
        <v>300000000</v>
      </c>
      <c r="D79" s="207" t="s">
        <v>1691</v>
      </c>
      <c r="E79" s="207" t="s">
        <v>1692</v>
      </c>
      <c r="F79" s="207" t="s">
        <v>1615</v>
      </c>
      <c r="G79" s="403"/>
      <c r="H79" s="402">
        <v>500000000</v>
      </c>
      <c r="J79" s="147">
        <v>1</v>
      </c>
    </row>
    <row r="80" spans="1:10" x14ac:dyDescent="0.25">
      <c r="A80" s="206"/>
      <c r="B80" s="207"/>
      <c r="C80" s="402">
        <v>0</v>
      </c>
      <c r="D80" s="207"/>
      <c r="E80" s="207"/>
      <c r="F80" s="207"/>
      <c r="G80" s="403">
        <f>SUBTOTAL(9,C80:C81)</f>
        <v>300000000</v>
      </c>
      <c r="H80" s="402">
        <v>200000000</v>
      </c>
      <c r="J80" s="147">
        <v>1</v>
      </c>
    </row>
    <row r="81" spans="1:17" ht="31.2" x14ac:dyDescent="0.25">
      <c r="A81" s="206" t="s">
        <v>3</v>
      </c>
      <c r="B81" s="207" t="s">
        <v>1693</v>
      </c>
      <c r="C81" s="402">
        <v>300000000</v>
      </c>
      <c r="D81" s="207" t="s">
        <v>1694</v>
      </c>
      <c r="E81" s="207" t="s">
        <v>1692</v>
      </c>
      <c r="F81" s="207" t="s">
        <v>1615</v>
      </c>
      <c r="G81" s="403"/>
      <c r="H81" s="402">
        <v>300000000</v>
      </c>
      <c r="J81" s="147">
        <v>11</v>
      </c>
    </row>
    <row r="82" spans="1:17" x14ac:dyDescent="0.25">
      <c r="A82" s="251"/>
      <c r="B82" s="251" t="s">
        <v>1695</v>
      </c>
      <c r="C82" s="420">
        <v>15230441500</v>
      </c>
      <c r="D82" s="251"/>
      <c r="E82" s="251"/>
      <c r="F82" s="251"/>
    </row>
    <row r="83" spans="1:17" x14ac:dyDescent="0.25">
      <c r="A83" s="472"/>
      <c r="B83" s="251"/>
      <c r="C83" s="420"/>
      <c r="D83" s="251"/>
      <c r="E83" s="251"/>
      <c r="F83" s="251"/>
      <c r="G83" s="403"/>
      <c r="H83" s="402"/>
    </row>
    <row r="84" spans="1:17" ht="31.2" x14ac:dyDescent="0.25">
      <c r="A84" s="473"/>
      <c r="B84" s="422" t="s">
        <v>1696</v>
      </c>
      <c r="C84" s="421">
        <f>103552551000-1700000000</f>
        <v>101852551000</v>
      </c>
      <c r="D84" s="422" t="s">
        <v>1697</v>
      </c>
      <c r="E84" s="422" t="s">
        <v>1682</v>
      </c>
      <c r="F84" s="422" t="s">
        <v>1615</v>
      </c>
      <c r="G84" s="403"/>
      <c r="H84" s="402">
        <v>103552551000</v>
      </c>
      <c r="J84" s="147">
        <v>1</v>
      </c>
    </row>
    <row r="85" spans="1:17" x14ac:dyDescent="0.25">
      <c r="A85" s="472"/>
      <c r="B85" s="251"/>
      <c r="C85" s="420"/>
      <c r="D85" s="251"/>
      <c r="E85" s="251"/>
      <c r="F85" s="251"/>
      <c r="G85" s="403"/>
      <c r="H85" s="402"/>
    </row>
    <row r="86" spans="1:17" s="418" customFormat="1" ht="31.2" x14ac:dyDescent="0.25">
      <c r="A86" s="245" t="s">
        <v>243</v>
      </c>
      <c r="B86" s="205" t="s">
        <v>1698</v>
      </c>
      <c r="C86" s="471">
        <v>138839437000</v>
      </c>
      <c r="D86" s="271" t="s">
        <v>1699</v>
      </c>
      <c r="E86" s="271" t="s">
        <v>1700</v>
      </c>
      <c r="F86" s="271" t="s">
        <v>1615</v>
      </c>
      <c r="G86" s="203">
        <f>SUBTOTAL(9,C86)</f>
        <v>138839437000</v>
      </c>
      <c r="H86" s="416">
        <v>133065748000</v>
      </c>
      <c r="J86" s="418">
        <v>1</v>
      </c>
    </row>
    <row r="87" spans="1:17" x14ac:dyDescent="0.25">
      <c r="J87" s="147">
        <f>SUM(J3:J86)</f>
        <v>53</v>
      </c>
    </row>
    <row r="88" spans="1:17" x14ac:dyDescent="0.25">
      <c r="Q88" s="405"/>
    </row>
  </sheetData>
  <mergeCells count="6">
    <mergeCell ref="F76:F77"/>
    <mergeCell ref="A76:A77"/>
    <mergeCell ref="B76:B77"/>
    <mergeCell ref="C76:C77"/>
    <mergeCell ref="D76:D77"/>
    <mergeCell ref="E76:E77"/>
  </mergeCells>
  <pageMargins left="0.36" right="0.16" top="0.34" bottom="0.32" header="0.31496062992125984" footer="0.31496062992125984"/>
  <pageSetup paperSize="11" scale="55" orientation="landscape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2"/>
  <sheetViews>
    <sheetView zoomScale="60" zoomScaleNormal="60" workbookViewId="0">
      <selection activeCell="B6" sqref="B6"/>
    </sheetView>
  </sheetViews>
  <sheetFormatPr defaultColWidth="9.109375" defaultRowHeight="15.6" x14ac:dyDescent="0.3"/>
  <cols>
    <col min="1" max="1" width="7.77734375" style="432" customWidth="1"/>
    <col min="2" max="2" width="55.77734375" style="46" customWidth="1"/>
    <col min="3" max="3" width="23.77734375" style="46" customWidth="1"/>
    <col min="4" max="4" width="45.77734375" style="46" customWidth="1"/>
    <col min="5" max="6" width="24.77734375" style="46" customWidth="1"/>
    <col min="7" max="16384" width="9.109375" style="46"/>
  </cols>
  <sheetData>
    <row r="1" spans="1:6" x14ac:dyDescent="0.3">
      <c r="A1" s="423" t="s">
        <v>1158</v>
      </c>
      <c r="C1" s="1100" t="s">
        <v>1405</v>
      </c>
      <c r="D1" s="1100"/>
      <c r="E1" s="1100"/>
    </row>
    <row r="2" spans="1:6" x14ac:dyDescent="0.3">
      <c r="A2" s="423"/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426"/>
      <c r="B5" s="426"/>
      <c r="C5" s="426"/>
      <c r="D5" s="426"/>
      <c r="E5" s="426"/>
      <c r="F5" s="426"/>
    </row>
    <row r="6" spans="1:6" x14ac:dyDescent="0.3">
      <c r="A6" s="426"/>
      <c r="B6" s="322" t="s">
        <v>109</v>
      </c>
      <c r="C6" s="426"/>
      <c r="D6" s="426"/>
      <c r="E6" s="426"/>
      <c r="F6" s="426"/>
    </row>
    <row r="7" spans="1:6" ht="31.2" x14ac:dyDescent="0.3">
      <c r="A7" s="426"/>
      <c r="B7" s="164" t="s">
        <v>1406</v>
      </c>
      <c r="C7" s="427">
        <f>SUM(C10,C24,C30,C34,C39,C43,C47,C51,C57,C63,C67,C70,C77,C87,C93,C100)</f>
        <v>5035800000</v>
      </c>
      <c r="D7" s="426"/>
      <c r="E7" s="426"/>
      <c r="F7" s="426"/>
    </row>
    <row r="8" spans="1:6" x14ac:dyDescent="0.3">
      <c r="A8" s="426"/>
      <c r="B8" s="426"/>
      <c r="C8" s="426"/>
      <c r="D8" s="426"/>
      <c r="E8" s="426"/>
      <c r="F8" s="426"/>
    </row>
    <row r="9" spans="1:6" x14ac:dyDescent="0.3">
      <c r="A9" s="234"/>
      <c r="B9" s="428" t="s">
        <v>49</v>
      </c>
      <c r="C9" s="429"/>
      <c r="D9" s="429"/>
      <c r="E9" s="429"/>
      <c r="F9" s="429"/>
    </row>
    <row r="10" spans="1:6" s="193" customFormat="1" ht="31.2" x14ac:dyDescent="0.25">
      <c r="A10" s="162" t="s">
        <v>620</v>
      </c>
      <c r="B10" s="81" t="s">
        <v>238</v>
      </c>
      <c r="C10" s="433">
        <f>SUM(C11:C22)</f>
        <v>431000000</v>
      </c>
      <c r="D10" s="71"/>
      <c r="E10" s="71"/>
      <c r="F10" s="71"/>
    </row>
    <row r="11" spans="1:6" s="193" customFormat="1" ht="46.8" x14ac:dyDescent="0.25">
      <c r="A11" s="71">
        <v>1</v>
      </c>
      <c r="B11" s="5" t="s">
        <v>420</v>
      </c>
      <c r="C11" s="16">
        <v>4500000</v>
      </c>
      <c r="D11" s="71" t="s">
        <v>1407</v>
      </c>
      <c r="E11" s="5" t="s">
        <v>1408</v>
      </c>
      <c r="F11" s="5" t="s">
        <v>1409</v>
      </c>
    </row>
    <row r="12" spans="1:6" s="193" customFormat="1" ht="93.6" x14ac:dyDescent="0.25">
      <c r="A12" s="71">
        <v>2</v>
      </c>
      <c r="B12" s="5" t="s">
        <v>424</v>
      </c>
      <c r="C12" s="16">
        <v>120000000</v>
      </c>
      <c r="D12" s="71" t="s">
        <v>1410</v>
      </c>
      <c r="E12" s="5" t="s">
        <v>1411</v>
      </c>
      <c r="F12" s="5" t="s">
        <v>1409</v>
      </c>
    </row>
    <row r="13" spans="1:6" s="193" customFormat="1" ht="46.8" x14ac:dyDescent="0.25">
      <c r="A13" s="71">
        <v>3</v>
      </c>
      <c r="B13" s="5" t="s">
        <v>1216</v>
      </c>
      <c r="C13" s="16">
        <v>35000000</v>
      </c>
      <c r="D13" s="71" t="s">
        <v>1412</v>
      </c>
      <c r="E13" s="5" t="s">
        <v>1413</v>
      </c>
      <c r="F13" s="5" t="s">
        <v>1409</v>
      </c>
    </row>
    <row r="14" spans="1:6" s="193" customFormat="1" ht="31.2" x14ac:dyDescent="0.25">
      <c r="A14" s="71">
        <v>4</v>
      </c>
      <c r="B14" s="5" t="s">
        <v>426</v>
      </c>
      <c r="C14" s="16">
        <v>5500000</v>
      </c>
      <c r="D14" s="71" t="s">
        <v>1414</v>
      </c>
      <c r="E14" s="5" t="s">
        <v>1415</v>
      </c>
      <c r="F14" s="5" t="s">
        <v>1409</v>
      </c>
    </row>
    <row r="15" spans="1:6" s="193" customFormat="1" ht="62.4" x14ac:dyDescent="0.25">
      <c r="A15" s="71">
        <v>5</v>
      </c>
      <c r="B15" s="5" t="s">
        <v>432</v>
      </c>
      <c r="C15" s="16">
        <v>15000000</v>
      </c>
      <c r="D15" s="71" t="s">
        <v>1416</v>
      </c>
      <c r="E15" s="5" t="s">
        <v>1417</v>
      </c>
      <c r="F15" s="5" t="s">
        <v>1418</v>
      </c>
    </row>
    <row r="16" spans="1:6" s="193" customFormat="1" ht="46.8" x14ac:dyDescent="0.25">
      <c r="A16" s="71">
        <v>6</v>
      </c>
      <c r="B16" s="5" t="s">
        <v>239</v>
      </c>
      <c r="C16" s="16">
        <v>28000000</v>
      </c>
      <c r="D16" s="71" t="s">
        <v>1419</v>
      </c>
      <c r="E16" s="5" t="s">
        <v>1420</v>
      </c>
      <c r="F16" s="5" t="s">
        <v>1409</v>
      </c>
    </row>
    <row r="17" spans="1:6" s="193" customFormat="1" ht="46.8" x14ac:dyDescent="0.25">
      <c r="A17" s="71">
        <v>7</v>
      </c>
      <c r="B17" s="5" t="s">
        <v>439</v>
      </c>
      <c r="C17" s="16">
        <v>20000000</v>
      </c>
      <c r="D17" s="71" t="s">
        <v>1421</v>
      </c>
      <c r="E17" s="5" t="s">
        <v>1422</v>
      </c>
      <c r="F17" s="5" t="s">
        <v>1409</v>
      </c>
    </row>
    <row r="18" spans="1:6" s="193" customFormat="1" ht="46.8" x14ac:dyDescent="0.25">
      <c r="A18" s="71">
        <v>8</v>
      </c>
      <c r="B18" s="5" t="s">
        <v>242</v>
      </c>
      <c r="C18" s="16">
        <v>6000000</v>
      </c>
      <c r="D18" s="71" t="s">
        <v>1423</v>
      </c>
      <c r="E18" s="5" t="s">
        <v>1424</v>
      </c>
      <c r="F18" s="5" t="s">
        <v>1418</v>
      </c>
    </row>
    <row r="19" spans="1:6" s="193" customFormat="1" ht="46.8" x14ac:dyDescent="0.25">
      <c r="A19" s="71">
        <v>9</v>
      </c>
      <c r="B19" s="5" t="s">
        <v>854</v>
      </c>
      <c r="C19" s="16">
        <v>2000000</v>
      </c>
      <c r="D19" s="71" t="s">
        <v>1425</v>
      </c>
      <c r="E19" s="5" t="s">
        <v>1426</v>
      </c>
      <c r="F19" s="5" t="s">
        <v>1418</v>
      </c>
    </row>
    <row r="20" spans="1:6" s="193" customFormat="1" ht="78" x14ac:dyDescent="0.25">
      <c r="A20" s="71">
        <v>10</v>
      </c>
      <c r="B20" s="5" t="s">
        <v>550</v>
      </c>
      <c r="C20" s="16">
        <v>5000000</v>
      </c>
      <c r="D20" s="71" t="s">
        <v>1427</v>
      </c>
      <c r="E20" s="5" t="s">
        <v>262</v>
      </c>
      <c r="F20" s="5" t="s">
        <v>1418</v>
      </c>
    </row>
    <row r="21" spans="1:6" s="193" customFormat="1" ht="31.2" x14ac:dyDescent="0.25">
      <c r="A21" s="71">
        <v>11</v>
      </c>
      <c r="B21" s="5" t="s">
        <v>446</v>
      </c>
      <c r="C21" s="16">
        <v>80000000</v>
      </c>
      <c r="D21" s="71" t="s">
        <v>1428</v>
      </c>
      <c r="E21" s="5" t="s">
        <v>1429</v>
      </c>
      <c r="F21" s="5" t="s">
        <v>1409</v>
      </c>
    </row>
    <row r="22" spans="1:6" s="193" customFormat="1" ht="46.8" x14ac:dyDescent="0.25">
      <c r="A22" s="71">
        <v>12</v>
      </c>
      <c r="B22" s="5" t="s">
        <v>635</v>
      </c>
      <c r="C22" s="16">
        <v>110000000</v>
      </c>
      <c r="D22" s="71" t="s">
        <v>1430</v>
      </c>
      <c r="E22" s="5" t="s">
        <v>262</v>
      </c>
      <c r="F22" s="5" t="s">
        <v>1431</v>
      </c>
    </row>
    <row r="23" spans="1:6" s="193" customFormat="1" x14ac:dyDescent="0.25">
      <c r="A23" s="170"/>
      <c r="B23" s="5"/>
      <c r="C23" s="16"/>
      <c r="D23" s="71"/>
      <c r="E23" s="5"/>
      <c r="F23" s="5"/>
    </row>
    <row r="24" spans="1:6" s="193" customFormat="1" ht="31.2" x14ac:dyDescent="0.25">
      <c r="A24" s="162" t="s">
        <v>1432</v>
      </c>
      <c r="B24" s="81" t="s">
        <v>244</v>
      </c>
      <c r="C24" s="464">
        <f>SUM(C25:C28)</f>
        <v>137000000</v>
      </c>
      <c r="D24" s="71"/>
      <c r="E24" s="63"/>
      <c r="F24" s="5"/>
    </row>
    <row r="25" spans="1:6" s="193" customFormat="1" ht="46.8" x14ac:dyDescent="0.25">
      <c r="A25" s="71">
        <v>1</v>
      </c>
      <c r="B25" s="5" t="s">
        <v>245</v>
      </c>
      <c r="C25" s="16">
        <v>25000000</v>
      </c>
      <c r="D25" s="71" t="s">
        <v>1433</v>
      </c>
      <c r="E25" s="5" t="s">
        <v>1434</v>
      </c>
      <c r="F25" s="5" t="s">
        <v>1435</v>
      </c>
    </row>
    <row r="26" spans="1:6" s="193" customFormat="1" ht="62.4" x14ac:dyDescent="0.25">
      <c r="A26" s="71">
        <v>2</v>
      </c>
      <c r="B26" s="5" t="s">
        <v>456</v>
      </c>
      <c r="C26" s="16">
        <v>70000000</v>
      </c>
      <c r="D26" s="71" t="s">
        <v>1436</v>
      </c>
      <c r="E26" s="5" t="s">
        <v>1437</v>
      </c>
      <c r="F26" s="5" t="s">
        <v>1409</v>
      </c>
    </row>
    <row r="27" spans="1:6" s="193" customFormat="1" ht="31.2" x14ac:dyDescent="0.25">
      <c r="A27" s="71">
        <v>3</v>
      </c>
      <c r="B27" s="5" t="s">
        <v>246</v>
      </c>
      <c r="C27" s="16">
        <v>15000000</v>
      </c>
      <c r="D27" s="71" t="s">
        <v>1438</v>
      </c>
      <c r="E27" s="5" t="s">
        <v>262</v>
      </c>
      <c r="F27" s="5" t="s">
        <v>1418</v>
      </c>
    </row>
    <row r="28" spans="1:6" s="193" customFormat="1" ht="78" x14ac:dyDescent="0.25">
      <c r="A28" s="71">
        <v>4</v>
      </c>
      <c r="B28" s="5" t="s">
        <v>1439</v>
      </c>
      <c r="C28" s="16">
        <v>27000000</v>
      </c>
      <c r="D28" s="71" t="s">
        <v>1440</v>
      </c>
      <c r="E28" s="5" t="s">
        <v>1441</v>
      </c>
      <c r="F28" s="5" t="s">
        <v>1409</v>
      </c>
    </row>
    <row r="29" spans="1:6" s="193" customFormat="1" x14ac:dyDescent="0.25">
      <c r="A29" s="170"/>
      <c r="B29" s="5"/>
      <c r="C29" s="16"/>
      <c r="D29" s="71"/>
      <c r="E29" s="5"/>
      <c r="F29" s="5"/>
    </row>
    <row r="30" spans="1:6" s="193" customFormat="1" x14ac:dyDescent="0.25">
      <c r="A30" s="1103" t="s">
        <v>1442</v>
      </c>
      <c r="B30" s="1105" t="s">
        <v>881</v>
      </c>
      <c r="C30" s="1107">
        <f>SUM(C32)</f>
        <v>15000000</v>
      </c>
      <c r="D30" s="1109"/>
      <c r="E30" s="1111"/>
      <c r="F30" s="1101"/>
    </row>
    <row r="31" spans="1:6" s="193" customFormat="1" x14ac:dyDescent="0.25">
      <c r="A31" s="1104"/>
      <c r="B31" s="1106"/>
      <c r="C31" s="1108"/>
      <c r="D31" s="1110"/>
      <c r="E31" s="1112"/>
      <c r="F31" s="1102"/>
    </row>
    <row r="32" spans="1:6" s="193" customFormat="1" ht="46.8" x14ac:dyDescent="0.25">
      <c r="A32" s="170">
        <v>1</v>
      </c>
      <c r="B32" s="5" t="s">
        <v>1443</v>
      </c>
      <c r="C32" s="16">
        <v>15000000</v>
      </c>
      <c r="D32" s="71" t="s">
        <v>1444</v>
      </c>
      <c r="E32" s="5" t="s">
        <v>1445</v>
      </c>
      <c r="F32" s="5" t="s">
        <v>1446</v>
      </c>
    </row>
    <row r="33" spans="1:6" s="193" customFormat="1" x14ac:dyDescent="0.25">
      <c r="A33" s="174"/>
      <c r="B33" s="5"/>
      <c r="C33" s="16"/>
      <c r="D33" s="71"/>
      <c r="E33" s="5"/>
      <c r="F33" s="5"/>
    </row>
    <row r="34" spans="1:6" s="193" customFormat="1" x14ac:dyDescent="0.25">
      <c r="A34" s="1103" t="s">
        <v>1447</v>
      </c>
      <c r="B34" s="1105" t="s">
        <v>466</v>
      </c>
      <c r="C34" s="1107">
        <f>SUM(C36:C37)</f>
        <v>195000000</v>
      </c>
      <c r="D34" s="1109"/>
      <c r="E34" s="1111"/>
      <c r="F34" s="1101"/>
    </row>
    <row r="35" spans="1:6" s="193" customFormat="1" x14ac:dyDescent="0.25">
      <c r="A35" s="1104"/>
      <c r="B35" s="1106"/>
      <c r="C35" s="1108"/>
      <c r="D35" s="1110"/>
      <c r="E35" s="1112"/>
      <c r="F35" s="1102"/>
    </row>
    <row r="36" spans="1:6" s="193" customFormat="1" ht="46.8" x14ac:dyDescent="0.25">
      <c r="A36" s="170">
        <v>1</v>
      </c>
      <c r="B36" s="5" t="s">
        <v>467</v>
      </c>
      <c r="C36" s="16">
        <v>10000000</v>
      </c>
      <c r="D36" s="71" t="s">
        <v>1448</v>
      </c>
      <c r="E36" s="5" t="s">
        <v>1449</v>
      </c>
      <c r="F36" s="5" t="s">
        <v>1435</v>
      </c>
    </row>
    <row r="37" spans="1:6" s="193" customFormat="1" ht="31.2" x14ac:dyDescent="0.25">
      <c r="A37" s="170">
        <v>2</v>
      </c>
      <c r="B37" s="5" t="s">
        <v>1243</v>
      </c>
      <c r="C37" s="16">
        <v>185000000</v>
      </c>
      <c r="D37" s="71" t="s">
        <v>1450</v>
      </c>
      <c r="E37" s="5" t="s">
        <v>1451</v>
      </c>
      <c r="F37" s="5" t="s">
        <v>1409</v>
      </c>
    </row>
    <row r="38" spans="1:6" s="193" customFormat="1" x14ac:dyDescent="0.25">
      <c r="A38" s="174"/>
      <c r="B38" s="5"/>
      <c r="C38" s="16"/>
      <c r="D38" s="71"/>
      <c r="E38" s="5"/>
      <c r="F38" s="5"/>
    </row>
    <row r="39" spans="1:6" s="193" customFormat="1" x14ac:dyDescent="0.25">
      <c r="A39" s="1103" t="s">
        <v>1452</v>
      </c>
      <c r="B39" s="1105" t="s">
        <v>1453</v>
      </c>
      <c r="C39" s="1107">
        <f>SUM(C41)</f>
        <v>352800000</v>
      </c>
      <c r="D39" s="1109"/>
      <c r="E39" s="1111"/>
      <c r="F39" s="1101"/>
    </row>
    <row r="40" spans="1:6" s="193" customFormat="1" x14ac:dyDescent="0.25">
      <c r="A40" s="1104"/>
      <c r="B40" s="1106"/>
      <c r="C40" s="1108"/>
      <c r="D40" s="1110"/>
      <c r="E40" s="1112"/>
      <c r="F40" s="1102"/>
    </row>
    <row r="41" spans="1:6" s="193" customFormat="1" ht="78" x14ac:dyDescent="0.25">
      <c r="A41" s="170">
        <v>1</v>
      </c>
      <c r="B41" s="5" t="s">
        <v>1454</v>
      </c>
      <c r="C41" s="16">
        <v>352800000</v>
      </c>
      <c r="D41" s="71" t="s">
        <v>1455</v>
      </c>
      <c r="E41" s="5" t="s">
        <v>1456</v>
      </c>
      <c r="F41" s="5" t="s">
        <v>902</v>
      </c>
    </row>
    <row r="42" spans="1:6" s="193" customFormat="1" x14ac:dyDescent="0.25">
      <c r="A42" s="174"/>
      <c r="B42" s="5"/>
      <c r="C42" s="16"/>
      <c r="D42" s="71"/>
      <c r="E42" s="5"/>
      <c r="F42" s="5"/>
    </row>
    <row r="43" spans="1:6" s="193" customFormat="1" x14ac:dyDescent="0.25">
      <c r="A43" s="162" t="s">
        <v>1457</v>
      </c>
      <c r="B43" s="81" t="s">
        <v>1458</v>
      </c>
      <c r="C43" s="464">
        <f>SUM(C44:C45)</f>
        <v>45000000</v>
      </c>
      <c r="D43" s="71"/>
      <c r="E43" s="63"/>
      <c r="F43" s="5"/>
    </row>
    <row r="44" spans="1:6" s="193" customFormat="1" ht="46.8" x14ac:dyDescent="0.25">
      <c r="A44" s="170">
        <v>1</v>
      </c>
      <c r="B44" s="5" t="s">
        <v>1459</v>
      </c>
      <c r="C44" s="16">
        <v>30000000</v>
      </c>
      <c r="D44" s="71" t="s">
        <v>1460</v>
      </c>
      <c r="E44" s="5" t="s">
        <v>1461</v>
      </c>
      <c r="F44" s="5" t="s">
        <v>902</v>
      </c>
    </row>
    <row r="45" spans="1:6" s="193" customFormat="1" ht="62.4" x14ac:dyDescent="0.25">
      <c r="A45" s="170">
        <v>2</v>
      </c>
      <c r="B45" s="5" t="s">
        <v>1462</v>
      </c>
      <c r="C45" s="16">
        <v>15000000</v>
      </c>
      <c r="D45" s="71" t="s">
        <v>1463</v>
      </c>
      <c r="E45" s="5" t="s">
        <v>1464</v>
      </c>
      <c r="F45" s="5" t="s">
        <v>902</v>
      </c>
    </row>
    <row r="46" spans="1:6" s="193" customFormat="1" x14ac:dyDescent="0.25">
      <c r="A46" s="174"/>
      <c r="B46" s="5"/>
      <c r="C46" s="16"/>
      <c r="D46" s="71"/>
      <c r="E46" s="5"/>
      <c r="F46" s="5"/>
    </row>
    <row r="47" spans="1:6" s="193" customFormat="1" ht="31.2" x14ac:dyDescent="0.25">
      <c r="A47" s="162" t="s">
        <v>1465</v>
      </c>
      <c r="B47" s="81" t="s">
        <v>1466</v>
      </c>
      <c r="C47" s="464">
        <f>SUM(C48:C49)</f>
        <v>82000000</v>
      </c>
      <c r="D47" s="71"/>
      <c r="E47" s="63"/>
      <c r="F47" s="5"/>
    </row>
    <row r="48" spans="1:6" s="193" customFormat="1" ht="46.8" x14ac:dyDescent="0.25">
      <c r="A48" s="170">
        <v>1</v>
      </c>
      <c r="B48" s="5" t="s">
        <v>1467</v>
      </c>
      <c r="C48" s="16">
        <v>32000000</v>
      </c>
      <c r="D48" s="71" t="s">
        <v>1468</v>
      </c>
      <c r="E48" s="5" t="s">
        <v>262</v>
      </c>
      <c r="F48" s="5" t="s">
        <v>1469</v>
      </c>
    </row>
    <row r="49" spans="1:6" s="193" customFormat="1" ht="46.8" x14ac:dyDescent="0.25">
      <c r="A49" s="170">
        <v>2</v>
      </c>
      <c r="B49" s="5" t="s">
        <v>1470</v>
      </c>
      <c r="C49" s="16">
        <v>50000000</v>
      </c>
      <c r="D49" s="71" t="s">
        <v>1471</v>
      </c>
      <c r="E49" s="5" t="s">
        <v>262</v>
      </c>
      <c r="F49" s="5" t="s">
        <v>902</v>
      </c>
    </row>
    <row r="50" spans="1:6" s="193" customFormat="1" x14ac:dyDescent="0.25">
      <c r="A50" s="174"/>
      <c r="B50" s="5"/>
      <c r="C50" s="16"/>
      <c r="D50" s="71"/>
      <c r="E50" s="5"/>
      <c r="F50" s="5"/>
    </row>
    <row r="51" spans="1:6" s="193" customFormat="1" x14ac:dyDescent="0.25">
      <c r="A51" s="1103" t="s">
        <v>1472</v>
      </c>
      <c r="B51" s="1105" t="s">
        <v>1473</v>
      </c>
      <c r="C51" s="1107">
        <f>SUM(C53:C55)</f>
        <v>245000000</v>
      </c>
      <c r="D51" s="1109"/>
      <c r="E51" s="1111"/>
      <c r="F51" s="1101"/>
    </row>
    <row r="52" spans="1:6" s="193" customFormat="1" x14ac:dyDescent="0.25">
      <c r="A52" s="1104"/>
      <c r="B52" s="1106"/>
      <c r="C52" s="1108"/>
      <c r="D52" s="1110"/>
      <c r="E52" s="1112"/>
      <c r="F52" s="1102"/>
    </row>
    <row r="53" spans="1:6" s="193" customFormat="1" ht="78" x14ac:dyDescent="0.25">
      <c r="A53" s="170">
        <v>1</v>
      </c>
      <c r="B53" s="5" t="s">
        <v>1474</v>
      </c>
      <c r="C53" s="16">
        <v>85000000</v>
      </c>
      <c r="D53" s="71" t="s">
        <v>1475</v>
      </c>
      <c r="E53" s="5" t="s">
        <v>1441</v>
      </c>
      <c r="F53" s="5" t="s">
        <v>1409</v>
      </c>
    </row>
    <row r="54" spans="1:6" s="193" customFormat="1" ht="62.4" x14ac:dyDescent="0.25">
      <c r="A54" s="170">
        <v>2</v>
      </c>
      <c r="B54" s="5" t="s">
        <v>1476</v>
      </c>
      <c r="C54" s="16">
        <v>100000000</v>
      </c>
      <c r="D54" s="71" t="s">
        <v>1477</v>
      </c>
      <c r="E54" s="5" t="s">
        <v>1478</v>
      </c>
      <c r="F54" s="5" t="s">
        <v>902</v>
      </c>
    </row>
    <row r="55" spans="1:6" s="193" customFormat="1" ht="93.6" x14ac:dyDescent="0.25">
      <c r="A55" s="170">
        <v>3</v>
      </c>
      <c r="B55" s="5" t="s">
        <v>1479</v>
      </c>
      <c r="C55" s="16">
        <v>60000000</v>
      </c>
      <c r="D55" s="71" t="s">
        <v>1480</v>
      </c>
      <c r="E55" s="5" t="s">
        <v>1481</v>
      </c>
      <c r="F55" s="5" t="s">
        <v>902</v>
      </c>
    </row>
    <row r="56" spans="1:6" s="193" customFormat="1" x14ac:dyDescent="0.25">
      <c r="A56" s="174"/>
      <c r="B56" s="5"/>
      <c r="C56" s="16"/>
      <c r="D56" s="71"/>
      <c r="E56" s="5"/>
      <c r="F56" s="5"/>
    </row>
    <row r="57" spans="1:6" s="193" customFormat="1" x14ac:dyDescent="0.25">
      <c r="A57" s="162" t="s">
        <v>1482</v>
      </c>
      <c r="B57" s="81" t="s">
        <v>1483</v>
      </c>
      <c r="C57" s="464">
        <f>SUM(C58:C61)</f>
        <v>463000000</v>
      </c>
      <c r="D57" s="71"/>
      <c r="E57" s="63"/>
      <c r="F57" s="5"/>
    </row>
    <row r="58" spans="1:6" s="193" customFormat="1" ht="78" x14ac:dyDescent="0.25">
      <c r="A58" s="170">
        <v>1</v>
      </c>
      <c r="B58" s="5" t="s">
        <v>1484</v>
      </c>
      <c r="C58" s="16">
        <v>201000000</v>
      </c>
      <c r="D58" s="71" t="s">
        <v>1485</v>
      </c>
      <c r="E58" s="5" t="s">
        <v>1486</v>
      </c>
      <c r="F58" s="5" t="s">
        <v>1487</v>
      </c>
    </row>
    <row r="59" spans="1:6" s="193" customFormat="1" ht="31.2" x14ac:dyDescent="0.25">
      <c r="A59" s="170">
        <v>2</v>
      </c>
      <c r="B59" s="5" t="s">
        <v>1488</v>
      </c>
      <c r="C59" s="16">
        <v>192000000</v>
      </c>
      <c r="D59" s="71" t="s">
        <v>1489</v>
      </c>
      <c r="E59" s="5" t="s">
        <v>1490</v>
      </c>
      <c r="F59" s="5" t="s">
        <v>1491</v>
      </c>
    </row>
    <row r="60" spans="1:6" s="193" customFormat="1" ht="62.4" x14ac:dyDescent="0.25">
      <c r="A60" s="170">
        <v>3</v>
      </c>
      <c r="B60" s="5" t="s">
        <v>1492</v>
      </c>
      <c r="C60" s="16">
        <v>40000000</v>
      </c>
      <c r="D60" s="71" t="s">
        <v>1493</v>
      </c>
      <c r="E60" s="5" t="s">
        <v>1494</v>
      </c>
      <c r="F60" s="5" t="s">
        <v>902</v>
      </c>
    </row>
    <row r="61" spans="1:6" s="193" customFormat="1" ht="62.4" x14ac:dyDescent="0.25">
      <c r="A61" s="170">
        <v>4</v>
      </c>
      <c r="B61" s="5" t="s">
        <v>1495</v>
      </c>
      <c r="C61" s="16">
        <v>30000000</v>
      </c>
      <c r="D61" s="71" t="s">
        <v>1496</v>
      </c>
      <c r="E61" s="5" t="s">
        <v>1497</v>
      </c>
      <c r="F61" s="5" t="s">
        <v>1498</v>
      </c>
    </row>
    <row r="62" spans="1:6" s="193" customFormat="1" x14ac:dyDescent="0.25">
      <c r="A62" s="174"/>
      <c r="B62" s="5"/>
      <c r="C62" s="16"/>
      <c r="D62" s="71"/>
      <c r="E62" s="5"/>
      <c r="F62" s="5"/>
    </row>
    <row r="63" spans="1:6" s="193" customFormat="1" ht="31.2" x14ac:dyDescent="0.25">
      <c r="A63" s="162" t="s">
        <v>1499</v>
      </c>
      <c r="B63" s="81" t="s">
        <v>1500</v>
      </c>
      <c r="C63" s="464">
        <f>SUM(C64:C65)</f>
        <v>170000000</v>
      </c>
      <c r="D63" s="71"/>
      <c r="E63" s="63"/>
      <c r="F63" s="5"/>
    </row>
    <row r="64" spans="1:6" s="193" customFormat="1" ht="62.4" x14ac:dyDescent="0.25">
      <c r="A64" s="170">
        <v>1</v>
      </c>
      <c r="B64" s="5" t="s">
        <v>1501</v>
      </c>
      <c r="C64" s="16">
        <v>150000000</v>
      </c>
      <c r="D64" s="71" t="s">
        <v>1502</v>
      </c>
      <c r="E64" s="5" t="s">
        <v>1503</v>
      </c>
      <c r="F64" s="5" t="s">
        <v>902</v>
      </c>
    </row>
    <row r="65" spans="1:6" s="193" customFormat="1" ht="62.4" x14ac:dyDescent="0.25">
      <c r="A65" s="170">
        <v>2</v>
      </c>
      <c r="B65" s="5" t="s">
        <v>1504</v>
      </c>
      <c r="C65" s="16">
        <v>20000000</v>
      </c>
      <c r="D65" s="71" t="s">
        <v>1502</v>
      </c>
      <c r="E65" s="5" t="s">
        <v>1505</v>
      </c>
      <c r="F65" s="5" t="s">
        <v>902</v>
      </c>
    </row>
    <row r="66" spans="1:6" s="193" customFormat="1" x14ac:dyDescent="0.25">
      <c r="A66" s="174"/>
      <c r="B66" s="5"/>
      <c r="C66" s="16"/>
      <c r="D66" s="71"/>
      <c r="E66" s="5"/>
      <c r="F66" s="5"/>
    </row>
    <row r="67" spans="1:6" s="193" customFormat="1" x14ac:dyDescent="0.25">
      <c r="A67" s="162" t="s">
        <v>1506</v>
      </c>
      <c r="B67" s="81" t="s">
        <v>1507</v>
      </c>
      <c r="C67" s="464">
        <f>SUM(C68)</f>
        <v>60000000</v>
      </c>
      <c r="D67" s="71"/>
      <c r="E67" s="63"/>
      <c r="F67" s="71"/>
    </row>
    <row r="68" spans="1:6" s="193" customFormat="1" ht="109.2" x14ac:dyDescent="0.25">
      <c r="A68" s="170">
        <v>1</v>
      </c>
      <c r="B68" s="5" t="s">
        <v>1508</v>
      </c>
      <c r="C68" s="16">
        <v>60000000</v>
      </c>
      <c r="D68" s="71" t="s">
        <v>1509</v>
      </c>
      <c r="E68" s="5" t="s">
        <v>1510</v>
      </c>
      <c r="F68" s="5" t="s">
        <v>1511</v>
      </c>
    </row>
    <row r="69" spans="1:6" s="193" customFormat="1" x14ac:dyDescent="0.25">
      <c r="A69" s="174"/>
      <c r="B69" s="5"/>
      <c r="C69" s="16"/>
      <c r="D69" s="71"/>
      <c r="E69" s="5"/>
      <c r="F69" s="5"/>
    </row>
    <row r="70" spans="1:6" s="193" customFormat="1" x14ac:dyDescent="0.25">
      <c r="A70" s="1103" t="s">
        <v>1512</v>
      </c>
      <c r="B70" s="1105" t="s">
        <v>1513</v>
      </c>
      <c r="C70" s="1107">
        <f>SUM(C72:C75)</f>
        <v>865000000</v>
      </c>
      <c r="D70" s="1109"/>
      <c r="E70" s="1111"/>
      <c r="F70" s="1101"/>
    </row>
    <row r="71" spans="1:6" s="193" customFormat="1" x14ac:dyDescent="0.25">
      <c r="A71" s="1104"/>
      <c r="B71" s="1106"/>
      <c r="C71" s="1108"/>
      <c r="D71" s="1110"/>
      <c r="E71" s="1112"/>
      <c r="F71" s="1102"/>
    </row>
    <row r="72" spans="1:6" s="193" customFormat="1" ht="31.2" x14ac:dyDescent="0.25">
      <c r="A72" s="170">
        <v>1</v>
      </c>
      <c r="B72" s="5" t="s">
        <v>1514</v>
      </c>
      <c r="C72" s="16">
        <v>518000000</v>
      </c>
      <c r="D72" s="71" t="s">
        <v>1515</v>
      </c>
      <c r="E72" s="5" t="s">
        <v>487</v>
      </c>
      <c r="F72" s="5" t="s">
        <v>1409</v>
      </c>
    </row>
    <row r="73" spans="1:6" s="193" customFormat="1" ht="46.8" x14ac:dyDescent="0.25">
      <c r="A73" s="170">
        <v>2</v>
      </c>
      <c r="B73" s="5" t="s">
        <v>1516</v>
      </c>
      <c r="C73" s="16">
        <v>165000000</v>
      </c>
      <c r="D73" s="71" t="s">
        <v>1517</v>
      </c>
      <c r="E73" s="5" t="s">
        <v>487</v>
      </c>
      <c r="F73" s="5" t="s">
        <v>902</v>
      </c>
    </row>
    <row r="74" spans="1:6" s="193" customFormat="1" ht="46.8" x14ac:dyDescent="0.25">
      <c r="A74" s="170">
        <v>3</v>
      </c>
      <c r="B74" s="5" t="s">
        <v>1518</v>
      </c>
      <c r="C74" s="16">
        <v>82000000</v>
      </c>
      <c r="D74" s="71" t="s">
        <v>1519</v>
      </c>
      <c r="E74" s="5" t="s">
        <v>937</v>
      </c>
      <c r="F74" s="5" t="s">
        <v>1520</v>
      </c>
    </row>
    <row r="75" spans="1:6" s="193" customFormat="1" ht="46.8" x14ac:dyDescent="0.25">
      <c r="A75" s="170">
        <v>4</v>
      </c>
      <c r="B75" s="5" t="s">
        <v>1521</v>
      </c>
      <c r="C75" s="16">
        <v>100000000</v>
      </c>
      <c r="D75" s="71" t="s">
        <v>1522</v>
      </c>
      <c r="E75" s="5" t="s">
        <v>487</v>
      </c>
      <c r="F75" s="5" t="s">
        <v>1523</v>
      </c>
    </row>
    <row r="76" spans="1:6" s="193" customFormat="1" x14ac:dyDescent="0.25">
      <c r="A76" s="174"/>
      <c r="B76" s="5"/>
      <c r="C76" s="16"/>
      <c r="D76" s="71"/>
      <c r="E76" s="5"/>
      <c r="F76" s="5"/>
    </row>
    <row r="77" spans="1:6" s="193" customFormat="1" x14ac:dyDescent="0.25">
      <c r="A77" s="1103" t="s">
        <v>1524</v>
      </c>
      <c r="B77" s="1105" t="s">
        <v>1525</v>
      </c>
      <c r="C77" s="1107">
        <f>SUM(C79:C85)</f>
        <v>380000000</v>
      </c>
      <c r="D77" s="1109"/>
      <c r="E77" s="1111"/>
      <c r="F77" s="1101"/>
    </row>
    <row r="78" spans="1:6" s="193" customFormat="1" x14ac:dyDescent="0.25">
      <c r="A78" s="1104"/>
      <c r="B78" s="1106"/>
      <c r="C78" s="1108"/>
      <c r="D78" s="1110"/>
      <c r="E78" s="1112"/>
      <c r="F78" s="1102"/>
    </row>
    <row r="79" spans="1:6" s="193" customFormat="1" ht="46.8" x14ac:dyDescent="0.25">
      <c r="A79" s="170">
        <v>1</v>
      </c>
      <c r="B79" s="5" t="s">
        <v>1526</v>
      </c>
      <c r="C79" s="16">
        <v>60000000</v>
      </c>
      <c r="D79" s="71" t="s">
        <v>1527</v>
      </c>
      <c r="E79" s="5" t="s">
        <v>1528</v>
      </c>
      <c r="F79" s="5" t="s">
        <v>1529</v>
      </c>
    </row>
    <row r="80" spans="1:6" s="193" customFormat="1" ht="46.8" x14ac:dyDescent="0.25">
      <c r="A80" s="170">
        <v>2</v>
      </c>
      <c r="B80" s="5" t="s">
        <v>1530</v>
      </c>
      <c r="C80" s="16">
        <v>25000000</v>
      </c>
      <c r="D80" s="71" t="s">
        <v>1531</v>
      </c>
      <c r="E80" s="5" t="s">
        <v>1532</v>
      </c>
      <c r="F80" s="5" t="s">
        <v>1533</v>
      </c>
    </row>
    <row r="81" spans="1:6" s="193" customFormat="1" ht="46.8" x14ac:dyDescent="0.25">
      <c r="A81" s="170">
        <v>3</v>
      </c>
      <c r="B81" s="5" t="s">
        <v>1534</v>
      </c>
      <c r="C81" s="16">
        <v>60000000</v>
      </c>
      <c r="D81" s="71" t="s">
        <v>1535</v>
      </c>
      <c r="E81" s="5" t="s">
        <v>1536</v>
      </c>
      <c r="F81" s="5" t="s">
        <v>1537</v>
      </c>
    </row>
    <row r="82" spans="1:6" s="193" customFormat="1" ht="46.8" x14ac:dyDescent="0.25">
      <c r="A82" s="170">
        <v>4</v>
      </c>
      <c r="B82" s="5" t="s">
        <v>1538</v>
      </c>
      <c r="C82" s="16">
        <v>140000000</v>
      </c>
      <c r="D82" s="71" t="s">
        <v>1539</v>
      </c>
      <c r="E82" s="5" t="s">
        <v>1481</v>
      </c>
      <c r="F82" s="5" t="s">
        <v>1540</v>
      </c>
    </row>
    <row r="83" spans="1:6" s="193" customFormat="1" ht="46.8" x14ac:dyDescent="0.25">
      <c r="A83" s="170">
        <v>5</v>
      </c>
      <c r="B83" s="5" t="s">
        <v>1541</v>
      </c>
      <c r="C83" s="16">
        <v>25000000</v>
      </c>
      <c r="D83" s="71" t="s">
        <v>1542</v>
      </c>
      <c r="E83" s="5" t="s">
        <v>1543</v>
      </c>
      <c r="F83" s="5" t="s">
        <v>1544</v>
      </c>
    </row>
    <row r="84" spans="1:6" s="193" customFormat="1" ht="46.8" x14ac:dyDescent="0.25">
      <c r="A84" s="170">
        <v>6</v>
      </c>
      <c r="B84" s="5" t="s">
        <v>1545</v>
      </c>
      <c r="C84" s="16">
        <v>30000000</v>
      </c>
      <c r="D84" s="71" t="s">
        <v>1546</v>
      </c>
      <c r="E84" s="5" t="s">
        <v>1547</v>
      </c>
      <c r="F84" s="5" t="s">
        <v>1520</v>
      </c>
    </row>
    <row r="85" spans="1:6" s="193" customFormat="1" ht="31.2" x14ac:dyDescent="0.25">
      <c r="A85" s="170">
        <v>7</v>
      </c>
      <c r="B85" s="5" t="s">
        <v>1548</v>
      </c>
      <c r="C85" s="16">
        <v>40000000</v>
      </c>
      <c r="D85" s="71" t="s">
        <v>1549</v>
      </c>
      <c r="E85" s="5" t="s">
        <v>255</v>
      </c>
      <c r="F85" s="5" t="s">
        <v>902</v>
      </c>
    </row>
    <row r="86" spans="1:6" s="193" customFormat="1" x14ac:dyDescent="0.25">
      <c r="A86" s="174"/>
      <c r="B86" s="5"/>
      <c r="C86" s="16"/>
      <c r="D86" s="71"/>
      <c r="E86" s="5"/>
      <c r="F86" s="5"/>
    </row>
    <row r="87" spans="1:6" s="193" customFormat="1" ht="31.2" x14ac:dyDescent="0.25">
      <c r="A87" s="162" t="s">
        <v>1550</v>
      </c>
      <c r="B87" s="81" t="s">
        <v>1551</v>
      </c>
      <c r="C87" s="464">
        <f>SUM(C88:C91)</f>
        <v>1105000000</v>
      </c>
      <c r="D87" s="71"/>
      <c r="E87" s="63"/>
      <c r="F87" s="5"/>
    </row>
    <row r="88" spans="1:6" s="193" customFormat="1" ht="93.6" x14ac:dyDescent="0.25">
      <c r="A88" s="170">
        <v>1</v>
      </c>
      <c r="B88" s="5" t="s">
        <v>1552</v>
      </c>
      <c r="C88" s="16">
        <v>925000000</v>
      </c>
      <c r="D88" s="71" t="s">
        <v>1553</v>
      </c>
      <c r="E88" s="5" t="s">
        <v>1554</v>
      </c>
      <c r="F88" s="5" t="s">
        <v>902</v>
      </c>
    </row>
    <row r="89" spans="1:6" s="193" customFormat="1" ht="46.8" x14ac:dyDescent="0.25">
      <c r="A89" s="170">
        <v>2</v>
      </c>
      <c r="B89" s="5" t="s">
        <v>1555</v>
      </c>
      <c r="C89" s="16">
        <v>100000000</v>
      </c>
      <c r="D89" s="71" t="s">
        <v>1556</v>
      </c>
      <c r="E89" s="5" t="s">
        <v>487</v>
      </c>
      <c r="F89" s="5" t="s">
        <v>902</v>
      </c>
    </row>
    <row r="90" spans="1:6" s="193" customFormat="1" ht="31.2" x14ac:dyDescent="0.25">
      <c r="A90" s="170">
        <v>3</v>
      </c>
      <c r="B90" s="5" t="s">
        <v>1557</v>
      </c>
      <c r="C90" s="16">
        <v>30000000</v>
      </c>
      <c r="D90" s="71" t="s">
        <v>1558</v>
      </c>
      <c r="E90" s="5" t="s">
        <v>1559</v>
      </c>
      <c r="F90" s="5" t="s">
        <v>902</v>
      </c>
    </row>
    <row r="91" spans="1:6" s="193" customFormat="1" ht="46.8" x14ac:dyDescent="0.25">
      <c r="A91" s="170">
        <v>4</v>
      </c>
      <c r="B91" s="5" t="s">
        <v>1560</v>
      </c>
      <c r="C91" s="16">
        <v>50000000</v>
      </c>
      <c r="D91" s="71" t="s">
        <v>1561</v>
      </c>
      <c r="E91" s="5" t="s">
        <v>487</v>
      </c>
      <c r="F91" s="5" t="s">
        <v>1562</v>
      </c>
    </row>
    <row r="92" spans="1:6" s="193" customFormat="1" x14ac:dyDescent="0.25">
      <c r="A92" s="174"/>
      <c r="B92" s="5"/>
      <c r="C92" s="16"/>
      <c r="D92" s="71"/>
      <c r="E92" s="5"/>
      <c r="F92" s="5"/>
    </row>
    <row r="93" spans="1:6" s="193" customFormat="1" x14ac:dyDescent="0.25">
      <c r="A93" s="1103" t="s">
        <v>1563</v>
      </c>
      <c r="B93" s="1105" t="s">
        <v>1564</v>
      </c>
      <c r="C93" s="1107">
        <f>SUM(C95:C98)</f>
        <v>340000000</v>
      </c>
      <c r="D93" s="1109"/>
      <c r="E93" s="1111"/>
      <c r="F93" s="1101"/>
    </row>
    <row r="94" spans="1:6" s="193" customFormat="1" x14ac:dyDescent="0.25">
      <c r="A94" s="1104"/>
      <c r="B94" s="1106"/>
      <c r="C94" s="1108"/>
      <c r="D94" s="1110"/>
      <c r="E94" s="1112"/>
      <c r="F94" s="1102"/>
    </row>
    <row r="95" spans="1:6" s="193" customFormat="1" ht="78" x14ac:dyDescent="0.25">
      <c r="A95" s="170">
        <v>1</v>
      </c>
      <c r="B95" s="5" t="s">
        <v>1565</v>
      </c>
      <c r="C95" s="16">
        <v>100000000</v>
      </c>
      <c r="D95" s="71" t="s">
        <v>1566</v>
      </c>
      <c r="E95" s="5" t="s">
        <v>1567</v>
      </c>
      <c r="F95" s="5" t="s">
        <v>902</v>
      </c>
    </row>
    <row r="96" spans="1:6" s="193" customFormat="1" ht="46.8" x14ac:dyDescent="0.25">
      <c r="A96" s="170">
        <v>2</v>
      </c>
      <c r="B96" s="5" t="s">
        <v>1568</v>
      </c>
      <c r="C96" s="16">
        <v>200000000</v>
      </c>
      <c r="D96" s="71" t="s">
        <v>1569</v>
      </c>
      <c r="E96" s="5" t="s">
        <v>487</v>
      </c>
      <c r="F96" s="5" t="s">
        <v>1570</v>
      </c>
    </row>
    <row r="97" spans="1:6" s="193" customFormat="1" ht="46.8" x14ac:dyDescent="0.25">
      <c r="A97" s="170">
        <v>3</v>
      </c>
      <c r="B97" s="5" t="s">
        <v>1571</v>
      </c>
      <c r="C97" s="16">
        <v>15000000</v>
      </c>
      <c r="D97" s="71" t="s">
        <v>1572</v>
      </c>
      <c r="E97" s="5" t="s">
        <v>487</v>
      </c>
      <c r="F97" s="5" t="s">
        <v>1573</v>
      </c>
    </row>
    <row r="98" spans="1:6" s="193" customFormat="1" ht="62.4" x14ac:dyDescent="0.25">
      <c r="A98" s="170">
        <v>4</v>
      </c>
      <c r="B98" s="5" t="s">
        <v>1574</v>
      </c>
      <c r="C98" s="16">
        <v>25000000</v>
      </c>
      <c r="D98" s="71" t="s">
        <v>1575</v>
      </c>
      <c r="E98" s="5" t="s">
        <v>487</v>
      </c>
      <c r="F98" s="5" t="s">
        <v>1576</v>
      </c>
    </row>
    <row r="99" spans="1:6" s="193" customFormat="1" x14ac:dyDescent="0.25">
      <c r="A99" s="174"/>
      <c r="B99" s="5"/>
      <c r="C99" s="16"/>
      <c r="D99" s="71"/>
      <c r="E99" s="5"/>
      <c r="F99" s="5"/>
    </row>
    <row r="100" spans="1:6" s="193" customFormat="1" ht="31.2" x14ac:dyDescent="0.25">
      <c r="A100" s="162" t="s">
        <v>1577</v>
      </c>
      <c r="B100" s="81" t="s">
        <v>1578</v>
      </c>
      <c r="C100" s="464">
        <f>SUM(C101:C103)</f>
        <v>150000000</v>
      </c>
      <c r="D100" s="71"/>
      <c r="E100" s="63"/>
      <c r="F100" s="5"/>
    </row>
    <row r="101" spans="1:6" s="193" customFormat="1" ht="31.2" x14ac:dyDescent="0.25">
      <c r="A101" s="170">
        <v>1</v>
      </c>
      <c r="B101" s="5" t="s">
        <v>1579</v>
      </c>
      <c r="C101" s="16">
        <v>60000000</v>
      </c>
      <c r="D101" s="71" t="s">
        <v>1580</v>
      </c>
      <c r="E101" s="5" t="s">
        <v>487</v>
      </c>
      <c r="F101" s="5" t="s">
        <v>902</v>
      </c>
    </row>
    <row r="102" spans="1:6" s="193" customFormat="1" ht="62.4" x14ac:dyDescent="0.25">
      <c r="A102" s="170">
        <v>2</v>
      </c>
      <c r="B102" s="5" t="s">
        <v>1581</v>
      </c>
      <c r="C102" s="16">
        <v>60000000</v>
      </c>
      <c r="D102" s="71" t="s">
        <v>1582</v>
      </c>
      <c r="E102" s="5" t="s">
        <v>487</v>
      </c>
      <c r="F102" s="5" t="s">
        <v>1583</v>
      </c>
    </row>
    <row r="103" spans="1:6" s="193" customFormat="1" ht="62.4" x14ac:dyDescent="0.25">
      <c r="A103" s="170">
        <v>3</v>
      </c>
      <c r="B103" s="5" t="s">
        <v>1584</v>
      </c>
      <c r="C103" s="16">
        <v>30000000</v>
      </c>
      <c r="D103" s="71" t="s">
        <v>1585</v>
      </c>
      <c r="E103" s="5" t="s">
        <v>487</v>
      </c>
      <c r="F103" s="5" t="s">
        <v>1583</v>
      </c>
    </row>
    <row r="104" spans="1:6" s="193" customFormat="1" x14ac:dyDescent="0.25">
      <c r="A104" s="159"/>
    </row>
    <row r="105" spans="1:6" s="193" customFormat="1" x14ac:dyDescent="0.25">
      <c r="A105" s="159"/>
    </row>
    <row r="106" spans="1:6" s="193" customFormat="1" x14ac:dyDescent="0.25">
      <c r="A106" s="159"/>
    </row>
    <row r="107" spans="1:6" s="193" customFormat="1" x14ac:dyDescent="0.25">
      <c r="A107" s="159"/>
    </row>
    <row r="108" spans="1:6" s="193" customFormat="1" x14ac:dyDescent="0.25">
      <c r="A108" s="159"/>
    </row>
    <row r="109" spans="1:6" s="193" customFormat="1" x14ac:dyDescent="0.25">
      <c r="A109" s="159"/>
    </row>
    <row r="110" spans="1:6" s="193" customFormat="1" x14ac:dyDescent="0.25">
      <c r="A110" s="159"/>
    </row>
    <row r="111" spans="1:6" s="193" customFormat="1" x14ac:dyDescent="0.25">
      <c r="A111" s="159"/>
    </row>
    <row r="112" spans="1:6" s="193" customFormat="1" x14ac:dyDescent="0.25">
      <c r="A112" s="159"/>
    </row>
    <row r="113" spans="1:1" s="193" customFormat="1" x14ac:dyDescent="0.25">
      <c r="A113" s="159"/>
    </row>
    <row r="114" spans="1:1" s="193" customFormat="1" x14ac:dyDescent="0.25">
      <c r="A114" s="159"/>
    </row>
    <row r="115" spans="1:1" s="193" customFormat="1" x14ac:dyDescent="0.25">
      <c r="A115" s="159"/>
    </row>
    <row r="116" spans="1:1" s="193" customFormat="1" x14ac:dyDescent="0.25">
      <c r="A116" s="159"/>
    </row>
    <row r="117" spans="1:1" s="193" customFormat="1" x14ac:dyDescent="0.25">
      <c r="A117" s="159"/>
    </row>
    <row r="118" spans="1:1" s="193" customFormat="1" x14ac:dyDescent="0.25">
      <c r="A118" s="159"/>
    </row>
    <row r="119" spans="1:1" s="193" customFormat="1" x14ac:dyDescent="0.25">
      <c r="A119" s="159"/>
    </row>
    <row r="120" spans="1:1" s="193" customFormat="1" x14ac:dyDescent="0.25">
      <c r="A120" s="159"/>
    </row>
    <row r="121" spans="1:1" s="193" customFormat="1" x14ac:dyDescent="0.25">
      <c r="A121" s="159"/>
    </row>
    <row r="122" spans="1:1" s="193" customFormat="1" x14ac:dyDescent="0.25">
      <c r="A122" s="159"/>
    </row>
    <row r="123" spans="1:1" s="193" customFormat="1" x14ac:dyDescent="0.25">
      <c r="A123" s="159"/>
    </row>
    <row r="124" spans="1:1" s="193" customFormat="1" x14ac:dyDescent="0.25">
      <c r="A124" s="159"/>
    </row>
    <row r="125" spans="1:1" s="193" customFormat="1" x14ac:dyDescent="0.25">
      <c r="A125" s="159"/>
    </row>
    <row r="126" spans="1:1" s="193" customFormat="1" x14ac:dyDescent="0.25">
      <c r="A126" s="159"/>
    </row>
    <row r="127" spans="1:1" s="193" customFormat="1" x14ac:dyDescent="0.25">
      <c r="A127" s="159"/>
    </row>
    <row r="128" spans="1:1" s="193" customFormat="1" x14ac:dyDescent="0.25">
      <c r="A128" s="159"/>
    </row>
    <row r="129" spans="1:1" s="193" customFormat="1" x14ac:dyDescent="0.25">
      <c r="A129" s="159"/>
    </row>
    <row r="130" spans="1:1" s="193" customFormat="1" x14ac:dyDescent="0.25">
      <c r="A130" s="159"/>
    </row>
    <row r="131" spans="1:1" s="193" customFormat="1" x14ac:dyDescent="0.25">
      <c r="A131" s="159"/>
    </row>
    <row r="132" spans="1:1" s="193" customFormat="1" x14ac:dyDescent="0.25">
      <c r="A132" s="159"/>
    </row>
    <row r="133" spans="1:1" s="193" customFormat="1" x14ac:dyDescent="0.25">
      <c r="A133" s="159"/>
    </row>
    <row r="134" spans="1:1" s="193" customFormat="1" x14ac:dyDescent="0.25">
      <c r="A134" s="159"/>
    </row>
    <row r="135" spans="1:1" s="193" customFormat="1" x14ac:dyDescent="0.25">
      <c r="A135" s="159"/>
    </row>
    <row r="136" spans="1:1" s="193" customFormat="1" x14ac:dyDescent="0.25">
      <c r="A136" s="159"/>
    </row>
    <row r="137" spans="1:1" s="193" customFormat="1" x14ac:dyDescent="0.25">
      <c r="A137" s="159"/>
    </row>
    <row r="138" spans="1:1" s="193" customFormat="1" x14ac:dyDescent="0.25">
      <c r="A138" s="159"/>
    </row>
    <row r="139" spans="1:1" s="193" customFormat="1" x14ac:dyDescent="0.25">
      <c r="A139" s="159"/>
    </row>
    <row r="140" spans="1:1" s="193" customFormat="1" x14ac:dyDescent="0.25">
      <c r="A140" s="159"/>
    </row>
    <row r="141" spans="1:1" s="193" customFormat="1" x14ac:dyDescent="0.25">
      <c r="A141" s="159"/>
    </row>
    <row r="142" spans="1:1" s="193" customFormat="1" x14ac:dyDescent="0.25">
      <c r="A142" s="159"/>
    </row>
    <row r="143" spans="1:1" s="193" customFormat="1" x14ac:dyDescent="0.25">
      <c r="A143" s="159"/>
    </row>
    <row r="144" spans="1:1" s="193" customFormat="1" x14ac:dyDescent="0.25">
      <c r="A144" s="159"/>
    </row>
    <row r="145" spans="1:1" s="193" customFormat="1" x14ac:dyDescent="0.25">
      <c r="A145" s="159"/>
    </row>
    <row r="146" spans="1:1" s="193" customFormat="1" x14ac:dyDescent="0.25">
      <c r="A146" s="159"/>
    </row>
    <row r="147" spans="1:1" s="193" customFormat="1" x14ac:dyDescent="0.25">
      <c r="A147" s="159"/>
    </row>
    <row r="148" spans="1:1" s="193" customFormat="1" x14ac:dyDescent="0.25">
      <c r="A148" s="159"/>
    </row>
    <row r="149" spans="1:1" s="193" customFormat="1" x14ac:dyDescent="0.25">
      <c r="A149" s="159"/>
    </row>
    <row r="150" spans="1:1" s="193" customFormat="1" x14ac:dyDescent="0.25">
      <c r="A150" s="159"/>
    </row>
    <row r="151" spans="1:1" s="193" customFormat="1" x14ac:dyDescent="0.25">
      <c r="A151" s="159"/>
    </row>
    <row r="152" spans="1:1" s="193" customFormat="1" x14ac:dyDescent="0.25">
      <c r="A152" s="159"/>
    </row>
    <row r="153" spans="1:1" s="193" customFormat="1" x14ac:dyDescent="0.25">
      <c r="A153" s="159"/>
    </row>
    <row r="154" spans="1:1" s="193" customFormat="1" x14ac:dyDescent="0.25">
      <c r="A154" s="159"/>
    </row>
    <row r="155" spans="1:1" s="193" customFormat="1" x14ac:dyDescent="0.25">
      <c r="A155" s="159"/>
    </row>
    <row r="156" spans="1:1" s="193" customFormat="1" x14ac:dyDescent="0.25">
      <c r="A156" s="159"/>
    </row>
    <row r="157" spans="1:1" s="193" customFormat="1" x14ac:dyDescent="0.25">
      <c r="A157" s="159"/>
    </row>
    <row r="158" spans="1:1" s="193" customFormat="1" x14ac:dyDescent="0.25">
      <c r="A158" s="159"/>
    </row>
    <row r="159" spans="1:1" s="193" customFormat="1" x14ac:dyDescent="0.25">
      <c r="A159" s="159"/>
    </row>
    <row r="160" spans="1:1" s="193" customFormat="1" x14ac:dyDescent="0.25">
      <c r="A160" s="159"/>
    </row>
    <row r="161" spans="1:1" s="193" customFormat="1" x14ac:dyDescent="0.25">
      <c r="A161" s="159"/>
    </row>
    <row r="162" spans="1:1" s="193" customFormat="1" x14ac:dyDescent="0.25">
      <c r="A162" s="159"/>
    </row>
    <row r="163" spans="1:1" s="193" customFormat="1" x14ac:dyDescent="0.25">
      <c r="A163" s="159"/>
    </row>
    <row r="164" spans="1:1" s="193" customFormat="1" x14ac:dyDescent="0.25">
      <c r="A164" s="159"/>
    </row>
    <row r="165" spans="1:1" s="193" customFormat="1" x14ac:dyDescent="0.25">
      <c r="A165" s="159"/>
    </row>
    <row r="166" spans="1:1" s="193" customFormat="1" x14ac:dyDescent="0.25">
      <c r="A166" s="159"/>
    </row>
    <row r="167" spans="1:1" s="193" customFormat="1" x14ac:dyDescent="0.25">
      <c r="A167" s="159"/>
    </row>
    <row r="168" spans="1:1" s="193" customFormat="1" x14ac:dyDescent="0.25">
      <c r="A168" s="159"/>
    </row>
    <row r="169" spans="1:1" s="193" customFormat="1" x14ac:dyDescent="0.25">
      <c r="A169" s="159"/>
    </row>
    <row r="170" spans="1:1" s="193" customFormat="1" x14ac:dyDescent="0.25">
      <c r="A170" s="159"/>
    </row>
    <row r="171" spans="1:1" s="193" customFormat="1" x14ac:dyDescent="0.25">
      <c r="A171" s="159"/>
    </row>
    <row r="172" spans="1:1" s="193" customFormat="1" x14ac:dyDescent="0.25">
      <c r="A172" s="159"/>
    </row>
    <row r="173" spans="1:1" s="193" customFormat="1" x14ac:dyDescent="0.25">
      <c r="A173" s="159"/>
    </row>
    <row r="174" spans="1:1" s="193" customFormat="1" x14ac:dyDescent="0.25">
      <c r="A174" s="159"/>
    </row>
    <row r="175" spans="1:1" s="193" customFormat="1" x14ac:dyDescent="0.25">
      <c r="A175" s="159"/>
    </row>
    <row r="176" spans="1:1" s="193" customFormat="1" x14ac:dyDescent="0.25">
      <c r="A176" s="159"/>
    </row>
    <row r="177" spans="1:1" s="193" customFormat="1" x14ac:dyDescent="0.25">
      <c r="A177" s="159"/>
    </row>
    <row r="178" spans="1:1" s="193" customFormat="1" x14ac:dyDescent="0.25">
      <c r="A178" s="159"/>
    </row>
    <row r="179" spans="1:1" s="193" customFormat="1" x14ac:dyDescent="0.25">
      <c r="A179" s="159"/>
    </row>
    <row r="180" spans="1:1" s="193" customFormat="1" x14ac:dyDescent="0.25">
      <c r="A180" s="159"/>
    </row>
    <row r="181" spans="1:1" s="193" customFormat="1" x14ac:dyDescent="0.25">
      <c r="A181" s="159"/>
    </row>
    <row r="182" spans="1:1" s="193" customFormat="1" x14ac:dyDescent="0.25">
      <c r="A182" s="159"/>
    </row>
    <row r="183" spans="1:1" s="193" customFormat="1" x14ac:dyDescent="0.25">
      <c r="A183" s="159"/>
    </row>
    <row r="184" spans="1:1" s="193" customFormat="1" x14ac:dyDescent="0.25">
      <c r="A184" s="159"/>
    </row>
    <row r="185" spans="1:1" s="193" customFormat="1" x14ac:dyDescent="0.25">
      <c r="A185" s="159"/>
    </row>
    <row r="186" spans="1:1" s="193" customFormat="1" x14ac:dyDescent="0.25">
      <c r="A186" s="159"/>
    </row>
    <row r="187" spans="1:1" s="193" customFormat="1" x14ac:dyDescent="0.25">
      <c r="A187" s="159"/>
    </row>
    <row r="188" spans="1:1" s="193" customFormat="1" x14ac:dyDescent="0.25">
      <c r="A188" s="159"/>
    </row>
    <row r="189" spans="1:1" s="193" customFormat="1" x14ac:dyDescent="0.25">
      <c r="A189" s="159"/>
    </row>
    <row r="190" spans="1:1" s="193" customFormat="1" x14ac:dyDescent="0.25">
      <c r="A190" s="159"/>
    </row>
    <row r="191" spans="1:1" s="193" customFormat="1" x14ac:dyDescent="0.25">
      <c r="A191" s="159"/>
    </row>
    <row r="192" spans="1:1" s="193" customFormat="1" x14ac:dyDescent="0.25">
      <c r="A192" s="159"/>
    </row>
    <row r="193" spans="1:1" s="193" customFormat="1" x14ac:dyDescent="0.25">
      <c r="A193" s="159"/>
    </row>
    <row r="194" spans="1:1" s="193" customFormat="1" x14ac:dyDescent="0.25">
      <c r="A194" s="159"/>
    </row>
    <row r="195" spans="1:1" s="193" customFormat="1" x14ac:dyDescent="0.25">
      <c r="A195" s="159"/>
    </row>
    <row r="196" spans="1:1" s="193" customFormat="1" x14ac:dyDescent="0.25">
      <c r="A196" s="159"/>
    </row>
    <row r="197" spans="1:1" s="193" customFormat="1" x14ac:dyDescent="0.25">
      <c r="A197" s="159"/>
    </row>
    <row r="198" spans="1:1" s="193" customFormat="1" x14ac:dyDescent="0.25">
      <c r="A198" s="159"/>
    </row>
    <row r="199" spans="1:1" s="193" customFormat="1" x14ac:dyDescent="0.25">
      <c r="A199" s="159"/>
    </row>
    <row r="200" spans="1:1" s="193" customFormat="1" x14ac:dyDescent="0.25">
      <c r="A200" s="159"/>
    </row>
    <row r="201" spans="1:1" s="193" customFormat="1" x14ac:dyDescent="0.25">
      <c r="A201" s="159"/>
    </row>
    <row r="202" spans="1:1" s="193" customFormat="1" x14ac:dyDescent="0.25">
      <c r="A202" s="159"/>
    </row>
    <row r="203" spans="1:1" s="193" customFormat="1" x14ac:dyDescent="0.25">
      <c r="A203" s="159"/>
    </row>
    <row r="204" spans="1:1" s="193" customFormat="1" x14ac:dyDescent="0.25">
      <c r="A204" s="159"/>
    </row>
    <row r="205" spans="1:1" s="193" customFormat="1" x14ac:dyDescent="0.25">
      <c r="A205" s="159"/>
    </row>
    <row r="206" spans="1:1" s="193" customFormat="1" x14ac:dyDescent="0.25">
      <c r="A206" s="159"/>
    </row>
    <row r="207" spans="1:1" s="193" customFormat="1" x14ac:dyDescent="0.25">
      <c r="A207" s="159"/>
    </row>
    <row r="208" spans="1:1" s="193" customFormat="1" x14ac:dyDescent="0.25">
      <c r="A208" s="159"/>
    </row>
    <row r="209" spans="1:1" s="193" customFormat="1" x14ac:dyDescent="0.25">
      <c r="A209" s="159"/>
    </row>
    <row r="210" spans="1:1" s="193" customFormat="1" x14ac:dyDescent="0.25">
      <c r="A210" s="159"/>
    </row>
    <row r="211" spans="1:1" s="193" customFormat="1" x14ac:dyDescent="0.25">
      <c r="A211" s="159"/>
    </row>
    <row r="212" spans="1:1" s="193" customFormat="1" x14ac:dyDescent="0.25">
      <c r="A212" s="159"/>
    </row>
    <row r="213" spans="1:1" s="193" customFormat="1" x14ac:dyDescent="0.25">
      <c r="A213" s="159"/>
    </row>
    <row r="214" spans="1:1" s="193" customFormat="1" x14ac:dyDescent="0.25">
      <c r="A214" s="159"/>
    </row>
    <row r="215" spans="1:1" s="193" customFormat="1" x14ac:dyDescent="0.25">
      <c r="A215" s="159"/>
    </row>
    <row r="216" spans="1:1" s="193" customFormat="1" x14ac:dyDescent="0.25">
      <c r="A216" s="159"/>
    </row>
    <row r="217" spans="1:1" s="193" customFormat="1" x14ac:dyDescent="0.25">
      <c r="A217" s="159"/>
    </row>
    <row r="218" spans="1:1" s="193" customFormat="1" x14ac:dyDescent="0.25">
      <c r="A218" s="159"/>
    </row>
    <row r="219" spans="1:1" s="193" customFormat="1" x14ac:dyDescent="0.25">
      <c r="A219" s="159"/>
    </row>
    <row r="220" spans="1:1" s="193" customFormat="1" x14ac:dyDescent="0.25">
      <c r="A220" s="159"/>
    </row>
    <row r="221" spans="1:1" s="193" customFormat="1" x14ac:dyDescent="0.25">
      <c r="A221" s="159"/>
    </row>
    <row r="222" spans="1:1" s="193" customFormat="1" x14ac:dyDescent="0.25">
      <c r="A222" s="159"/>
    </row>
    <row r="223" spans="1:1" s="193" customFormat="1" x14ac:dyDescent="0.25">
      <c r="A223" s="159"/>
    </row>
    <row r="224" spans="1:1" s="193" customFormat="1" x14ac:dyDescent="0.25">
      <c r="A224" s="159"/>
    </row>
    <row r="225" spans="1:1" s="193" customFormat="1" x14ac:dyDescent="0.25">
      <c r="A225" s="159"/>
    </row>
    <row r="226" spans="1:1" s="193" customFormat="1" x14ac:dyDescent="0.25">
      <c r="A226" s="159"/>
    </row>
    <row r="227" spans="1:1" s="193" customFormat="1" x14ac:dyDescent="0.25">
      <c r="A227" s="159"/>
    </row>
    <row r="228" spans="1:1" s="193" customFormat="1" x14ac:dyDescent="0.25">
      <c r="A228" s="159"/>
    </row>
    <row r="229" spans="1:1" s="193" customFormat="1" x14ac:dyDescent="0.25">
      <c r="A229" s="159"/>
    </row>
    <row r="230" spans="1:1" s="193" customFormat="1" x14ac:dyDescent="0.25">
      <c r="A230" s="159"/>
    </row>
    <row r="231" spans="1:1" s="193" customFormat="1" x14ac:dyDescent="0.25">
      <c r="A231" s="159"/>
    </row>
    <row r="232" spans="1:1" s="193" customFormat="1" x14ac:dyDescent="0.25">
      <c r="A232" s="159"/>
    </row>
    <row r="233" spans="1:1" s="193" customFormat="1" x14ac:dyDescent="0.25">
      <c r="A233" s="159"/>
    </row>
    <row r="234" spans="1:1" s="193" customFormat="1" x14ac:dyDescent="0.25">
      <c r="A234" s="159"/>
    </row>
    <row r="235" spans="1:1" s="193" customFormat="1" x14ac:dyDescent="0.25">
      <c r="A235" s="159"/>
    </row>
    <row r="236" spans="1:1" s="193" customFormat="1" x14ac:dyDescent="0.25">
      <c r="A236" s="159"/>
    </row>
    <row r="237" spans="1:1" s="193" customFormat="1" x14ac:dyDescent="0.25">
      <c r="A237" s="159"/>
    </row>
    <row r="238" spans="1:1" s="193" customFormat="1" x14ac:dyDescent="0.25">
      <c r="A238" s="159"/>
    </row>
    <row r="239" spans="1:1" s="193" customFormat="1" x14ac:dyDescent="0.25">
      <c r="A239" s="159"/>
    </row>
    <row r="240" spans="1:1" s="193" customFormat="1" x14ac:dyDescent="0.25">
      <c r="A240" s="159"/>
    </row>
    <row r="241" spans="1:1" s="193" customFormat="1" x14ac:dyDescent="0.25">
      <c r="A241" s="159"/>
    </row>
    <row r="242" spans="1:1" s="193" customFormat="1" x14ac:dyDescent="0.25">
      <c r="A242" s="159"/>
    </row>
    <row r="243" spans="1:1" s="193" customFormat="1" x14ac:dyDescent="0.25">
      <c r="A243" s="159"/>
    </row>
    <row r="244" spans="1:1" s="193" customFormat="1" x14ac:dyDescent="0.25">
      <c r="A244" s="159"/>
    </row>
    <row r="245" spans="1:1" s="193" customFormat="1" x14ac:dyDescent="0.25">
      <c r="A245" s="159"/>
    </row>
    <row r="246" spans="1:1" s="193" customFormat="1" x14ac:dyDescent="0.25">
      <c r="A246" s="159"/>
    </row>
    <row r="247" spans="1:1" s="193" customFormat="1" x14ac:dyDescent="0.25">
      <c r="A247" s="159"/>
    </row>
    <row r="248" spans="1:1" s="193" customFormat="1" x14ac:dyDescent="0.25">
      <c r="A248" s="159"/>
    </row>
    <row r="249" spans="1:1" s="193" customFormat="1" x14ac:dyDescent="0.25">
      <c r="A249" s="159"/>
    </row>
    <row r="250" spans="1:1" s="193" customFormat="1" x14ac:dyDescent="0.25">
      <c r="A250" s="159"/>
    </row>
    <row r="251" spans="1:1" s="193" customFormat="1" x14ac:dyDescent="0.25">
      <c r="A251" s="159"/>
    </row>
    <row r="252" spans="1:1" s="193" customFormat="1" x14ac:dyDescent="0.25">
      <c r="A252" s="159"/>
    </row>
    <row r="253" spans="1:1" s="193" customFormat="1" x14ac:dyDescent="0.25">
      <c r="A253" s="159"/>
    </row>
    <row r="254" spans="1:1" s="193" customFormat="1" x14ac:dyDescent="0.25">
      <c r="A254" s="159"/>
    </row>
    <row r="255" spans="1:1" s="193" customFormat="1" x14ac:dyDescent="0.25">
      <c r="A255" s="159"/>
    </row>
    <row r="256" spans="1:1" s="193" customFormat="1" x14ac:dyDescent="0.25">
      <c r="A256" s="159"/>
    </row>
    <row r="257" spans="1:1" s="193" customFormat="1" x14ac:dyDescent="0.25">
      <c r="A257" s="159"/>
    </row>
    <row r="258" spans="1:1" s="193" customFormat="1" x14ac:dyDescent="0.25">
      <c r="A258" s="159"/>
    </row>
    <row r="259" spans="1:1" s="193" customFormat="1" x14ac:dyDescent="0.25">
      <c r="A259" s="159"/>
    </row>
    <row r="260" spans="1:1" s="193" customFormat="1" x14ac:dyDescent="0.25">
      <c r="A260" s="159"/>
    </row>
    <row r="261" spans="1:1" s="193" customFormat="1" x14ac:dyDescent="0.25">
      <c r="A261" s="159"/>
    </row>
    <row r="262" spans="1:1" s="193" customFormat="1" x14ac:dyDescent="0.25">
      <c r="A262" s="159"/>
    </row>
    <row r="263" spans="1:1" s="193" customFormat="1" x14ac:dyDescent="0.25">
      <c r="A263" s="159"/>
    </row>
    <row r="264" spans="1:1" s="193" customFormat="1" x14ac:dyDescent="0.25">
      <c r="A264" s="159"/>
    </row>
    <row r="265" spans="1:1" s="193" customFormat="1" x14ac:dyDescent="0.25">
      <c r="A265" s="159"/>
    </row>
    <row r="266" spans="1:1" s="193" customFormat="1" x14ac:dyDescent="0.25">
      <c r="A266" s="159"/>
    </row>
    <row r="267" spans="1:1" s="193" customFormat="1" x14ac:dyDescent="0.25">
      <c r="A267" s="159"/>
    </row>
    <row r="268" spans="1:1" s="193" customFormat="1" x14ac:dyDescent="0.25">
      <c r="A268" s="159"/>
    </row>
    <row r="269" spans="1:1" s="193" customFormat="1" x14ac:dyDescent="0.25">
      <c r="A269" s="159"/>
    </row>
    <row r="270" spans="1:1" s="193" customFormat="1" x14ac:dyDescent="0.25">
      <c r="A270" s="159"/>
    </row>
    <row r="271" spans="1:1" s="193" customFormat="1" x14ac:dyDescent="0.25">
      <c r="A271" s="159"/>
    </row>
    <row r="272" spans="1:1" s="193" customFormat="1" x14ac:dyDescent="0.25">
      <c r="A272" s="159"/>
    </row>
    <row r="273" spans="1:1" s="193" customFormat="1" x14ac:dyDescent="0.25">
      <c r="A273" s="159"/>
    </row>
    <row r="274" spans="1:1" s="193" customFormat="1" x14ac:dyDescent="0.25">
      <c r="A274" s="159"/>
    </row>
    <row r="275" spans="1:1" s="193" customFormat="1" x14ac:dyDescent="0.25">
      <c r="A275" s="159"/>
    </row>
    <row r="276" spans="1:1" s="193" customFormat="1" x14ac:dyDescent="0.25">
      <c r="A276" s="159"/>
    </row>
    <row r="277" spans="1:1" s="193" customFormat="1" x14ac:dyDescent="0.25">
      <c r="A277" s="159"/>
    </row>
    <row r="278" spans="1:1" s="193" customFormat="1" x14ac:dyDescent="0.25">
      <c r="A278" s="159"/>
    </row>
    <row r="279" spans="1:1" s="193" customFormat="1" x14ac:dyDescent="0.25">
      <c r="A279" s="159"/>
    </row>
    <row r="280" spans="1:1" s="193" customFormat="1" x14ac:dyDescent="0.25">
      <c r="A280" s="159"/>
    </row>
    <row r="281" spans="1:1" s="193" customFormat="1" x14ac:dyDescent="0.25">
      <c r="A281" s="159"/>
    </row>
    <row r="282" spans="1:1" s="193" customFormat="1" x14ac:dyDescent="0.25">
      <c r="A282" s="159"/>
    </row>
    <row r="283" spans="1:1" s="193" customFormat="1" x14ac:dyDescent="0.25">
      <c r="A283" s="159"/>
    </row>
    <row r="284" spans="1:1" s="193" customFormat="1" x14ac:dyDescent="0.25">
      <c r="A284" s="159"/>
    </row>
    <row r="285" spans="1:1" s="193" customFormat="1" x14ac:dyDescent="0.25">
      <c r="A285" s="159"/>
    </row>
    <row r="286" spans="1:1" s="193" customFormat="1" x14ac:dyDescent="0.25">
      <c r="A286" s="159"/>
    </row>
    <row r="287" spans="1:1" s="193" customFormat="1" x14ac:dyDescent="0.25">
      <c r="A287" s="159"/>
    </row>
    <row r="288" spans="1:1" s="193" customFormat="1" x14ac:dyDescent="0.25">
      <c r="A288" s="159"/>
    </row>
    <row r="289" spans="1:1" s="193" customFormat="1" x14ac:dyDescent="0.25">
      <c r="A289" s="159"/>
    </row>
    <row r="290" spans="1:1" s="193" customFormat="1" x14ac:dyDescent="0.25">
      <c r="A290" s="159"/>
    </row>
    <row r="291" spans="1:1" s="193" customFormat="1" x14ac:dyDescent="0.25">
      <c r="A291" s="159"/>
    </row>
    <row r="292" spans="1:1" s="193" customFormat="1" x14ac:dyDescent="0.25">
      <c r="A292" s="159"/>
    </row>
    <row r="293" spans="1:1" s="193" customFormat="1" x14ac:dyDescent="0.25">
      <c r="A293" s="159"/>
    </row>
    <row r="294" spans="1:1" s="193" customFormat="1" x14ac:dyDescent="0.25">
      <c r="A294" s="159"/>
    </row>
    <row r="295" spans="1:1" s="193" customFormat="1" x14ac:dyDescent="0.25">
      <c r="A295" s="159"/>
    </row>
    <row r="296" spans="1:1" s="193" customFormat="1" x14ac:dyDescent="0.25">
      <c r="A296" s="159"/>
    </row>
    <row r="297" spans="1:1" s="193" customFormat="1" x14ac:dyDescent="0.25">
      <c r="A297" s="159"/>
    </row>
    <row r="298" spans="1:1" s="193" customFormat="1" x14ac:dyDescent="0.25">
      <c r="A298" s="159"/>
    </row>
    <row r="299" spans="1:1" s="193" customFormat="1" x14ac:dyDescent="0.25">
      <c r="A299" s="159"/>
    </row>
    <row r="300" spans="1:1" s="193" customFormat="1" x14ac:dyDescent="0.25">
      <c r="A300" s="159"/>
    </row>
    <row r="301" spans="1:1" s="193" customFormat="1" x14ac:dyDescent="0.25">
      <c r="A301" s="159"/>
    </row>
    <row r="302" spans="1:1" s="193" customFormat="1" x14ac:dyDescent="0.25">
      <c r="A302" s="159"/>
    </row>
    <row r="303" spans="1:1" s="193" customFormat="1" x14ac:dyDescent="0.25">
      <c r="A303" s="159"/>
    </row>
    <row r="304" spans="1:1" s="193" customFormat="1" x14ac:dyDescent="0.25">
      <c r="A304" s="159"/>
    </row>
    <row r="305" spans="1:1" s="193" customFormat="1" x14ac:dyDescent="0.25">
      <c r="A305" s="159"/>
    </row>
    <row r="306" spans="1:1" s="193" customFormat="1" x14ac:dyDescent="0.25">
      <c r="A306" s="159"/>
    </row>
    <row r="307" spans="1:1" s="193" customFormat="1" x14ac:dyDescent="0.25">
      <c r="A307" s="159"/>
    </row>
    <row r="308" spans="1:1" s="193" customFormat="1" x14ac:dyDescent="0.25">
      <c r="A308" s="159"/>
    </row>
    <row r="309" spans="1:1" s="193" customFormat="1" x14ac:dyDescent="0.25">
      <c r="A309" s="159"/>
    </row>
    <row r="310" spans="1:1" s="193" customFormat="1" x14ac:dyDescent="0.25">
      <c r="A310" s="159"/>
    </row>
    <row r="311" spans="1:1" s="193" customFormat="1" x14ac:dyDescent="0.25">
      <c r="A311" s="159"/>
    </row>
    <row r="312" spans="1:1" s="193" customFormat="1" x14ac:dyDescent="0.25">
      <c r="A312" s="159"/>
    </row>
    <row r="313" spans="1:1" s="193" customFormat="1" x14ac:dyDescent="0.25">
      <c r="A313" s="159"/>
    </row>
    <row r="314" spans="1:1" s="193" customFormat="1" x14ac:dyDescent="0.25">
      <c r="A314" s="159"/>
    </row>
    <row r="315" spans="1:1" s="193" customFormat="1" x14ac:dyDescent="0.25">
      <c r="A315" s="159"/>
    </row>
    <row r="316" spans="1:1" s="193" customFormat="1" x14ac:dyDescent="0.25">
      <c r="A316" s="159"/>
    </row>
    <row r="317" spans="1:1" s="193" customFormat="1" x14ac:dyDescent="0.25">
      <c r="A317" s="159"/>
    </row>
    <row r="318" spans="1:1" s="193" customFormat="1" x14ac:dyDescent="0.25">
      <c r="A318" s="159"/>
    </row>
    <row r="319" spans="1:1" s="193" customFormat="1" x14ac:dyDescent="0.25">
      <c r="A319" s="159"/>
    </row>
    <row r="320" spans="1:1" s="193" customFormat="1" x14ac:dyDescent="0.25">
      <c r="A320" s="159"/>
    </row>
    <row r="321" spans="1:1" s="193" customFormat="1" x14ac:dyDescent="0.25">
      <c r="A321" s="159"/>
    </row>
    <row r="322" spans="1:1" s="193" customFormat="1" x14ac:dyDescent="0.25">
      <c r="A322" s="159"/>
    </row>
    <row r="323" spans="1:1" s="193" customFormat="1" x14ac:dyDescent="0.25">
      <c r="A323" s="159"/>
    </row>
    <row r="324" spans="1:1" s="193" customFormat="1" x14ac:dyDescent="0.25">
      <c r="A324" s="159"/>
    </row>
    <row r="325" spans="1:1" s="193" customFormat="1" x14ac:dyDescent="0.25">
      <c r="A325" s="159"/>
    </row>
    <row r="326" spans="1:1" s="193" customFormat="1" x14ac:dyDescent="0.25">
      <c r="A326" s="159"/>
    </row>
    <row r="327" spans="1:1" s="193" customFormat="1" x14ac:dyDescent="0.25">
      <c r="A327" s="159"/>
    </row>
    <row r="328" spans="1:1" s="193" customFormat="1" x14ac:dyDescent="0.25">
      <c r="A328" s="159"/>
    </row>
    <row r="329" spans="1:1" s="193" customFormat="1" x14ac:dyDescent="0.25">
      <c r="A329" s="159"/>
    </row>
    <row r="330" spans="1:1" s="193" customFormat="1" x14ac:dyDescent="0.25">
      <c r="A330" s="159"/>
    </row>
    <row r="331" spans="1:1" s="193" customFormat="1" x14ac:dyDescent="0.25">
      <c r="A331" s="159"/>
    </row>
    <row r="332" spans="1:1" s="193" customFormat="1" x14ac:dyDescent="0.25">
      <c r="A332" s="159"/>
    </row>
    <row r="333" spans="1:1" s="193" customFormat="1" x14ac:dyDescent="0.25">
      <c r="A333" s="159"/>
    </row>
    <row r="334" spans="1:1" s="193" customFormat="1" x14ac:dyDescent="0.25">
      <c r="A334" s="159"/>
    </row>
    <row r="335" spans="1:1" s="193" customFormat="1" x14ac:dyDescent="0.25">
      <c r="A335" s="159"/>
    </row>
    <row r="336" spans="1:1" s="193" customFormat="1" x14ac:dyDescent="0.25">
      <c r="A336" s="159"/>
    </row>
    <row r="337" spans="1:1" s="193" customFormat="1" x14ac:dyDescent="0.25">
      <c r="A337" s="159"/>
    </row>
    <row r="338" spans="1:1" s="193" customFormat="1" x14ac:dyDescent="0.25">
      <c r="A338" s="159"/>
    </row>
    <row r="339" spans="1:1" s="193" customFormat="1" x14ac:dyDescent="0.25">
      <c r="A339" s="159"/>
    </row>
    <row r="340" spans="1:1" s="193" customFormat="1" x14ac:dyDescent="0.25">
      <c r="A340" s="159"/>
    </row>
    <row r="341" spans="1:1" s="193" customFormat="1" x14ac:dyDescent="0.25">
      <c r="A341" s="159"/>
    </row>
    <row r="342" spans="1:1" s="193" customFormat="1" x14ac:dyDescent="0.25">
      <c r="A342" s="159"/>
    </row>
    <row r="343" spans="1:1" s="193" customFormat="1" x14ac:dyDescent="0.25">
      <c r="A343" s="159"/>
    </row>
    <row r="344" spans="1:1" s="193" customFormat="1" x14ac:dyDescent="0.25">
      <c r="A344" s="159"/>
    </row>
    <row r="345" spans="1:1" s="193" customFormat="1" x14ac:dyDescent="0.25">
      <c r="A345" s="159"/>
    </row>
    <row r="346" spans="1:1" s="193" customFormat="1" x14ac:dyDescent="0.25">
      <c r="A346" s="159"/>
    </row>
    <row r="347" spans="1:1" s="193" customFormat="1" x14ac:dyDescent="0.25">
      <c r="A347" s="159"/>
    </row>
    <row r="348" spans="1:1" s="193" customFormat="1" x14ac:dyDescent="0.25">
      <c r="A348" s="159"/>
    </row>
    <row r="349" spans="1:1" s="193" customFormat="1" x14ac:dyDescent="0.25">
      <c r="A349" s="159"/>
    </row>
    <row r="350" spans="1:1" s="193" customFormat="1" x14ac:dyDescent="0.25">
      <c r="A350" s="159"/>
    </row>
    <row r="351" spans="1:1" s="193" customFormat="1" x14ac:dyDescent="0.25">
      <c r="A351" s="159"/>
    </row>
    <row r="352" spans="1:1" s="193" customFormat="1" x14ac:dyDescent="0.25">
      <c r="A352" s="159"/>
    </row>
    <row r="353" spans="1:1" s="193" customFormat="1" x14ac:dyDescent="0.25">
      <c r="A353" s="159"/>
    </row>
    <row r="354" spans="1:1" s="193" customFormat="1" x14ac:dyDescent="0.25">
      <c r="A354" s="159"/>
    </row>
    <row r="355" spans="1:1" s="193" customFormat="1" x14ac:dyDescent="0.25">
      <c r="A355" s="159"/>
    </row>
    <row r="356" spans="1:1" s="193" customFormat="1" x14ac:dyDescent="0.25">
      <c r="A356" s="159"/>
    </row>
    <row r="357" spans="1:1" s="193" customFormat="1" x14ac:dyDescent="0.25">
      <c r="A357" s="159"/>
    </row>
    <row r="358" spans="1:1" s="193" customFormat="1" x14ac:dyDescent="0.25">
      <c r="A358" s="159"/>
    </row>
    <row r="359" spans="1:1" s="193" customFormat="1" x14ac:dyDescent="0.25">
      <c r="A359" s="159"/>
    </row>
    <row r="360" spans="1:1" s="193" customFormat="1" x14ac:dyDescent="0.25">
      <c r="A360" s="159"/>
    </row>
    <row r="361" spans="1:1" s="193" customFormat="1" x14ac:dyDescent="0.25">
      <c r="A361" s="159"/>
    </row>
    <row r="362" spans="1:1" s="193" customFormat="1" x14ac:dyDescent="0.25">
      <c r="A362" s="159"/>
    </row>
    <row r="363" spans="1:1" s="193" customFormat="1" x14ac:dyDescent="0.25">
      <c r="A363" s="159"/>
    </row>
    <row r="364" spans="1:1" s="193" customFormat="1" x14ac:dyDescent="0.25">
      <c r="A364" s="159"/>
    </row>
    <row r="365" spans="1:1" s="193" customFormat="1" x14ac:dyDescent="0.25">
      <c r="A365" s="159"/>
    </row>
    <row r="366" spans="1:1" s="193" customFormat="1" x14ac:dyDescent="0.25">
      <c r="A366" s="159"/>
    </row>
    <row r="367" spans="1:1" s="193" customFormat="1" x14ac:dyDescent="0.25">
      <c r="A367" s="159"/>
    </row>
    <row r="368" spans="1:1" s="193" customFormat="1" x14ac:dyDescent="0.25">
      <c r="A368" s="159"/>
    </row>
    <row r="369" spans="1:1" s="193" customFormat="1" x14ac:dyDescent="0.25">
      <c r="A369" s="159"/>
    </row>
    <row r="370" spans="1:1" s="193" customFormat="1" x14ac:dyDescent="0.25">
      <c r="A370" s="159"/>
    </row>
    <row r="371" spans="1:1" s="193" customFormat="1" x14ac:dyDescent="0.25">
      <c r="A371" s="159"/>
    </row>
    <row r="372" spans="1:1" s="193" customFormat="1" x14ac:dyDescent="0.25">
      <c r="A372" s="159"/>
    </row>
    <row r="373" spans="1:1" s="193" customFormat="1" x14ac:dyDescent="0.25">
      <c r="A373" s="159"/>
    </row>
    <row r="374" spans="1:1" s="193" customFormat="1" x14ac:dyDescent="0.25">
      <c r="A374" s="159"/>
    </row>
    <row r="375" spans="1:1" s="193" customFormat="1" x14ac:dyDescent="0.25">
      <c r="A375" s="159"/>
    </row>
    <row r="376" spans="1:1" s="193" customFormat="1" x14ac:dyDescent="0.25">
      <c r="A376" s="159"/>
    </row>
    <row r="377" spans="1:1" s="193" customFormat="1" x14ac:dyDescent="0.25">
      <c r="A377" s="159"/>
    </row>
    <row r="378" spans="1:1" s="193" customFormat="1" x14ac:dyDescent="0.25">
      <c r="A378" s="159"/>
    </row>
    <row r="379" spans="1:1" s="193" customFormat="1" x14ac:dyDescent="0.25">
      <c r="A379" s="159"/>
    </row>
    <row r="380" spans="1:1" s="193" customFormat="1" x14ac:dyDescent="0.25">
      <c r="A380" s="159"/>
    </row>
    <row r="381" spans="1:1" s="193" customFormat="1" x14ac:dyDescent="0.25">
      <c r="A381" s="159"/>
    </row>
    <row r="382" spans="1:1" s="193" customFormat="1" x14ac:dyDescent="0.25">
      <c r="A382" s="159"/>
    </row>
    <row r="383" spans="1:1" s="193" customFormat="1" x14ac:dyDescent="0.25">
      <c r="A383" s="159"/>
    </row>
    <row r="384" spans="1:1" s="193" customFormat="1" x14ac:dyDescent="0.25">
      <c r="A384" s="159"/>
    </row>
    <row r="385" spans="1:1" s="193" customFormat="1" x14ac:dyDescent="0.25">
      <c r="A385" s="159"/>
    </row>
    <row r="386" spans="1:1" s="193" customFormat="1" x14ac:dyDescent="0.25">
      <c r="A386" s="159"/>
    </row>
    <row r="387" spans="1:1" s="193" customFormat="1" x14ac:dyDescent="0.25">
      <c r="A387" s="159"/>
    </row>
    <row r="388" spans="1:1" s="193" customFormat="1" x14ac:dyDescent="0.25">
      <c r="A388" s="159"/>
    </row>
    <row r="389" spans="1:1" s="193" customFormat="1" x14ac:dyDescent="0.25">
      <c r="A389" s="159"/>
    </row>
    <row r="390" spans="1:1" s="193" customFormat="1" x14ac:dyDescent="0.25">
      <c r="A390" s="159"/>
    </row>
    <row r="391" spans="1:1" s="193" customFormat="1" x14ac:dyDescent="0.25">
      <c r="A391" s="159"/>
    </row>
    <row r="392" spans="1:1" s="193" customFormat="1" x14ac:dyDescent="0.25">
      <c r="A392" s="159"/>
    </row>
    <row r="393" spans="1:1" s="193" customFormat="1" x14ac:dyDescent="0.25">
      <c r="A393" s="159"/>
    </row>
    <row r="394" spans="1:1" s="193" customFormat="1" x14ac:dyDescent="0.25">
      <c r="A394" s="159"/>
    </row>
    <row r="395" spans="1:1" s="193" customFormat="1" x14ac:dyDescent="0.25">
      <c r="A395" s="159"/>
    </row>
    <row r="396" spans="1:1" s="193" customFormat="1" x14ac:dyDescent="0.25">
      <c r="A396" s="159"/>
    </row>
    <row r="397" spans="1:1" s="193" customFormat="1" x14ac:dyDescent="0.25">
      <c r="A397" s="159"/>
    </row>
    <row r="398" spans="1:1" s="193" customFormat="1" x14ac:dyDescent="0.25">
      <c r="A398" s="159"/>
    </row>
    <row r="399" spans="1:1" s="193" customFormat="1" x14ac:dyDescent="0.25">
      <c r="A399" s="159"/>
    </row>
    <row r="400" spans="1:1" s="193" customFormat="1" x14ac:dyDescent="0.25">
      <c r="A400" s="159"/>
    </row>
    <row r="401" spans="1:1" s="193" customFormat="1" x14ac:dyDescent="0.25">
      <c r="A401" s="159"/>
    </row>
    <row r="402" spans="1:1" s="193" customFormat="1" x14ac:dyDescent="0.25">
      <c r="A402" s="159"/>
    </row>
    <row r="403" spans="1:1" s="193" customFormat="1" x14ac:dyDescent="0.25">
      <c r="A403" s="159"/>
    </row>
    <row r="404" spans="1:1" s="193" customFormat="1" x14ac:dyDescent="0.25">
      <c r="A404" s="159"/>
    </row>
    <row r="405" spans="1:1" s="193" customFormat="1" x14ac:dyDescent="0.25">
      <c r="A405" s="159"/>
    </row>
    <row r="406" spans="1:1" s="193" customFormat="1" x14ac:dyDescent="0.25">
      <c r="A406" s="159"/>
    </row>
    <row r="407" spans="1:1" s="193" customFormat="1" x14ac:dyDescent="0.25">
      <c r="A407" s="159"/>
    </row>
    <row r="408" spans="1:1" s="193" customFormat="1" x14ac:dyDescent="0.25">
      <c r="A408" s="159"/>
    </row>
    <row r="409" spans="1:1" s="193" customFormat="1" x14ac:dyDescent="0.25">
      <c r="A409" s="159"/>
    </row>
    <row r="410" spans="1:1" s="193" customFormat="1" x14ac:dyDescent="0.25">
      <c r="A410" s="159"/>
    </row>
    <row r="411" spans="1:1" s="193" customFormat="1" x14ac:dyDescent="0.25">
      <c r="A411" s="159"/>
    </row>
    <row r="412" spans="1:1" s="193" customFormat="1" x14ac:dyDescent="0.25">
      <c r="A412" s="159"/>
    </row>
    <row r="413" spans="1:1" s="193" customFormat="1" x14ac:dyDescent="0.25">
      <c r="A413" s="159"/>
    </row>
    <row r="414" spans="1:1" s="193" customFormat="1" x14ac:dyDescent="0.25">
      <c r="A414" s="159"/>
    </row>
    <row r="415" spans="1:1" s="193" customFormat="1" x14ac:dyDescent="0.25">
      <c r="A415" s="159"/>
    </row>
    <row r="416" spans="1:1" s="193" customFormat="1" x14ac:dyDescent="0.25">
      <c r="A416" s="159"/>
    </row>
    <row r="417" spans="1:1" s="193" customFormat="1" x14ac:dyDescent="0.25">
      <c r="A417" s="159"/>
    </row>
    <row r="418" spans="1:1" s="193" customFormat="1" x14ac:dyDescent="0.25">
      <c r="A418" s="159"/>
    </row>
    <row r="419" spans="1:1" s="193" customFormat="1" x14ac:dyDescent="0.25">
      <c r="A419" s="159"/>
    </row>
    <row r="420" spans="1:1" s="193" customFormat="1" x14ac:dyDescent="0.25">
      <c r="A420" s="159"/>
    </row>
    <row r="421" spans="1:1" s="193" customFormat="1" x14ac:dyDescent="0.25">
      <c r="A421" s="159"/>
    </row>
    <row r="422" spans="1:1" s="193" customFormat="1" x14ac:dyDescent="0.25">
      <c r="A422" s="159"/>
    </row>
    <row r="423" spans="1:1" s="193" customFormat="1" x14ac:dyDescent="0.25">
      <c r="A423" s="159"/>
    </row>
    <row r="424" spans="1:1" s="193" customFormat="1" x14ac:dyDescent="0.25">
      <c r="A424" s="159"/>
    </row>
    <row r="425" spans="1:1" s="193" customFormat="1" x14ac:dyDescent="0.25">
      <c r="A425" s="159"/>
    </row>
    <row r="426" spans="1:1" s="193" customFormat="1" x14ac:dyDescent="0.25">
      <c r="A426" s="159"/>
    </row>
    <row r="427" spans="1:1" s="193" customFormat="1" x14ac:dyDescent="0.25">
      <c r="A427" s="159"/>
    </row>
    <row r="428" spans="1:1" s="193" customFormat="1" x14ac:dyDescent="0.25">
      <c r="A428" s="159"/>
    </row>
    <row r="429" spans="1:1" s="193" customFormat="1" x14ac:dyDescent="0.25">
      <c r="A429" s="159"/>
    </row>
    <row r="430" spans="1:1" s="193" customFormat="1" x14ac:dyDescent="0.25">
      <c r="A430" s="159"/>
    </row>
    <row r="431" spans="1:1" s="193" customFormat="1" x14ac:dyDescent="0.25">
      <c r="A431" s="159"/>
    </row>
    <row r="432" spans="1:1" s="193" customFormat="1" x14ac:dyDescent="0.25">
      <c r="A432" s="159"/>
    </row>
    <row r="433" spans="1:1" s="193" customFormat="1" x14ac:dyDescent="0.25">
      <c r="A433" s="159"/>
    </row>
    <row r="434" spans="1:1" s="193" customFormat="1" x14ac:dyDescent="0.25">
      <c r="A434" s="159"/>
    </row>
    <row r="435" spans="1:1" s="193" customFormat="1" x14ac:dyDescent="0.25">
      <c r="A435" s="159"/>
    </row>
    <row r="436" spans="1:1" s="193" customFormat="1" x14ac:dyDescent="0.25">
      <c r="A436" s="159"/>
    </row>
    <row r="437" spans="1:1" s="193" customFormat="1" x14ac:dyDescent="0.25">
      <c r="A437" s="159"/>
    </row>
    <row r="438" spans="1:1" s="193" customFormat="1" x14ac:dyDescent="0.25">
      <c r="A438" s="159"/>
    </row>
    <row r="439" spans="1:1" s="193" customFormat="1" x14ac:dyDescent="0.25">
      <c r="A439" s="159"/>
    </row>
    <row r="440" spans="1:1" s="193" customFormat="1" x14ac:dyDescent="0.25">
      <c r="A440" s="159"/>
    </row>
    <row r="441" spans="1:1" s="193" customFormat="1" x14ac:dyDescent="0.25">
      <c r="A441" s="159"/>
    </row>
    <row r="442" spans="1:1" s="193" customFormat="1" x14ac:dyDescent="0.25">
      <c r="A442" s="159"/>
    </row>
    <row r="443" spans="1:1" s="193" customFormat="1" x14ac:dyDescent="0.25">
      <c r="A443" s="159"/>
    </row>
    <row r="444" spans="1:1" s="193" customFormat="1" x14ac:dyDescent="0.25">
      <c r="A444" s="159"/>
    </row>
    <row r="445" spans="1:1" s="193" customFormat="1" x14ac:dyDescent="0.25">
      <c r="A445" s="159"/>
    </row>
    <row r="446" spans="1:1" s="193" customFormat="1" x14ac:dyDescent="0.25">
      <c r="A446" s="159"/>
    </row>
    <row r="447" spans="1:1" s="193" customFormat="1" x14ac:dyDescent="0.25">
      <c r="A447" s="159"/>
    </row>
    <row r="448" spans="1:1" s="193" customFormat="1" x14ac:dyDescent="0.25">
      <c r="A448" s="159"/>
    </row>
    <row r="449" spans="1:1" s="193" customFormat="1" x14ac:dyDescent="0.25">
      <c r="A449" s="159"/>
    </row>
    <row r="450" spans="1:1" s="193" customFormat="1" x14ac:dyDescent="0.25">
      <c r="A450" s="159"/>
    </row>
    <row r="451" spans="1:1" s="193" customFormat="1" x14ac:dyDescent="0.25">
      <c r="A451" s="159"/>
    </row>
    <row r="452" spans="1:1" s="193" customFormat="1" x14ac:dyDescent="0.25">
      <c r="A452" s="159"/>
    </row>
    <row r="453" spans="1:1" s="193" customFormat="1" x14ac:dyDescent="0.25">
      <c r="A453" s="159"/>
    </row>
    <row r="454" spans="1:1" s="193" customFormat="1" x14ac:dyDescent="0.25">
      <c r="A454" s="159"/>
    </row>
    <row r="455" spans="1:1" s="193" customFormat="1" x14ac:dyDescent="0.25">
      <c r="A455" s="159"/>
    </row>
    <row r="456" spans="1:1" s="193" customFormat="1" x14ac:dyDescent="0.25">
      <c r="A456" s="159"/>
    </row>
    <row r="457" spans="1:1" s="193" customFormat="1" x14ac:dyDescent="0.25">
      <c r="A457" s="159"/>
    </row>
    <row r="458" spans="1:1" s="193" customFormat="1" x14ac:dyDescent="0.25">
      <c r="A458" s="159"/>
    </row>
    <row r="459" spans="1:1" s="193" customFormat="1" x14ac:dyDescent="0.25">
      <c r="A459" s="159"/>
    </row>
    <row r="460" spans="1:1" s="193" customFormat="1" x14ac:dyDescent="0.25">
      <c r="A460" s="159"/>
    </row>
    <row r="461" spans="1:1" s="193" customFormat="1" x14ac:dyDescent="0.25">
      <c r="A461" s="159"/>
    </row>
    <row r="462" spans="1:1" s="193" customFormat="1" x14ac:dyDescent="0.25">
      <c r="A462" s="159"/>
    </row>
    <row r="463" spans="1:1" s="193" customFormat="1" x14ac:dyDescent="0.25">
      <c r="A463" s="159"/>
    </row>
    <row r="464" spans="1:1" s="193" customFormat="1" x14ac:dyDescent="0.25">
      <c r="A464" s="159"/>
    </row>
    <row r="465" spans="1:1" s="193" customFormat="1" x14ac:dyDescent="0.25">
      <c r="A465" s="159"/>
    </row>
    <row r="466" spans="1:1" s="193" customFormat="1" x14ac:dyDescent="0.25">
      <c r="A466" s="159"/>
    </row>
    <row r="467" spans="1:1" s="193" customFormat="1" x14ac:dyDescent="0.25">
      <c r="A467" s="159"/>
    </row>
    <row r="468" spans="1:1" s="193" customFormat="1" x14ac:dyDescent="0.25">
      <c r="A468" s="159"/>
    </row>
    <row r="469" spans="1:1" s="193" customFormat="1" x14ac:dyDescent="0.25">
      <c r="A469" s="159"/>
    </row>
    <row r="470" spans="1:1" s="193" customFormat="1" x14ac:dyDescent="0.25">
      <c r="A470" s="159"/>
    </row>
    <row r="471" spans="1:1" s="193" customFormat="1" x14ac:dyDescent="0.25">
      <c r="A471" s="159"/>
    </row>
    <row r="472" spans="1:1" s="193" customFormat="1" x14ac:dyDescent="0.25">
      <c r="A472" s="159"/>
    </row>
    <row r="473" spans="1:1" s="193" customFormat="1" x14ac:dyDescent="0.25">
      <c r="A473" s="159"/>
    </row>
    <row r="474" spans="1:1" s="193" customFormat="1" x14ac:dyDescent="0.25">
      <c r="A474" s="159"/>
    </row>
    <row r="475" spans="1:1" s="193" customFormat="1" x14ac:dyDescent="0.25">
      <c r="A475" s="159"/>
    </row>
    <row r="476" spans="1:1" s="193" customFormat="1" x14ac:dyDescent="0.25">
      <c r="A476" s="159"/>
    </row>
    <row r="477" spans="1:1" s="193" customFormat="1" x14ac:dyDescent="0.25">
      <c r="A477" s="159"/>
    </row>
    <row r="478" spans="1:1" s="193" customFormat="1" x14ac:dyDescent="0.25">
      <c r="A478" s="159"/>
    </row>
    <row r="479" spans="1:1" s="193" customFormat="1" x14ac:dyDescent="0.25">
      <c r="A479" s="159"/>
    </row>
    <row r="480" spans="1:1" s="193" customFormat="1" x14ac:dyDescent="0.25">
      <c r="A480" s="159"/>
    </row>
    <row r="481" spans="1:1" s="193" customFormat="1" x14ac:dyDescent="0.25">
      <c r="A481" s="159"/>
    </row>
    <row r="482" spans="1:1" s="193" customFormat="1" x14ac:dyDescent="0.25">
      <c r="A482" s="159"/>
    </row>
    <row r="483" spans="1:1" s="193" customFormat="1" x14ac:dyDescent="0.25">
      <c r="A483" s="159"/>
    </row>
    <row r="484" spans="1:1" s="193" customFormat="1" x14ac:dyDescent="0.25">
      <c r="A484" s="159"/>
    </row>
    <row r="485" spans="1:1" s="193" customFormat="1" x14ac:dyDescent="0.25">
      <c r="A485" s="159"/>
    </row>
    <row r="486" spans="1:1" s="193" customFormat="1" x14ac:dyDescent="0.25">
      <c r="A486" s="159"/>
    </row>
    <row r="487" spans="1:1" s="193" customFormat="1" x14ac:dyDescent="0.25">
      <c r="A487" s="159"/>
    </row>
    <row r="488" spans="1:1" s="193" customFormat="1" x14ac:dyDescent="0.25">
      <c r="A488" s="159"/>
    </row>
    <row r="489" spans="1:1" s="193" customFormat="1" x14ac:dyDescent="0.25">
      <c r="A489" s="159"/>
    </row>
    <row r="490" spans="1:1" s="193" customFormat="1" x14ac:dyDescent="0.25">
      <c r="A490" s="159"/>
    </row>
    <row r="491" spans="1:1" s="193" customFormat="1" x14ac:dyDescent="0.25">
      <c r="A491" s="159"/>
    </row>
    <row r="492" spans="1:1" s="193" customFormat="1" x14ac:dyDescent="0.25">
      <c r="A492" s="159"/>
    </row>
    <row r="493" spans="1:1" s="193" customFormat="1" x14ac:dyDescent="0.25">
      <c r="A493" s="159"/>
    </row>
    <row r="494" spans="1:1" s="193" customFormat="1" x14ac:dyDescent="0.25">
      <c r="A494" s="159"/>
    </row>
    <row r="495" spans="1:1" s="193" customFormat="1" x14ac:dyDescent="0.25">
      <c r="A495" s="159"/>
    </row>
    <row r="496" spans="1:1" s="193" customFormat="1" x14ac:dyDescent="0.25">
      <c r="A496" s="159"/>
    </row>
    <row r="497" spans="1:1" s="193" customFormat="1" x14ac:dyDescent="0.25">
      <c r="A497" s="159"/>
    </row>
    <row r="498" spans="1:1" s="193" customFormat="1" x14ac:dyDescent="0.25">
      <c r="A498" s="159"/>
    </row>
    <row r="499" spans="1:1" s="193" customFormat="1" x14ac:dyDescent="0.25">
      <c r="A499" s="159"/>
    </row>
    <row r="500" spans="1:1" s="193" customFormat="1" x14ac:dyDescent="0.25">
      <c r="A500" s="159"/>
    </row>
    <row r="501" spans="1:1" s="193" customFormat="1" x14ac:dyDescent="0.25">
      <c r="A501" s="159"/>
    </row>
    <row r="502" spans="1:1" s="193" customFormat="1" x14ac:dyDescent="0.25">
      <c r="A502" s="159"/>
    </row>
    <row r="503" spans="1:1" s="193" customFormat="1" x14ac:dyDescent="0.25">
      <c r="A503" s="159"/>
    </row>
    <row r="504" spans="1:1" s="193" customFormat="1" x14ac:dyDescent="0.25">
      <c r="A504" s="159"/>
    </row>
    <row r="505" spans="1:1" s="193" customFormat="1" x14ac:dyDescent="0.25">
      <c r="A505" s="159"/>
    </row>
    <row r="506" spans="1:1" s="193" customFormat="1" x14ac:dyDescent="0.25">
      <c r="A506" s="159"/>
    </row>
    <row r="507" spans="1:1" s="193" customFormat="1" x14ac:dyDescent="0.25">
      <c r="A507" s="159"/>
    </row>
    <row r="508" spans="1:1" s="193" customFormat="1" x14ac:dyDescent="0.25">
      <c r="A508" s="159"/>
    </row>
    <row r="509" spans="1:1" s="193" customFormat="1" x14ac:dyDescent="0.25">
      <c r="A509" s="159"/>
    </row>
    <row r="510" spans="1:1" s="193" customFormat="1" x14ac:dyDescent="0.25">
      <c r="A510" s="159"/>
    </row>
    <row r="511" spans="1:1" s="193" customFormat="1" x14ac:dyDescent="0.25">
      <c r="A511" s="159"/>
    </row>
    <row r="512" spans="1:1" s="193" customFormat="1" x14ac:dyDescent="0.25">
      <c r="A512" s="159"/>
    </row>
    <row r="513" spans="1:1" s="193" customFormat="1" x14ac:dyDescent="0.25">
      <c r="A513" s="159"/>
    </row>
    <row r="514" spans="1:1" s="193" customFormat="1" x14ac:dyDescent="0.25">
      <c r="A514" s="159"/>
    </row>
    <row r="515" spans="1:1" s="193" customFormat="1" x14ac:dyDescent="0.25">
      <c r="A515" s="159"/>
    </row>
    <row r="516" spans="1:1" s="193" customFormat="1" x14ac:dyDescent="0.25">
      <c r="A516" s="159"/>
    </row>
    <row r="517" spans="1:1" s="193" customFormat="1" x14ac:dyDescent="0.25">
      <c r="A517" s="159"/>
    </row>
    <row r="518" spans="1:1" s="193" customFormat="1" x14ac:dyDescent="0.25">
      <c r="A518" s="159"/>
    </row>
    <row r="519" spans="1:1" s="193" customFormat="1" x14ac:dyDescent="0.25">
      <c r="A519" s="159"/>
    </row>
    <row r="520" spans="1:1" s="193" customFormat="1" x14ac:dyDescent="0.25">
      <c r="A520" s="159"/>
    </row>
    <row r="521" spans="1:1" s="193" customFormat="1" x14ac:dyDescent="0.25">
      <c r="A521" s="159"/>
    </row>
    <row r="522" spans="1:1" s="193" customFormat="1" x14ac:dyDescent="0.25">
      <c r="A522" s="159"/>
    </row>
    <row r="523" spans="1:1" s="193" customFormat="1" x14ac:dyDescent="0.25">
      <c r="A523" s="159"/>
    </row>
    <row r="524" spans="1:1" s="193" customFormat="1" x14ac:dyDescent="0.25">
      <c r="A524" s="159"/>
    </row>
    <row r="525" spans="1:1" s="193" customFormat="1" x14ac:dyDescent="0.25">
      <c r="A525" s="159"/>
    </row>
    <row r="526" spans="1:1" s="193" customFormat="1" x14ac:dyDescent="0.25">
      <c r="A526" s="159"/>
    </row>
    <row r="527" spans="1:1" s="193" customFormat="1" x14ac:dyDescent="0.25">
      <c r="A527" s="159"/>
    </row>
    <row r="528" spans="1:1" s="193" customFormat="1" x14ac:dyDescent="0.25">
      <c r="A528" s="159"/>
    </row>
    <row r="529" spans="1:1" s="193" customFormat="1" x14ac:dyDescent="0.25">
      <c r="A529" s="159"/>
    </row>
    <row r="530" spans="1:1" s="193" customFormat="1" x14ac:dyDescent="0.25">
      <c r="A530" s="159"/>
    </row>
    <row r="531" spans="1:1" s="193" customFormat="1" x14ac:dyDescent="0.25">
      <c r="A531" s="159"/>
    </row>
    <row r="532" spans="1:1" s="193" customFormat="1" x14ac:dyDescent="0.25">
      <c r="A532" s="159"/>
    </row>
    <row r="533" spans="1:1" s="193" customFormat="1" x14ac:dyDescent="0.25">
      <c r="A533" s="159"/>
    </row>
    <row r="534" spans="1:1" s="193" customFormat="1" x14ac:dyDescent="0.25">
      <c r="A534" s="159"/>
    </row>
    <row r="535" spans="1:1" s="193" customFormat="1" x14ac:dyDescent="0.25">
      <c r="A535" s="159"/>
    </row>
    <row r="536" spans="1:1" s="193" customFormat="1" x14ac:dyDescent="0.25">
      <c r="A536" s="159"/>
    </row>
    <row r="537" spans="1:1" s="193" customFormat="1" x14ac:dyDescent="0.25">
      <c r="A537" s="159"/>
    </row>
    <row r="538" spans="1:1" s="193" customFormat="1" x14ac:dyDescent="0.25">
      <c r="A538" s="159"/>
    </row>
    <row r="539" spans="1:1" s="193" customFormat="1" x14ac:dyDescent="0.25">
      <c r="A539" s="159"/>
    </row>
    <row r="540" spans="1:1" s="193" customFormat="1" x14ac:dyDescent="0.25">
      <c r="A540" s="159"/>
    </row>
    <row r="541" spans="1:1" s="193" customFormat="1" x14ac:dyDescent="0.25">
      <c r="A541" s="159"/>
    </row>
    <row r="542" spans="1:1" s="193" customFormat="1" x14ac:dyDescent="0.25">
      <c r="A542" s="159"/>
    </row>
    <row r="543" spans="1:1" s="193" customFormat="1" x14ac:dyDescent="0.25">
      <c r="A543" s="159"/>
    </row>
    <row r="544" spans="1:1" s="193" customFormat="1" x14ac:dyDescent="0.25">
      <c r="A544" s="159"/>
    </row>
    <row r="545" spans="1:1" s="193" customFormat="1" x14ac:dyDescent="0.25">
      <c r="A545" s="159"/>
    </row>
    <row r="546" spans="1:1" s="193" customFormat="1" x14ac:dyDescent="0.25">
      <c r="A546" s="159"/>
    </row>
    <row r="547" spans="1:1" s="193" customFormat="1" x14ac:dyDescent="0.25">
      <c r="A547" s="159"/>
    </row>
    <row r="548" spans="1:1" s="193" customFormat="1" x14ac:dyDescent="0.25">
      <c r="A548" s="159"/>
    </row>
    <row r="549" spans="1:1" s="193" customFormat="1" x14ac:dyDescent="0.25">
      <c r="A549" s="159"/>
    </row>
    <row r="550" spans="1:1" s="193" customFormat="1" x14ac:dyDescent="0.25">
      <c r="A550" s="159"/>
    </row>
    <row r="551" spans="1:1" s="193" customFormat="1" x14ac:dyDescent="0.25">
      <c r="A551" s="159"/>
    </row>
    <row r="552" spans="1:1" s="193" customFormat="1" x14ac:dyDescent="0.25">
      <c r="A552" s="159"/>
    </row>
    <row r="553" spans="1:1" s="193" customFormat="1" x14ac:dyDescent="0.25">
      <c r="A553" s="159"/>
    </row>
    <row r="554" spans="1:1" s="193" customFormat="1" x14ac:dyDescent="0.25">
      <c r="A554" s="159"/>
    </row>
    <row r="555" spans="1:1" s="193" customFormat="1" x14ac:dyDescent="0.25">
      <c r="A555" s="159"/>
    </row>
    <row r="556" spans="1:1" s="193" customFormat="1" x14ac:dyDescent="0.25">
      <c r="A556" s="159"/>
    </row>
    <row r="557" spans="1:1" s="193" customFormat="1" x14ac:dyDescent="0.25">
      <c r="A557" s="159"/>
    </row>
    <row r="558" spans="1:1" s="193" customFormat="1" x14ac:dyDescent="0.25">
      <c r="A558" s="159"/>
    </row>
    <row r="559" spans="1:1" s="193" customFormat="1" x14ac:dyDescent="0.25">
      <c r="A559" s="159"/>
    </row>
    <row r="560" spans="1:1" s="193" customFormat="1" x14ac:dyDescent="0.25">
      <c r="A560" s="159"/>
    </row>
    <row r="561" spans="1:1" s="193" customFormat="1" x14ac:dyDescent="0.25">
      <c r="A561" s="159"/>
    </row>
    <row r="562" spans="1:1" s="193" customFormat="1" x14ac:dyDescent="0.25">
      <c r="A562" s="159"/>
    </row>
    <row r="563" spans="1:1" s="193" customFormat="1" x14ac:dyDescent="0.25">
      <c r="A563" s="159"/>
    </row>
    <row r="564" spans="1:1" s="193" customFormat="1" x14ac:dyDescent="0.25">
      <c r="A564" s="159"/>
    </row>
    <row r="565" spans="1:1" s="193" customFormat="1" x14ac:dyDescent="0.25">
      <c r="A565" s="159"/>
    </row>
    <row r="566" spans="1:1" s="193" customFormat="1" x14ac:dyDescent="0.25">
      <c r="A566" s="159"/>
    </row>
    <row r="567" spans="1:1" s="193" customFormat="1" x14ac:dyDescent="0.25">
      <c r="A567" s="159"/>
    </row>
    <row r="568" spans="1:1" s="193" customFormat="1" x14ac:dyDescent="0.25">
      <c r="A568" s="159"/>
    </row>
    <row r="569" spans="1:1" s="193" customFormat="1" x14ac:dyDescent="0.25">
      <c r="A569" s="159"/>
    </row>
    <row r="570" spans="1:1" s="193" customFormat="1" x14ac:dyDescent="0.25">
      <c r="A570" s="159"/>
    </row>
    <row r="571" spans="1:1" s="193" customFormat="1" x14ac:dyDescent="0.25">
      <c r="A571" s="159"/>
    </row>
    <row r="572" spans="1:1" s="193" customFormat="1" x14ac:dyDescent="0.25">
      <c r="A572" s="159"/>
    </row>
    <row r="573" spans="1:1" s="193" customFormat="1" x14ac:dyDescent="0.25">
      <c r="A573" s="159"/>
    </row>
    <row r="574" spans="1:1" s="193" customFormat="1" x14ac:dyDescent="0.25">
      <c r="A574" s="159"/>
    </row>
    <row r="575" spans="1:1" s="193" customFormat="1" x14ac:dyDescent="0.25">
      <c r="A575" s="159"/>
    </row>
    <row r="576" spans="1:1" s="193" customFormat="1" x14ac:dyDescent="0.25">
      <c r="A576" s="159"/>
    </row>
    <row r="577" spans="1:1" s="193" customFormat="1" x14ac:dyDescent="0.25">
      <c r="A577" s="159"/>
    </row>
    <row r="578" spans="1:1" s="193" customFormat="1" x14ac:dyDescent="0.25">
      <c r="A578" s="159"/>
    </row>
    <row r="579" spans="1:1" s="193" customFormat="1" x14ac:dyDescent="0.25">
      <c r="A579" s="159"/>
    </row>
    <row r="580" spans="1:1" s="193" customFormat="1" x14ac:dyDescent="0.25">
      <c r="A580" s="159"/>
    </row>
    <row r="581" spans="1:1" s="193" customFormat="1" x14ac:dyDescent="0.25">
      <c r="A581" s="159"/>
    </row>
    <row r="582" spans="1:1" s="193" customFormat="1" x14ac:dyDescent="0.25">
      <c r="A582" s="159"/>
    </row>
    <row r="583" spans="1:1" s="193" customFormat="1" x14ac:dyDescent="0.25">
      <c r="A583" s="159"/>
    </row>
    <row r="584" spans="1:1" s="193" customFormat="1" x14ac:dyDescent="0.25">
      <c r="A584" s="159"/>
    </row>
    <row r="585" spans="1:1" s="193" customFormat="1" x14ac:dyDescent="0.25">
      <c r="A585" s="159"/>
    </row>
    <row r="586" spans="1:1" s="193" customFormat="1" x14ac:dyDescent="0.25">
      <c r="A586" s="159"/>
    </row>
    <row r="587" spans="1:1" s="193" customFormat="1" x14ac:dyDescent="0.25">
      <c r="A587" s="159"/>
    </row>
    <row r="588" spans="1:1" s="193" customFormat="1" x14ac:dyDescent="0.25">
      <c r="A588" s="159"/>
    </row>
    <row r="589" spans="1:1" s="193" customFormat="1" x14ac:dyDescent="0.25">
      <c r="A589" s="159"/>
    </row>
    <row r="590" spans="1:1" s="193" customFormat="1" x14ac:dyDescent="0.25">
      <c r="A590" s="159"/>
    </row>
    <row r="591" spans="1:1" s="193" customFormat="1" x14ac:dyDescent="0.25">
      <c r="A591" s="159"/>
    </row>
    <row r="592" spans="1:1" s="193" customFormat="1" x14ac:dyDescent="0.25">
      <c r="A592" s="159"/>
    </row>
    <row r="593" spans="1:1" s="193" customFormat="1" x14ac:dyDescent="0.25">
      <c r="A593" s="159"/>
    </row>
    <row r="594" spans="1:1" s="193" customFormat="1" x14ac:dyDescent="0.25">
      <c r="A594" s="159"/>
    </row>
    <row r="595" spans="1:1" s="193" customFormat="1" x14ac:dyDescent="0.25">
      <c r="A595" s="159"/>
    </row>
    <row r="596" spans="1:1" s="193" customFormat="1" x14ac:dyDescent="0.25">
      <c r="A596" s="159"/>
    </row>
    <row r="597" spans="1:1" s="193" customFormat="1" x14ac:dyDescent="0.25">
      <c r="A597" s="159"/>
    </row>
    <row r="598" spans="1:1" s="193" customFormat="1" x14ac:dyDescent="0.25">
      <c r="A598" s="159"/>
    </row>
    <row r="599" spans="1:1" s="193" customFormat="1" x14ac:dyDescent="0.25">
      <c r="A599" s="159"/>
    </row>
    <row r="600" spans="1:1" s="193" customFormat="1" x14ac:dyDescent="0.25">
      <c r="A600" s="159"/>
    </row>
    <row r="601" spans="1:1" s="193" customFormat="1" x14ac:dyDescent="0.25">
      <c r="A601" s="159"/>
    </row>
    <row r="602" spans="1:1" s="193" customFormat="1" x14ac:dyDescent="0.25">
      <c r="A602" s="159"/>
    </row>
    <row r="603" spans="1:1" s="193" customFormat="1" x14ac:dyDescent="0.25">
      <c r="A603" s="159"/>
    </row>
    <row r="604" spans="1:1" s="193" customFormat="1" x14ac:dyDescent="0.25">
      <c r="A604" s="159"/>
    </row>
    <row r="605" spans="1:1" s="193" customFormat="1" x14ac:dyDescent="0.25">
      <c r="A605" s="159"/>
    </row>
    <row r="606" spans="1:1" s="193" customFormat="1" x14ac:dyDescent="0.25">
      <c r="A606" s="159"/>
    </row>
    <row r="607" spans="1:1" s="193" customFormat="1" x14ac:dyDescent="0.25">
      <c r="A607" s="159"/>
    </row>
    <row r="608" spans="1:1" s="193" customFormat="1" x14ac:dyDescent="0.25">
      <c r="A608" s="159"/>
    </row>
    <row r="609" spans="1:1" s="193" customFormat="1" x14ac:dyDescent="0.25">
      <c r="A609" s="159"/>
    </row>
    <row r="610" spans="1:1" s="193" customFormat="1" x14ac:dyDescent="0.25">
      <c r="A610" s="159"/>
    </row>
    <row r="611" spans="1:1" s="193" customFormat="1" x14ac:dyDescent="0.25">
      <c r="A611" s="159"/>
    </row>
    <row r="612" spans="1:1" s="193" customFormat="1" x14ac:dyDescent="0.25">
      <c r="A612" s="159"/>
    </row>
    <row r="613" spans="1:1" s="193" customFormat="1" x14ac:dyDescent="0.25">
      <c r="A613" s="159"/>
    </row>
    <row r="614" spans="1:1" s="193" customFormat="1" x14ac:dyDescent="0.25">
      <c r="A614" s="159"/>
    </row>
    <row r="615" spans="1:1" s="193" customFormat="1" x14ac:dyDescent="0.25">
      <c r="A615" s="159"/>
    </row>
    <row r="616" spans="1:1" s="193" customFormat="1" x14ac:dyDescent="0.25">
      <c r="A616" s="159"/>
    </row>
    <row r="617" spans="1:1" s="193" customFormat="1" x14ac:dyDescent="0.25">
      <c r="A617" s="159"/>
    </row>
    <row r="618" spans="1:1" s="193" customFormat="1" x14ac:dyDescent="0.25">
      <c r="A618" s="159"/>
    </row>
    <row r="619" spans="1:1" s="193" customFormat="1" x14ac:dyDescent="0.25">
      <c r="A619" s="159"/>
    </row>
    <row r="620" spans="1:1" s="193" customFormat="1" x14ac:dyDescent="0.25">
      <c r="A620" s="159"/>
    </row>
    <row r="621" spans="1:1" s="193" customFormat="1" x14ac:dyDescent="0.25">
      <c r="A621" s="159"/>
    </row>
    <row r="622" spans="1:1" s="193" customFormat="1" x14ac:dyDescent="0.25">
      <c r="A622" s="159"/>
    </row>
    <row r="623" spans="1:1" s="193" customFormat="1" x14ac:dyDescent="0.25">
      <c r="A623" s="159"/>
    </row>
    <row r="624" spans="1:1" s="193" customFormat="1" x14ac:dyDescent="0.25">
      <c r="A624" s="159"/>
    </row>
    <row r="625" spans="1:1" s="193" customFormat="1" x14ac:dyDescent="0.25">
      <c r="A625" s="159"/>
    </row>
    <row r="626" spans="1:1" s="193" customFormat="1" x14ac:dyDescent="0.25">
      <c r="A626" s="159"/>
    </row>
    <row r="627" spans="1:1" s="193" customFormat="1" x14ac:dyDescent="0.25">
      <c r="A627" s="159"/>
    </row>
    <row r="628" spans="1:1" s="193" customFormat="1" x14ac:dyDescent="0.25">
      <c r="A628" s="159"/>
    </row>
    <row r="629" spans="1:1" s="193" customFormat="1" x14ac:dyDescent="0.25">
      <c r="A629" s="159"/>
    </row>
    <row r="630" spans="1:1" s="193" customFormat="1" x14ac:dyDescent="0.25">
      <c r="A630" s="159"/>
    </row>
    <row r="631" spans="1:1" s="193" customFormat="1" x14ac:dyDescent="0.25">
      <c r="A631" s="159"/>
    </row>
    <row r="632" spans="1:1" s="193" customFormat="1" x14ac:dyDescent="0.25">
      <c r="A632" s="159"/>
    </row>
    <row r="633" spans="1:1" s="193" customFormat="1" x14ac:dyDescent="0.25">
      <c r="A633" s="159"/>
    </row>
    <row r="634" spans="1:1" s="193" customFormat="1" x14ac:dyDescent="0.25">
      <c r="A634" s="159"/>
    </row>
    <row r="635" spans="1:1" s="193" customFormat="1" x14ac:dyDescent="0.25">
      <c r="A635" s="159"/>
    </row>
    <row r="636" spans="1:1" s="193" customFormat="1" x14ac:dyDescent="0.25">
      <c r="A636" s="159"/>
    </row>
    <row r="637" spans="1:1" s="193" customFormat="1" x14ac:dyDescent="0.25">
      <c r="A637" s="159"/>
    </row>
    <row r="638" spans="1:1" s="193" customFormat="1" x14ac:dyDescent="0.25">
      <c r="A638" s="159"/>
    </row>
    <row r="639" spans="1:1" s="193" customFormat="1" x14ac:dyDescent="0.25">
      <c r="A639" s="159"/>
    </row>
    <row r="640" spans="1:1" s="193" customFormat="1" x14ac:dyDescent="0.25">
      <c r="A640" s="159"/>
    </row>
    <row r="641" spans="1:1" s="193" customFormat="1" x14ac:dyDescent="0.25">
      <c r="A641" s="159"/>
    </row>
    <row r="642" spans="1:1" s="193" customFormat="1" x14ac:dyDescent="0.25">
      <c r="A642" s="159"/>
    </row>
    <row r="643" spans="1:1" s="193" customFormat="1" x14ac:dyDescent="0.25">
      <c r="A643" s="159"/>
    </row>
    <row r="644" spans="1:1" s="193" customFormat="1" x14ac:dyDescent="0.25">
      <c r="A644" s="159"/>
    </row>
    <row r="645" spans="1:1" s="193" customFormat="1" x14ac:dyDescent="0.25">
      <c r="A645" s="159"/>
    </row>
    <row r="646" spans="1:1" s="193" customFormat="1" x14ac:dyDescent="0.25">
      <c r="A646" s="159"/>
    </row>
    <row r="647" spans="1:1" s="193" customFormat="1" x14ac:dyDescent="0.25">
      <c r="A647" s="159"/>
    </row>
    <row r="648" spans="1:1" s="193" customFormat="1" x14ac:dyDescent="0.25">
      <c r="A648" s="159"/>
    </row>
    <row r="649" spans="1:1" s="193" customFormat="1" x14ac:dyDescent="0.25">
      <c r="A649" s="159"/>
    </row>
    <row r="650" spans="1:1" s="193" customFormat="1" x14ac:dyDescent="0.25">
      <c r="A650" s="159"/>
    </row>
    <row r="651" spans="1:1" s="193" customFormat="1" x14ac:dyDescent="0.25">
      <c r="A651" s="159"/>
    </row>
    <row r="652" spans="1:1" s="193" customFormat="1" x14ac:dyDescent="0.25">
      <c r="A652" s="159"/>
    </row>
    <row r="653" spans="1:1" s="193" customFormat="1" x14ac:dyDescent="0.25">
      <c r="A653" s="159"/>
    </row>
    <row r="654" spans="1:1" s="193" customFormat="1" x14ac:dyDescent="0.25">
      <c r="A654" s="159"/>
    </row>
    <row r="655" spans="1:1" s="193" customFormat="1" x14ac:dyDescent="0.25">
      <c r="A655" s="159"/>
    </row>
    <row r="656" spans="1:1" s="193" customFormat="1" x14ac:dyDescent="0.25">
      <c r="A656" s="159"/>
    </row>
    <row r="657" spans="1:1" s="193" customFormat="1" x14ac:dyDescent="0.25">
      <c r="A657" s="159"/>
    </row>
    <row r="658" spans="1:1" s="193" customFormat="1" x14ac:dyDescent="0.25">
      <c r="A658" s="159"/>
    </row>
    <row r="659" spans="1:1" s="193" customFormat="1" x14ac:dyDescent="0.25">
      <c r="A659" s="159"/>
    </row>
    <row r="660" spans="1:1" s="193" customFormat="1" x14ac:dyDescent="0.25">
      <c r="A660" s="159"/>
    </row>
    <row r="661" spans="1:1" s="193" customFormat="1" x14ac:dyDescent="0.25">
      <c r="A661" s="159"/>
    </row>
    <row r="662" spans="1:1" s="193" customFormat="1" x14ac:dyDescent="0.25">
      <c r="A662" s="159"/>
    </row>
    <row r="663" spans="1:1" s="193" customFormat="1" x14ac:dyDescent="0.25">
      <c r="A663" s="159"/>
    </row>
    <row r="664" spans="1:1" s="193" customFormat="1" x14ac:dyDescent="0.25">
      <c r="A664" s="159"/>
    </row>
    <row r="665" spans="1:1" s="193" customFormat="1" x14ac:dyDescent="0.25">
      <c r="A665" s="159"/>
    </row>
    <row r="666" spans="1:1" s="193" customFormat="1" x14ac:dyDescent="0.25">
      <c r="A666" s="159"/>
    </row>
    <row r="667" spans="1:1" s="193" customFormat="1" x14ac:dyDescent="0.25">
      <c r="A667" s="159"/>
    </row>
    <row r="668" spans="1:1" s="193" customFormat="1" x14ac:dyDescent="0.25">
      <c r="A668" s="159"/>
    </row>
    <row r="669" spans="1:1" s="193" customFormat="1" x14ac:dyDescent="0.25">
      <c r="A669" s="159"/>
    </row>
    <row r="670" spans="1:1" s="193" customFormat="1" x14ac:dyDescent="0.25">
      <c r="A670" s="159"/>
    </row>
    <row r="671" spans="1:1" s="193" customFormat="1" x14ac:dyDescent="0.25">
      <c r="A671" s="159"/>
    </row>
    <row r="672" spans="1:1" s="193" customFormat="1" x14ac:dyDescent="0.25">
      <c r="A672" s="159"/>
    </row>
    <row r="673" spans="1:1" s="193" customFormat="1" x14ac:dyDescent="0.25">
      <c r="A673" s="159"/>
    </row>
    <row r="674" spans="1:1" s="193" customFormat="1" x14ac:dyDescent="0.25">
      <c r="A674" s="159"/>
    </row>
    <row r="675" spans="1:1" s="193" customFormat="1" x14ac:dyDescent="0.25">
      <c r="A675" s="159"/>
    </row>
    <row r="676" spans="1:1" s="193" customFormat="1" x14ac:dyDescent="0.25">
      <c r="A676" s="159"/>
    </row>
    <row r="677" spans="1:1" s="193" customFormat="1" x14ac:dyDescent="0.25">
      <c r="A677" s="159"/>
    </row>
    <row r="678" spans="1:1" s="193" customFormat="1" x14ac:dyDescent="0.25">
      <c r="A678" s="159"/>
    </row>
    <row r="679" spans="1:1" s="193" customFormat="1" x14ac:dyDescent="0.25">
      <c r="A679" s="159"/>
    </row>
    <row r="680" spans="1:1" s="193" customFormat="1" x14ac:dyDescent="0.25">
      <c r="A680" s="159"/>
    </row>
    <row r="681" spans="1:1" s="193" customFormat="1" x14ac:dyDescent="0.25">
      <c r="A681" s="159"/>
    </row>
    <row r="682" spans="1:1" s="193" customFormat="1" x14ac:dyDescent="0.25">
      <c r="A682" s="159"/>
    </row>
    <row r="683" spans="1:1" s="193" customFormat="1" x14ac:dyDescent="0.25">
      <c r="A683" s="159"/>
    </row>
    <row r="684" spans="1:1" s="193" customFormat="1" x14ac:dyDescent="0.25">
      <c r="A684" s="159"/>
    </row>
    <row r="685" spans="1:1" s="193" customFormat="1" x14ac:dyDescent="0.25">
      <c r="A685" s="159"/>
    </row>
    <row r="686" spans="1:1" s="193" customFormat="1" x14ac:dyDescent="0.25">
      <c r="A686" s="159"/>
    </row>
    <row r="687" spans="1:1" s="193" customFormat="1" x14ac:dyDescent="0.25">
      <c r="A687" s="159"/>
    </row>
    <row r="688" spans="1:1" s="193" customFormat="1" x14ac:dyDescent="0.25">
      <c r="A688" s="159"/>
    </row>
    <row r="689" spans="1:1" s="193" customFormat="1" x14ac:dyDescent="0.25">
      <c r="A689" s="159"/>
    </row>
    <row r="690" spans="1:1" s="193" customFormat="1" x14ac:dyDescent="0.25">
      <c r="A690" s="159"/>
    </row>
    <row r="691" spans="1:1" s="193" customFormat="1" x14ac:dyDescent="0.25">
      <c r="A691" s="159"/>
    </row>
    <row r="692" spans="1:1" s="193" customFormat="1" x14ac:dyDescent="0.25">
      <c r="A692" s="159"/>
    </row>
  </sheetData>
  <mergeCells count="43">
    <mergeCell ref="F51:F52"/>
    <mergeCell ref="F39:F40"/>
    <mergeCell ref="A39:A40"/>
    <mergeCell ref="F93:F94"/>
    <mergeCell ref="A77:A78"/>
    <mergeCell ref="B77:B78"/>
    <mergeCell ref="C77:C78"/>
    <mergeCell ref="D77:D78"/>
    <mergeCell ref="E77:E78"/>
    <mergeCell ref="F77:F78"/>
    <mergeCell ref="A93:A94"/>
    <mergeCell ref="B93:B94"/>
    <mergeCell ref="C93:C94"/>
    <mergeCell ref="D93:D94"/>
    <mergeCell ref="E93:E94"/>
    <mergeCell ref="F70:F71"/>
    <mergeCell ref="E39:E40"/>
    <mergeCell ref="A70:A71"/>
    <mergeCell ref="B70:B71"/>
    <mergeCell ref="C70:C71"/>
    <mergeCell ref="D70:D71"/>
    <mergeCell ref="E70:E71"/>
    <mergeCell ref="B51:B52"/>
    <mergeCell ref="C51:C52"/>
    <mergeCell ref="D51:D52"/>
    <mergeCell ref="E51:E52"/>
    <mergeCell ref="A51:A52"/>
    <mergeCell ref="B39:B40"/>
    <mergeCell ref="C39:C40"/>
    <mergeCell ref="D39:D40"/>
    <mergeCell ref="C1:E1"/>
    <mergeCell ref="F30:F31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</mergeCells>
  <pageMargins left="0.35" right="0.19" top="0.35" bottom="0.28999999999999998" header="0.31496062992125984" footer="0.31496062992125984"/>
  <pageSetup paperSize="11" scale="5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="50" zoomScaleNormal="50" workbookViewId="0">
      <selection activeCell="B6" sqref="B6"/>
    </sheetView>
  </sheetViews>
  <sheetFormatPr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256" width="8.88671875" style="44"/>
    <col min="257" max="257" width="4.5546875" style="44" customWidth="1"/>
    <col min="258" max="258" width="40.88671875" style="44" customWidth="1"/>
    <col min="259" max="259" width="17.44140625" style="44" customWidth="1"/>
    <col min="260" max="260" width="36.44140625" style="44" customWidth="1"/>
    <col min="261" max="261" width="28.33203125" style="44" customWidth="1"/>
    <col min="262" max="262" width="18.33203125" style="44" customWidth="1"/>
    <col min="263" max="512" width="8.88671875" style="44"/>
    <col min="513" max="513" width="4.5546875" style="44" customWidth="1"/>
    <col min="514" max="514" width="40.88671875" style="44" customWidth="1"/>
    <col min="515" max="515" width="17.44140625" style="44" customWidth="1"/>
    <col min="516" max="516" width="36.44140625" style="44" customWidth="1"/>
    <col min="517" max="517" width="28.33203125" style="44" customWidth="1"/>
    <col min="518" max="518" width="18.33203125" style="44" customWidth="1"/>
    <col min="519" max="768" width="8.88671875" style="44"/>
    <col min="769" max="769" width="4.5546875" style="44" customWidth="1"/>
    <col min="770" max="770" width="40.88671875" style="44" customWidth="1"/>
    <col min="771" max="771" width="17.44140625" style="44" customWidth="1"/>
    <col min="772" max="772" width="36.44140625" style="44" customWidth="1"/>
    <col min="773" max="773" width="28.33203125" style="44" customWidth="1"/>
    <col min="774" max="774" width="18.33203125" style="44" customWidth="1"/>
    <col min="775" max="1024" width="8.88671875" style="44"/>
    <col min="1025" max="1025" width="4.5546875" style="44" customWidth="1"/>
    <col min="1026" max="1026" width="40.88671875" style="44" customWidth="1"/>
    <col min="1027" max="1027" width="17.44140625" style="44" customWidth="1"/>
    <col min="1028" max="1028" width="36.44140625" style="44" customWidth="1"/>
    <col min="1029" max="1029" width="28.33203125" style="44" customWidth="1"/>
    <col min="1030" max="1030" width="18.33203125" style="44" customWidth="1"/>
    <col min="1031" max="1280" width="8.88671875" style="44"/>
    <col min="1281" max="1281" width="4.5546875" style="44" customWidth="1"/>
    <col min="1282" max="1282" width="40.88671875" style="44" customWidth="1"/>
    <col min="1283" max="1283" width="17.44140625" style="44" customWidth="1"/>
    <col min="1284" max="1284" width="36.44140625" style="44" customWidth="1"/>
    <col min="1285" max="1285" width="28.33203125" style="44" customWidth="1"/>
    <col min="1286" max="1286" width="18.33203125" style="44" customWidth="1"/>
    <col min="1287" max="1536" width="8.88671875" style="44"/>
    <col min="1537" max="1537" width="4.5546875" style="44" customWidth="1"/>
    <col min="1538" max="1538" width="40.88671875" style="44" customWidth="1"/>
    <col min="1539" max="1539" width="17.44140625" style="44" customWidth="1"/>
    <col min="1540" max="1540" width="36.44140625" style="44" customWidth="1"/>
    <col min="1541" max="1541" width="28.33203125" style="44" customWidth="1"/>
    <col min="1542" max="1542" width="18.33203125" style="44" customWidth="1"/>
    <col min="1543" max="1792" width="8.88671875" style="44"/>
    <col min="1793" max="1793" width="4.5546875" style="44" customWidth="1"/>
    <col min="1794" max="1794" width="40.88671875" style="44" customWidth="1"/>
    <col min="1795" max="1795" width="17.44140625" style="44" customWidth="1"/>
    <col min="1796" max="1796" width="36.44140625" style="44" customWidth="1"/>
    <col min="1797" max="1797" width="28.33203125" style="44" customWidth="1"/>
    <col min="1798" max="1798" width="18.33203125" style="44" customWidth="1"/>
    <col min="1799" max="2048" width="8.88671875" style="44"/>
    <col min="2049" max="2049" width="4.5546875" style="44" customWidth="1"/>
    <col min="2050" max="2050" width="40.88671875" style="44" customWidth="1"/>
    <col min="2051" max="2051" width="17.44140625" style="44" customWidth="1"/>
    <col min="2052" max="2052" width="36.44140625" style="44" customWidth="1"/>
    <col min="2053" max="2053" width="28.33203125" style="44" customWidth="1"/>
    <col min="2054" max="2054" width="18.33203125" style="44" customWidth="1"/>
    <col min="2055" max="2304" width="8.88671875" style="44"/>
    <col min="2305" max="2305" width="4.5546875" style="44" customWidth="1"/>
    <col min="2306" max="2306" width="40.88671875" style="44" customWidth="1"/>
    <col min="2307" max="2307" width="17.44140625" style="44" customWidth="1"/>
    <col min="2308" max="2308" width="36.44140625" style="44" customWidth="1"/>
    <col min="2309" max="2309" width="28.33203125" style="44" customWidth="1"/>
    <col min="2310" max="2310" width="18.33203125" style="44" customWidth="1"/>
    <col min="2311" max="2560" width="8.88671875" style="44"/>
    <col min="2561" max="2561" width="4.5546875" style="44" customWidth="1"/>
    <col min="2562" max="2562" width="40.88671875" style="44" customWidth="1"/>
    <col min="2563" max="2563" width="17.44140625" style="44" customWidth="1"/>
    <col min="2564" max="2564" width="36.44140625" style="44" customWidth="1"/>
    <col min="2565" max="2565" width="28.33203125" style="44" customWidth="1"/>
    <col min="2566" max="2566" width="18.33203125" style="44" customWidth="1"/>
    <col min="2567" max="2816" width="8.88671875" style="44"/>
    <col min="2817" max="2817" width="4.5546875" style="44" customWidth="1"/>
    <col min="2818" max="2818" width="40.88671875" style="44" customWidth="1"/>
    <col min="2819" max="2819" width="17.44140625" style="44" customWidth="1"/>
    <col min="2820" max="2820" width="36.44140625" style="44" customWidth="1"/>
    <col min="2821" max="2821" width="28.33203125" style="44" customWidth="1"/>
    <col min="2822" max="2822" width="18.33203125" style="44" customWidth="1"/>
    <col min="2823" max="3072" width="8.88671875" style="44"/>
    <col min="3073" max="3073" width="4.5546875" style="44" customWidth="1"/>
    <col min="3074" max="3074" width="40.88671875" style="44" customWidth="1"/>
    <col min="3075" max="3075" width="17.44140625" style="44" customWidth="1"/>
    <col min="3076" max="3076" width="36.44140625" style="44" customWidth="1"/>
    <col min="3077" max="3077" width="28.33203125" style="44" customWidth="1"/>
    <col min="3078" max="3078" width="18.33203125" style="44" customWidth="1"/>
    <col min="3079" max="3328" width="8.88671875" style="44"/>
    <col min="3329" max="3329" width="4.5546875" style="44" customWidth="1"/>
    <col min="3330" max="3330" width="40.88671875" style="44" customWidth="1"/>
    <col min="3331" max="3331" width="17.44140625" style="44" customWidth="1"/>
    <col min="3332" max="3332" width="36.44140625" style="44" customWidth="1"/>
    <col min="3333" max="3333" width="28.33203125" style="44" customWidth="1"/>
    <col min="3334" max="3334" width="18.33203125" style="44" customWidth="1"/>
    <col min="3335" max="3584" width="8.88671875" style="44"/>
    <col min="3585" max="3585" width="4.5546875" style="44" customWidth="1"/>
    <col min="3586" max="3586" width="40.88671875" style="44" customWidth="1"/>
    <col min="3587" max="3587" width="17.44140625" style="44" customWidth="1"/>
    <col min="3588" max="3588" width="36.44140625" style="44" customWidth="1"/>
    <col min="3589" max="3589" width="28.33203125" style="44" customWidth="1"/>
    <col min="3590" max="3590" width="18.33203125" style="44" customWidth="1"/>
    <col min="3591" max="3840" width="8.88671875" style="44"/>
    <col min="3841" max="3841" width="4.5546875" style="44" customWidth="1"/>
    <col min="3842" max="3842" width="40.88671875" style="44" customWidth="1"/>
    <col min="3843" max="3843" width="17.44140625" style="44" customWidth="1"/>
    <col min="3844" max="3844" width="36.44140625" style="44" customWidth="1"/>
    <col min="3845" max="3845" width="28.33203125" style="44" customWidth="1"/>
    <col min="3846" max="3846" width="18.33203125" style="44" customWidth="1"/>
    <col min="3847" max="4096" width="8.88671875" style="44"/>
    <col min="4097" max="4097" width="4.5546875" style="44" customWidth="1"/>
    <col min="4098" max="4098" width="40.88671875" style="44" customWidth="1"/>
    <col min="4099" max="4099" width="17.44140625" style="44" customWidth="1"/>
    <col min="4100" max="4100" width="36.44140625" style="44" customWidth="1"/>
    <col min="4101" max="4101" width="28.33203125" style="44" customWidth="1"/>
    <col min="4102" max="4102" width="18.33203125" style="44" customWidth="1"/>
    <col min="4103" max="4352" width="8.88671875" style="44"/>
    <col min="4353" max="4353" width="4.5546875" style="44" customWidth="1"/>
    <col min="4354" max="4354" width="40.88671875" style="44" customWidth="1"/>
    <col min="4355" max="4355" width="17.44140625" style="44" customWidth="1"/>
    <col min="4356" max="4356" width="36.44140625" style="44" customWidth="1"/>
    <col min="4357" max="4357" width="28.33203125" style="44" customWidth="1"/>
    <col min="4358" max="4358" width="18.33203125" style="44" customWidth="1"/>
    <col min="4359" max="4608" width="8.88671875" style="44"/>
    <col min="4609" max="4609" width="4.5546875" style="44" customWidth="1"/>
    <col min="4610" max="4610" width="40.88671875" style="44" customWidth="1"/>
    <col min="4611" max="4611" width="17.44140625" style="44" customWidth="1"/>
    <col min="4612" max="4612" width="36.44140625" style="44" customWidth="1"/>
    <col min="4613" max="4613" width="28.33203125" style="44" customWidth="1"/>
    <col min="4614" max="4614" width="18.33203125" style="44" customWidth="1"/>
    <col min="4615" max="4864" width="8.88671875" style="44"/>
    <col min="4865" max="4865" width="4.5546875" style="44" customWidth="1"/>
    <col min="4866" max="4866" width="40.88671875" style="44" customWidth="1"/>
    <col min="4867" max="4867" width="17.44140625" style="44" customWidth="1"/>
    <col min="4868" max="4868" width="36.44140625" style="44" customWidth="1"/>
    <col min="4869" max="4869" width="28.33203125" style="44" customWidth="1"/>
    <col min="4870" max="4870" width="18.33203125" style="44" customWidth="1"/>
    <col min="4871" max="5120" width="8.88671875" style="44"/>
    <col min="5121" max="5121" width="4.5546875" style="44" customWidth="1"/>
    <col min="5122" max="5122" width="40.88671875" style="44" customWidth="1"/>
    <col min="5123" max="5123" width="17.44140625" style="44" customWidth="1"/>
    <col min="5124" max="5124" width="36.44140625" style="44" customWidth="1"/>
    <col min="5125" max="5125" width="28.33203125" style="44" customWidth="1"/>
    <col min="5126" max="5126" width="18.33203125" style="44" customWidth="1"/>
    <col min="5127" max="5376" width="8.88671875" style="44"/>
    <col min="5377" max="5377" width="4.5546875" style="44" customWidth="1"/>
    <col min="5378" max="5378" width="40.88671875" style="44" customWidth="1"/>
    <col min="5379" max="5379" width="17.44140625" style="44" customWidth="1"/>
    <col min="5380" max="5380" width="36.44140625" style="44" customWidth="1"/>
    <col min="5381" max="5381" width="28.33203125" style="44" customWidth="1"/>
    <col min="5382" max="5382" width="18.33203125" style="44" customWidth="1"/>
    <col min="5383" max="5632" width="8.88671875" style="44"/>
    <col min="5633" max="5633" width="4.5546875" style="44" customWidth="1"/>
    <col min="5634" max="5634" width="40.88671875" style="44" customWidth="1"/>
    <col min="5635" max="5635" width="17.44140625" style="44" customWidth="1"/>
    <col min="5636" max="5636" width="36.44140625" style="44" customWidth="1"/>
    <col min="5637" max="5637" width="28.33203125" style="44" customWidth="1"/>
    <col min="5638" max="5638" width="18.33203125" style="44" customWidth="1"/>
    <col min="5639" max="5888" width="8.88671875" style="44"/>
    <col min="5889" max="5889" width="4.5546875" style="44" customWidth="1"/>
    <col min="5890" max="5890" width="40.88671875" style="44" customWidth="1"/>
    <col min="5891" max="5891" width="17.44140625" style="44" customWidth="1"/>
    <col min="5892" max="5892" width="36.44140625" style="44" customWidth="1"/>
    <col min="5893" max="5893" width="28.33203125" style="44" customWidth="1"/>
    <col min="5894" max="5894" width="18.33203125" style="44" customWidth="1"/>
    <col min="5895" max="6144" width="8.88671875" style="44"/>
    <col min="6145" max="6145" width="4.5546875" style="44" customWidth="1"/>
    <col min="6146" max="6146" width="40.88671875" style="44" customWidth="1"/>
    <col min="6147" max="6147" width="17.44140625" style="44" customWidth="1"/>
    <col min="6148" max="6148" width="36.44140625" style="44" customWidth="1"/>
    <col min="6149" max="6149" width="28.33203125" style="44" customWidth="1"/>
    <col min="6150" max="6150" width="18.33203125" style="44" customWidth="1"/>
    <col min="6151" max="6400" width="8.88671875" style="44"/>
    <col min="6401" max="6401" width="4.5546875" style="44" customWidth="1"/>
    <col min="6402" max="6402" width="40.88671875" style="44" customWidth="1"/>
    <col min="6403" max="6403" width="17.44140625" style="44" customWidth="1"/>
    <col min="6404" max="6404" width="36.44140625" style="44" customWidth="1"/>
    <col min="6405" max="6405" width="28.33203125" style="44" customWidth="1"/>
    <col min="6406" max="6406" width="18.33203125" style="44" customWidth="1"/>
    <col min="6407" max="6656" width="8.88671875" style="44"/>
    <col min="6657" max="6657" width="4.5546875" style="44" customWidth="1"/>
    <col min="6658" max="6658" width="40.88671875" style="44" customWidth="1"/>
    <col min="6659" max="6659" width="17.44140625" style="44" customWidth="1"/>
    <col min="6660" max="6660" width="36.44140625" style="44" customWidth="1"/>
    <col min="6661" max="6661" width="28.33203125" style="44" customWidth="1"/>
    <col min="6662" max="6662" width="18.33203125" style="44" customWidth="1"/>
    <col min="6663" max="6912" width="8.88671875" style="44"/>
    <col min="6913" max="6913" width="4.5546875" style="44" customWidth="1"/>
    <col min="6914" max="6914" width="40.88671875" style="44" customWidth="1"/>
    <col min="6915" max="6915" width="17.44140625" style="44" customWidth="1"/>
    <col min="6916" max="6916" width="36.44140625" style="44" customWidth="1"/>
    <col min="6917" max="6917" width="28.33203125" style="44" customWidth="1"/>
    <col min="6918" max="6918" width="18.33203125" style="44" customWidth="1"/>
    <col min="6919" max="7168" width="8.88671875" style="44"/>
    <col min="7169" max="7169" width="4.5546875" style="44" customWidth="1"/>
    <col min="7170" max="7170" width="40.88671875" style="44" customWidth="1"/>
    <col min="7171" max="7171" width="17.44140625" style="44" customWidth="1"/>
    <col min="7172" max="7172" width="36.44140625" style="44" customWidth="1"/>
    <col min="7173" max="7173" width="28.33203125" style="44" customWidth="1"/>
    <col min="7174" max="7174" width="18.33203125" style="44" customWidth="1"/>
    <col min="7175" max="7424" width="8.88671875" style="44"/>
    <col min="7425" max="7425" width="4.5546875" style="44" customWidth="1"/>
    <col min="7426" max="7426" width="40.88671875" style="44" customWidth="1"/>
    <col min="7427" max="7427" width="17.44140625" style="44" customWidth="1"/>
    <col min="7428" max="7428" width="36.44140625" style="44" customWidth="1"/>
    <col min="7429" max="7429" width="28.33203125" style="44" customWidth="1"/>
    <col min="7430" max="7430" width="18.33203125" style="44" customWidth="1"/>
    <col min="7431" max="7680" width="8.88671875" style="44"/>
    <col min="7681" max="7681" width="4.5546875" style="44" customWidth="1"/>
    <col min="7682" max="7682" width="40.88671875" style="44" customWidth="1"/>
    <col min="7683" max="7683" width="17.44140625" style="44" customWidth="1"/>
    <col min="7684" max="7684" width="36.44140625" style="44" customWidth="1"/>
    <col min="7685" max="7685" width="28.33203125" style="44" customWidth="1"/>
    <col min="7686" max="7686" width="18.33203125" style="44" customWidth="1"/>
    <col min="7687" max="7936" width="8.88671875" style="44"/>
    <col min="7937" max="7937" width="4.5546875" style="44" customWidth="1"/>
    <col min="7938" max="7938" width="40.88671875" style="44" customWidth="1"/>
    <col min="7939" max="7939" width="17.44140625" style="44" customWidth="1"/>
    <col min="7940" max="7940" width="36.44140625" style="44" customWidth="1"/>
    <col min="7941" max="7941" width="28.33203125" style="44" customWidth="1"/>
    <col min="7942" max="7942" width="18.33203125" style="44" customWidth="1"/>
    <col min="7943" max="8192" width="8.88671875" style="44"/>
    <col min="8193" max="8193" width="4.5546875" style="44" customWidth="1"/>
    <col min="8194" max="8194" width="40.88671875" style="44" customWidth="1"/>
    <col min="8195" max="8195" width="17.44140625" style="44" customWidth="1"/>
    <col min="8196" max="8196" width="36.44140625" style="44" customWidth="1"/>
    <col min="8197" max="8197" width="28.33203125" style="44" customWidth="1"/>
    <col min="8198" max="8198" width="18.33203125" style="44" customWidth="1"/>
    <col min="8199" max="8448" width="8.88671875" style="44"/>
    <col min="8449" max="8449" width="4.5546875" style="44" customWidth="1"/>
    <col min="8450" max="8450" width="40.88671875" style="44" customWidth="1"/>
    <col min="8451" max="8451" width="17.44140625" style="44" customWidth="1"/>
    <col min="8452" max="8452" width="36.44140625" style="44" customWidth="1"/>
    <col min="8453" max="8453" width="28.33203125" style="44" customWidth="1"/>
    <col min="8454" max="8454" width="18.33203125" style="44" customWidth="1"/>
    <col min="8455" max="8704" width="8.88671875" style="44"/>
    <col min="8705" max="8705" width="4.5546875" style="44" customWidth="1"/>
    <col min="8706" max="8706" width="40.88671875" style="44" customWidth="1"/>
    <col min="8707" max="8707" width="17.44140625" style="44" customWidth="1"/>
    <col min="8708" max="8708" width="36.44140625" style="44" customWidth="1"/>
    <col min="8709" max="8709" width="28.33203125" style="44" customWidth="1"/>
    <col min="8710" max="8710" width="18.33203125" style="44" customWidth="1"/>
    <col min="8711" max="8960" width="8.88671875" style="44"/>
    <col min="8961" max="8961" width="4.5546875" style="44" customWidth="1"/>
    <col min="8962" max="8962" width="40.88671875" style="44" customWidth="1"/>
    <col min="8963" max="8963" width="17.44140625" style="44" customWidth="1"/>
    <col min="8964" max="8964" width="36.44140625" style="44" customWidth="1"/>
    <col min="8965" max="8965" width="28.33203125" style="44" customWidth="1"/>
    <col min="8966" max="8966" width="18.33203125" style="44" customWidth="1"/>
    <col min="8967" max="9216" width="8.88671875" style="44"/>
    <col min="9217" max="9217" width="4.5546875" style="44" customWidth="1"/>
    <col min="9218" max="9218" width="40.88671875" style="44" customWidth="1"/>
    <col min="9219" max="9219" width="17.44140625" style="44" customWidth="1"/>
    <col min="9220" max="9220" width="36.44140625" style="44" customWidth="1"/>
    <col min="9221" max="9221" width="28.33203125" style="44" customWidth="1"/>
    <col min="9222" max="9222" width="18.33203125" style="44" customWidth="1"/>
    <col min="9223" max="9472" width="8.88671875" style="44"/>
    <col min="9473" max="9473" width="4.5546875" style="44" customWidth="1"/>
    <col min="9474" max="9474" width="40.88671875" style="44" customWidth="1"/>
    <col min="9475" max="9475" width="17.44140625" style="44" customWidth="1"/>
    <col min="9476" max="9476" width="36.44140625" style="44" customWidth="1"/>
    <col min="9477" max="9477" width="28.33203125" style="44" customWidth="1"/>
    <col min="9478" max="9478" width="18.33203125" style="44" customWidth="1"/>
    <col min="9479" max="9728" width="8.88671875" style="44"/>
    <col min="9729" max="9729" width="4.5546875" style="44" customWidth="1"/>
    <col min="9730" max="9730" width="40.88671875" style="44" customWidth="1"/>
    <col min="9731" max="9731" width="17.44140625" style="44" customWidth="1"/>
    <col min="9732" max="9732" width="36.44140625" style="44" customWidth="1"/>
    <col min="9733" max="9733" width="28.33203125" style="44" customWidth="1"/>
    <col min="9734" max="9734" width="18.33203125" style="44" customWidth="1"/>
    <col min="9735" max="9984" width="8.88671875" style="44"/>
    <col min="9985" max="9985" width="4.5546875" style="44" customWidth="1"/>
    <col min="9986" max="9986" width="40.88671875" style="44" customWidth="1"/>
    <col min="9987" max="9987" width="17.44140625" style="44" customWidth="1"/>
    <col min="9988" max="9988" width="36.44140625" style="44" customWidth="1"/>
    <col min="9989" max="9989" width="28.33203125" style="44" customWidth="1"/>
    <col min="9990" max="9990" width="18.33203125" style="44" customWidth="1"/>
    <col min="9991" max="10240" width="8.88671875" style="44"/>
    <col min="10241" max="10241" width="4.5546875" style="44" customWidth="1"/>
    <col min="10242" max="10242" width="40.88671875" style="44" customWidth="1"/>
    <col min="10243" max="10243" width="17.44140625" style="44" customWidth="1"/>
    <col min="10244" max="10244" width="36.44140625" style="44" customWidth="1"/>
    <col min="10245" max="10245" width="28.33203125" style="44" customWidth="1"/>
    <col min="10246" max="10246" width="18.33203125" style="44" customWidth="1"/>
    <col min="10247" max="10496" width="8.88671875" style="44"/>
    <col min="10497" max="10497" width="4.5546875" style="44" customWidth="1"/>
    <col min="10498" max="10498" width="40.88671875" style="44" customWidth="1"/>
    <col min="10499" max="10499" width="17.44140625" style="44" customWidth="1"/>
    <col min="10500" max="10500" width="36.44140625" style="44" customWidth="1"/>
    <col min="10501" max="10501" width="28.33203125" style="44" customWidth="1"/>
    <col min="10502" max="10502" width="18.33203125" style="44" customWidth="1"/>
    <col min="10503" max="10752" width="8.88671875" style="44"/>
    <col min="10753" max="10753" width="4.5546875" style="44" customWidth="1"/>
    <col min="10754" max="10754" width="40.88671875" style="44" customWidth="1"/>
    <col min="10755" max="10755" width="17.44140625" style="44" customWidth="1"/>
    <col min="10756" max="10756" width="36.44140625" style="44" customWidth="1"/>
    <col min="10757" max="10757" width="28.33203125" style="44" customWidth="1"/>
    <col min="10758" max="10758" width="18.33203125" style="44" customWidth="1"/>
    <col min="10759" max="11008" width="8.88671875" style="44"/>
    <col min="11009" max="11009" width="4.5546875" style="44" customWidth="1"/>
    <col min="11010" max="11010" width="40.88671875" style="44" customWidth="1"/>
    <col min="11011" max="11011" width="17.44140625" style="44" customWidth="1"/>
    <col min="11012" max="11012" width="36.44140625" style="44" customWidth="1"/>
    <col min="11013" max="11013" width="28.33203125" style="44" customWidth="1"/>
    <col min="11014" max="11014" width="18.33203125" style="44" customWidth="1"/>
    <col min="11015" max="11264" width="8.88671875" style="44"/>
    <col min="11265" max="11265" width="4.5546875" style="44" customWidth="1"/>
    <col min="11266" max="11266" width="40.88671875" style="44" customWidth="1"/>
    <col min="11267" max="11267" width="17.44140625" style="44" customWidth="1"/>
    <col min="11268" max="11268" width="36.44140625" style="44" customWidth="1"/>
    <col min="11269" max="11269" width="28.33203125" style="44" customWidth="1"/>
    <col min="11270" max="11270" width="18.33203125" style="44" customWidth="1"/>
    <col min="11271" max="11520" width="8.88671875" style="44"/>
    <col min="11521" max="11521" width="4.5546875" style="44" customWidth="1"/>
    <col min="11522" max="11522" width="40.88671875" style="44" customWidth="1"/>
    <col min="11523" max="11523" width="17.44140625" style="44" customWidth="1"/>
    <col min="11524" max="11524" width="36.44140625" style="44" customWidth="1"/>
    <col min="11525" max="11525" width="28.33203125" style="44" customWidth="1"/>
    <col min="11526" max="11526" width="18.33203125" style="44" customWidth="1"/>
    <col min="11527" max="11776" width="8.88671875" style="44"/>
    <col min="11777" max="11777" width="4.5546875" style="44" customWidth="1"/>
    <col min="11778" max="11778" width="40.88671875" style="44" customWidth="1"/>
    <col min="11779" max="11779" width="17.44140625" style="44" customWidth="1"/>
    <col min="11780" max="11780" width="36.44140625" style="44" customWidth="1"/>
    <col min="11781" max="11781" width="28.33203125" style="44" customWidth="1"/>
    <col min="11782" max="11782" width="18.33203125" style="44" customWidth="1"/>
    <col min="11783" max="12032" width="8.88671875" style="44"/>
    <col min="12033" max="12033" width="4.5546875" style="44" customWidth="1"/>
    <col min="12034" max="12034" width="40.88671875" style="44" customWidth="1"/>
    <col min="12035" max="12035" width="17.44140625" style="44" customWidth="1"/>
    <col min="12036" max="12036" width="36.44140625" style="44" customWidth="1"/>
    <col min="12037" max="12037" width="28.33203125" style="44" customWidth="1"/>
    <col min="12038" max="12038" width="18.33203125" style="44" customWidth="1"/>
    <col min="12039" max="12288" width="8.88671875" style="44"/>
    <col min="12289" max="12289" width="4.5546875" style="44" customWidth="1"/>
    <col min="12290" max="12290" width="40.88671875" style="44" customWidth="1"/>
    <col min="12291" max="12291" width="17.44140625" style="44" customWidth="1"/>
    <col min="12292" max="12292" width="36.44140625" style="44" customWidth="1"/>
    <col min="12293" max="12293" width="28.33203125" style="44" customWidth="1"/>
    <col min="12294" max="12294" width="18.33203125" style="44" customWidth="1"/>
    <col min="12295" max="12544" width="8.88671875" style="44"/>
    <col min="12545" max="12545" width="4.5546875" style="44" customWidth="1"/>
    <col min="12546" max="12546" width="40.88671875" style="44" customWidth="1"/>
    <col min="12547" max="12547" width="17.44140625" style="44" customWidth="1"/>
    <col min="12548" max="12548" width="36.44140625" style="44" customWidth="1"/>
    <col min="12549" max="12549" width="28.33203125" style="44" customWidth="1"/>
    <col min="12550" max="12550" width="18.33203125" style="44" customWidth="1"/>
    <col min="12551" max="12800" width="8.88671875" style="44"/>
    <col min="12801" max="12801" width="4.5546875" style="44" customWidth="1"/>
    <col min="12802" max="12802" width="40.88671875" style="44" customWidth="1"/>
    <col min="12803" max="12803" width="17.44140625" style="44" customWidth="1"/>
    <col min="12804" max="12804" width="36.44140625" style="44" customWidth="1"/>
    <col min="12805" max="12805" width="28.33203125" style="44" customWidth="1"/>
    <col min="12806" max="12806" width="18.33203125" style="44" customWidth="1"/>
    <col min="12807" max="13056" width="8.88671875" style="44"/>
    <col min="13057" max="13057" width="4.5546875" style="44" customWidth="1"/>
    <col min="13058" max="13058" width="40.88671875" style="44" customWidth="1"/>
    <col min="13059" max="13059" width="17.44140625" style="44" customWidth="1"/>
    <col min="13060" max="13060" width="36.44140625" style="44" customWidth="1"/>
    <col min="13061" max="13061" width="28.33203125" style="44" customWidth="1"/>
    <col min="13062" max="13062" width="18.33203125" style="44" customWidth="1"/>
    <col min="13063" max="13312" width="8.88671875" style="44"/>
    <col min="13313" max="13313" width="4.5546875" style="44" customWidth="1"/>
    <col min="13314" max="13314" width="40.88671875" style="44" customWidth="1"/>
    <col min="13315" max="13315" width="17.44140625" style="44" customWidth="1"/>
    <col min="13316" max="13316" width="36.44140625" style="44" customWidth="1"/>
    <col min="13317" max="13317" width="28.33203125" style="44" customWidth="1"/>
    <col min="13318" max="13318" width="18.33203125" style="44" customWidth="1"/>
    <col min="13319" max="13568" width="8.88671875" style="44"/>
    <col min="13569" max="13569" width="4.5546875" style="44" customWidth="1"/>
    <col min="13570" max="13570" width="40.88671875" style="44" customWidth="1"/>
    <col min="13571" max="13571" width="17.44140625" style="44" customWidth="1"/>
    <col min="13572" max="13572" width="36.44140625" style="44" customWidth="1"/>
    <col min="13573" max="13573" width="28.33203125" style="44" customWidth="1"/>
    <col min="13574" max="13574" width="18.33203125" style="44" customWidth="1"/>
    <col min="13575" max="13824" width="8.88671875" style="44"/>
    <col min="13825" max="13825" width="4.5546875" style="44" customWidth="1"/>
    <col min="13826" max="13826" width="40.88671875" style="44" customWidth="1"/>
    <col min="13827" max="13827" width="17.44140625" style="44" customWidth="1"/>
    <col min="13828" max="13828" width="36.44140625" style="44" customWidth="1"/>
    <col min="13829" max="13829" width="28.33203125" style="44" customWidth="1"/>
    <col min="13830" max="13830" width="18.33203125" style="44" customWidth="1"/>
    <col min="13831" max="14080" width="8.88671875" style="44"/>
    <col min="14081" max="14081" width="4.5546875" style="44" customWidth="1"/>
    <col min="14082" max="14082" width="40.88671875" style="44" customWidth="1"/>
    <col min="14083" max="14083" width="17.44140625" style="44" customWidth="1"/>
    <col min="14084" max="14084" width="36.44140625" style="44" customWidth="1"/>
    <col min="14085" max="14085" width="28.33203125" style="44" customWidth="1"/>
    <col min="14086" max="14086" width="18.33203125" style="44" customWidth="1"/>
    <col min="14087" max="14336" width="8.88671875" style="44"/>
    <col min="14337" max="14337" width="4.5546875" style="44" customWidth="1"/>
    <col min="14338" max="14338" width="40.88671875" style="44" customWidth="1"/>
    <col min="14339" max="14339" width="17.44140625" style="44" customWidth="1"/>
    <col min="14340" max="14340" width="36.44140625" style="44" customWidth="1"/>
    <col min="14341" max="14341" width="28.33203125" style="44" customWidth="1"/>
    <col min="14342" max="14342" width="18.33203125" style="44" customWidth="1"/>
    <col min="14343" max="14592" width="8.88671875" style="44"/>
    <col min="14593" max="14593" width="4.5546875" style="44" customWidth="1"/>
    <col min="14594" max="14594" width="40.88671875" style="44" customWidth="1"/>
    <col min="14595" max="14595" width="17.44140625" style="44" customWidth="1"/>
    <col min="14596" max="14596" width="36.44140625" style="44" customWidth="1"/>
    <col min="14597" max="14597" width="28.33203125" style="44" customWidth="1"/>
    <col min="14598" max="14598" width="18.33203125" style="44" customWidth="1"/>
    <col min="14599" max="14848" width="8.88671875" style="44"/>
    <col min="14849" max="14849" width="4.5546875" style="44" customWidth="1"/>
    <col min="14850" max="14850" width="40.88671875" style="44" customWidth="1"/>
    <col min="14851" max="14851" width="17.44140625" style="44" customWidth="1"/>
    <col min="14852" max="14852" width="36.44140625" style="44" customWidth="1"/>
    <col min="14853" max="14853" width="28.33203125" style="44" customWidth="1"/>
    <col min="14854" max="14854" width="18.33203125" style="44" customWidth="1"/>
    <col min="14855" max="15104" width="8.88671875" style="44"/>
    <col min="15105" max="15105" width="4.5546875" style="44" customWidth="1"/>
    <col min="15106" max="15106" width="40.88671875" style="44" customWidth="1"/>
    <col min="15107" max="15107" width="17.44140625" style="44" customWidth="1"/>
    <col min="15108" max="15108" width="36.44140625" style="44" customWidth="1"/>
    <col min="15109" max="15109" width="28.33203125" style="44" customWidth="1"/>
    <col min="15110" max="15110" width="18.33203125" style="44" customWidth="1"/>
    <col min="15111" max="15360" width="8.88671875" style="44"/>
    <col min="15361" max="15361" width="4.5546875" style="44" customWidth="1"/>
    <col min="15362" max="15362" width="40.88671875" style="44" customWidth="1"/>
    <col min="15363" max="15363" width="17.44140625" style="44" customWidth="1"/>
    <col min="15364" max="15364" width="36.44140625" style="44" customWidth="1"/>
    <col min="15365" max="15365" width="28.33203125" style="44" customWidth="1"/>
    <col min="15366" max="15366" width="18.33203125" style="44" customWidth="1"/>
    <col min="15367" max="15616" width="8.88671875" style="44"/>
    <col min="15617" max="15617" width="4.5546875" style="44" customWidth="1"/>
    <col min="15618" max="15618" width="40.88671875" style="44" customWidth="1"/>
    <col min="15619" max="15619" width="17.44140625" style="44" customWidth="1"/>
    <col min="15620" max="15620" width="36.44140625" style="44" customWidth="1"/>
    <col min="15621" max="15621" width="28.33203125" style="44" customWidth="1"/>
    <col min="15622" max="15622" width="18.33203125" style="44" customWidth="1"/>
    <col min="15623" max="15872" width="8.88671875" style="44"/>
    <col min="15873" max="15873" width="4.5546875" style="44" customWidth="1"/>
    <col min="15874" max="15874" width="40.88671875" style="44" customWidth="1"/>
    <col min="15875" max="15875" width="17.44140625" style="44" customWidth="1"/>
    <col min="15876" max="15876" width="36.44140625" style="44" customWidth="1"/>
    <col min="15877" max="15877" width="28.33203125" style="44" customWidth="1"/>
    <col min="15878" max="15878" width="18.33203125" style="44" customWidth="1"/>
    <col min="15879" max="16128" width="8.88671875" style="44"/>
    <col min="16129" max="16129" width="4.5546875" style="44" customWidth="1"/>
    <col min="16130" max="16130" width="40.88671875" style="44" customWidth="1"/>
    <col min="16131" max="16131" width="17.44140625" style="44" customWidth="1"/>
    <col min="16132" max="16132" width="36.44140625" style="44" customWidth="1"/>
    <col min="16133" max="16133" width="28.33203125" style="44" customWidth="1"/>
    <col min="16134" max="16134" width="18.33203125" style="44" customWidth="1"/>
    <col min="16135" max="16384" width="8.88671875" style="44"/>
  </cols>
  <sheetData>
    <row r="1" spans="1:6" s="45" customFormat="1" x14ac:dyDescent="0.3">
      <c r="A1" s="45" t="s">
        <v>1586</v>
      </c>
      <c r="C1" s="45" t="s">
        <v>2932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424"/>
      <c r="B5" s="425"/>
      <c r="C5" s="437"/>
      <c r="D5" s="438"/>
      <c r="E5" s="424"/>
      <c r="F5" s="425"/>
    </row>
    <row r="6" spans="1:6" x14ac:dyDescent="0.3">
      <c r="A6" s="439"/>
      <c r="B6" s="322" t="s">
        <v>109</v>
      </c>
      <c r="C6" s="440"/>
      <c r="D6" s="439"/>
      <c r="E6" s="439"/>
      <c r="F6" s="439"/>
    </row>
    <row r="7" spans="1:6" x14ac:dyDescent="0.3">
      <c r="A7" s="439"/>
      <c r="B7" s="441" t="s">
        <v>79</v>
      </c>
      <c r="C7" s="442">
        <f>SUM(C9,C23,C28,C32,C43,C51,C62,C36)</f>
        <v>3378100000</v>
      </c>
      <c r="D7" s="439"/>
      <c r="E7" s="439"/>
      <c r="F7" s="439"/>
    </row>
    <row r="8" spans="1:6" x14ac:dyDescent="0.3">
      <c r="A8" s="439"/>
      <c r="B8" s="443"/>
      <c r="C8" s="440"/>
      <c r="D8" s="439"/>
      <c r="E8" s="439"/>
      <c r="F8" s="439"/>
    </row>
    <row r="9" spans="1:6" x14ac:dyDescent="0.3">
      <c r="A9" s="1114" t="s">
        <v>237</v>
      </c>
      <c r="B9" s="1115" t="s">
        <v>2933</v>
      </c>
      <c r="C9" s="1116">
        <f>SUM(C11:C21)</f>
        <v>294000000</v>
      </c>
      <c r="D9" s="1113"/>
      <c r="E9" s="1113"/>
      <c r="F9" s="1113"/>
    </row>
    <row r="10" spans="1:6" x14ac:dyDescent="0.3">
      <c r="A10" s="1114"/>
      <c r="B10" s="1115"/>
      <c r="C10" s="1116"/>
      <c r="D10" s="1113"/>
      <c r="E10" s="1113"/>
      <c r="F10" s="1113"/>
    </row>
    <row r="11" spans="1:6" x14ac:dyDescent="0.3">
      <c r="A11" s="429">
        <v>1</v>
      </c>
      <c r="B11" s="429" t="s">
        <v>420</v>
      </c>
      <c r="C11" s="459">
        <v>3000000</v>
      </c>
      <c r="D11" s="429" t="s">
        <v>2934</v>
      </c>
      <c r="E11" s="429" t="s">
        <v>528</v>
      </c>
      <c r="F11" s="429" t="s">
        <v>2935</v>
      </c>
    </row>
    <row r="12" spans="1:6" s="158" customFormat="1" ht="31.2" x14ac:dyDescent="0.25">
      <c r="A12" s="71">
        <v>2</v>
      </c>
      <c r="B12" s="71" t="s">
        <v>424</v>
      </c>
      <c r="C12" s="460">
        <v>40000000</v>
      </c>
      <c r="D12" s="71" t="s">
        <v>2936</v>
      </c>
      <c r="E12" s="71" t="s">
        <v>528</v>
      </c>
      <c r="F12" s="71" t="s">
        <v>2937</v>
      </c>
    </row>
    <row r="13" spans="1:6" s="158" customFormat="1" ht="46.8" x14ac:dyDescent="0.25">
      <c r="A13" s="71">
        <v>3</v>
      </c>
      <c r="B13" s="71" t="s">
        <v>2938</v>
      </c>
      <c r="C13" s="460">
        <v>35000000</v>
      </c>
      <c r="D13" s="71" t="s">
        <v>2939</v>
      </c>
      <c r="E13" s="71" t="s">
        <v>2940</v>
      </c>
      <c r="F13" s="71" t="s">
        <v>2941</v>
      </c>
    </row>
    <row r="14" spans="1:6" ht="93.6" x14ac:dyDescent="0.3">
      <c r="A14" s="71">
        <v>4</v>
      </c>
      <c r="B14" s="71" t="s">
        <v>432</v>
      </c>
      <c r="C14" s="460">
        <v>16000000</v>
      </c>
      <c r="D14" s="71" t="s">
        <v>2942</v>
      </c>
      <c r="E14" s="71" t="s">
        <v>2943</v>
      </c>
      <c r="F14" s="71" t="s">
        <v>2941</v>
      </c>
    </row>
    <row r="15" spans="1:6" s="158" customFormat="1" ht="31.2" x14ac:dyDescent="0.25">
      <c r="A15" s="71">
        <v>5</v>
      </c>
      <c r="B15" s="71" t="s">
        <v>239</v>
      </c>
      <c r="C15" s="460">
        <v>20000000</v>
      </c>
      <c r="D15" s="71" t="s">
        <v>2944</v>
      </c>
      <c r="E15" s="71" t="s">
        <v>2945</v>
      </c>
      <c r="F15" s="71" t="s">
        <v>2941</v>
      </c>
    </row>
    <row r="16" spans="1:6" s="158" customFormat="1" ht="78" x14ac:dyDescent="0.25">
      <c r="A16" s="71">
        <v>6</v>
      </c>
      <c r="B16" s="71" t="s">
        <v>439</v>
      </c>
      <c r="C16" s="460">
        <v>15000000</v>
      </c>
      <c r="D16" s="71" t="s">
        <v>2946</v>
      </c>
      <c r="E16" s="71" t="s">
        <v>2947</v>
      </c>
      <c r="F16" s="71" t="s">
        <v>2941</v>
      </c>
    </row>
    <row r="17" spans="1:6" s="158" customFormat="1" ht="46.8" x14ac:dyDescent="0.25">
      <c r="A17" s="71">
        <v>7</v>
      </c>
      <c r="B17" s="71" t="s">
        <v>548</v>
      </c>
      <c r="C17" s="460">
        <v>39800000</v>
      </c>
      <c r="D17" s="71" t="s">
        <v>2948</v>
      </c>
      <c r="E17" s="71" t="s">
        <v>2949</v>
      </c>
      <c r="F17" s="71" t="s">
        <v>2941</v>
      </c>
    </row>
    <row r="18" spans="1:6" s="158" customFormat="1" ht="31.2" x14ac:dyDescent="0.25">
      <c r="A18" s="71">
        <v>8</v>
      </c>
      <c r="B18" s="71" t="s">
        <v>854</v>
      </c>
      <c r="C18" s="460">
        <v>15000000</v>
      </c>
      <c r="D18" s="71" t="s">
        <v>2950</v>
      </c>
      <c r="E18" s="71" t="s">
        <v>2951</v>
      </c>
      <c r="F18" s="71" t="s">
        <v>2941</v>
      </c>
    </row>
    <row r="19" spans="1:6" s="158" customFormat="1" ht="78" x14ac:dyDescent="0.25">
      <c r="A19" s="71">
        <v>9</v>
      </c>
      <c r="B19" s="71" t="s">
        <v>2952</v>
      </c>
      <c r="C19" s="460">
        <v>25200000</v>
      </c>
      <c r="D19" s="71" t="s">
        <v>2953</v>
      </c>
      <c r="E19" s="71" t="s">
        <v>2954</v>
      </c>
      <c r="F19" s="71" t="s">
        <v>2941</v>
      </c>
    </row>
    <row r="20" spans="1:6" s="158" customFormat="1" ht="62.4" x14ac:dyDescent="0.25">
      <c r="A20" s="71">
        <v>10</v>
      </c>
      <c r="B20" s="71" t="s">
        <v>446</v>
      </c>
      <c r="C20" s="460">
        <v>25000000</v>
      </c>
      <c r="D20" s="71" t="s">
        <v>2955</v>
      </c>
      <c r="E20" s="71" t="s">
        <v>2956</v>
      </c>
      <c r="F20" s="71" t="s">
        <v>2941</v>
      </c>
    </row>
    <row r="21" spans="1:6" s="158" customFormat="1" ht="78" x14ac:dyDescent="0.25">
      <c r="A21" s="71">
        <v>11</v>
      </c>
      <c r="B21" s="71" t="s">
        <v>2957</v>
      </c>
      <c r="C21" s="460">
        <v>60000000</v>
      </c>
      <c r="D21" s="71" t="s">
        <v>2958</v>
      </c>
      <c r="E21" s="71" t="s">
        <v>2959</v>
      </c>
      <c r="F21" s="71" t="s">
        <v>2960</v>
      </c>
    </row>
    <row r="22" spans="1:6" s="158" customFormat="1" x14ac:dyDescent="0.25">
      <c r="A22" s="444"/>
      <c r="B22" s="444"/>
      <c r="C22" s="461"/>
      <c r="D22" s="444"/>
      <c r="E22" s="444"/>
      <c r="F22" s="444"/>
    </row>
    <row r="23" spans="1:6" s="158" customFormat="1" x14ac:dyDescent="0.25">
      <c r="A23" s="1103" t="s">
        <v>243</v>
      </c>
      <c r="B23" s="1119" t="s">
        <v>2961</v>
      </c>
      <c r="C23" s="1121">
        <f>SUM(C25:C26)</f>
        <v>221350000</v>
      </c>
      <c r="D23" s="1109"/>
      <c r="E23" s="1109"/>
      <c r="F23" s="1109"/>
    </row>
    <row r="24" spans="1:6" s="158" customFormat="1" x14ac:dyDescent="0.25">
      <c r="A24" s="1104"/>
      <c r="B24" s="1120"/>
      <c r="C24" s="1122"/>
      <c r="D24" s="1110"/>
      <c r="E24" s="1110"/>
      <c r="F24" s="1110"/>
    </row>
    <row r="25" spans="1:6" s="158" customFormat="1" ht="31.2" x14ac:dyDescent="0.25">
      <c r="A25" s="71">
        <v>1</v>
      </c>
      <c r="B25" s="71" t="s">
        <v>2962</v>
      </c>
      <c r="C25" s="460">
        <v>171350000</v>
      </c>
      <c r="D25" s="71" t="s">
        <v>2963</v>
      </c>
      <c r="E25" s="71" t="s">
        <v>2964</v>
      </c>
      <c r="F25" s="71" t="s">
        <v>2941</v>
      </c>
    </row>
    <row r="26" spans="1:6" s="158" customFormat="1" ht="46.8" x14ac:dyDescent="0.25">
      <c r="A26" s="71">
        <v>2</v>
      </c>
      <c r="B26" s="71" t="s">
        <v>456</v>
      </c>
      <c r="C26" s="460">
        <v>50000000</v>
      </c>
      <c r="D26" s="71" t="s">
        <v>2965</v>
      </c>
      <c r="E26" s="71" t="s">
        <v>2966</v>
      </c>
      <c r="F26" s="71" t="s">
        <v>2941</v>
      </c>
    </row>
    <row r="27" spans="1:6" s="158" customFormat="1" x14ac:dyDescent="0.25">
      <c r="A27" s="444"/>
      <c r="B27" s="444"/>
      <c r="C27" s="461"/>
      <c r="D27" s="444"/>
      <c r="E27" s="444"/>
      <c r="F27" s="444"/>
    </row>
    <row r="28" spans="1:6" x14ac:dyDescent="0.3">
      <c r="A28" s="1103" t="s">
        <v>247</v>
      </c>
      <c r="B28" s="1115" t="s">
        <v>463</v>
      </c>
      <c r="C28" s="1121">
        <f>SUM(C30)</f>
        <v>20000000</v>
      </c>
      <c r="D28" s="1117"/>
      <c r="E28" s="1117"/>
      <c r="F28" s="1117"/>
    </row>
    <row r="29" spans="1:6" x14ac:dyDescent="0.3">
      <c r="A29" s="1104"/>
      <c r="B29" s="1115"/>
      <c r="C29" s="1122"/>
      <c r="D29" s="1118"/>
      <c r="E29" s="1118"/>
      <c r="F29" s="1118"/>
    </row>
    <row r="30" spans="1:6" s="158" customFormat="1" ht="31.2" x14ac:dyDescent="0.25">
      <c r="A30" s="71">
        <v>1</v>
      </c>
      <c r="B30" s="71" t="s">
        <v>464</v>
      </c>
      <c r="C30" s="460">
        <v>20000000</v>
      </c>
      <c r="D30" s="71" t="s">
        <v>2967</v>
      </c>
      <c r="E30" s="71" t="s">
        <v>487</v>
      </c>
      <c r="F30" s="71" t="s">
        <v>2968</v>
      </c>
    </row>
    <row r="31" spans="1:6" x14ac:dyDescent="0.3">
      <c r="A31" s="429"/>
      <c r="B31" s="429"/>
      <c r="C31" s="459"/>
      <c r="D31" s="429"/>
      <c r="E31" s="429"/>
      <c r="F31" s="429"/>
    </row>
    <row r="32" spans="1:6" x14ac:dyDescent="0.3">
      <c r="A32" s="1103" t="s">
        <v>248</v>
      </c>
      <c r="B32" s="1119" t="s">
        <v>2969</v>
      </c>
      <c r="C32" s="1121">
        <f>SUM(C34)</f>
        <v>91600000</v>
      </c>
      <c r="D32" s="1117"/>
      <c r="E32" s="1117"/>
      <c r="F32" s="1117"/>
    </row>
    <row r="33" spans="1:6" x14ac:dyDescent="0.3">
      <c r="A33" s="1104"/>
      <c r="B33" s="1120"/>
      <c r="C33" s="1122"/>
      <c r="D33" s="1118"/>
      <c r="E33" s="1118"/>
      <c r="F33" s="1118"/>
    </row>
    <row r="34" spans="1:6" s="158" customFormat="1" ht="62.4" x14ac:dyDescent="0.25">
      <c r="A34" s="71">
        <v>1</v>
      </c>
      <c r="B34" s="71" t="s">
        <v>467</v>
      </c>
      <c r="C34" s="460">
        <v>91600000</v>
      </c>
      <c r="D34" s="71" t="s">
        <v>2970</v>
      </c>
      <c r="E34" s="71" t="s">
        <v>2971</v>
      </c>
      <c r="F34" s="71" t="s">
        <v>2935</v>
      </c>
    </row>
    <row r="35" spans="1:6" x14ac:dyDescent="0.3">
      <c r="A35" s="429"/>
      <c r="B35" s="429"/>
      <c r="C35" s="459"/>
      <c r="D35" s="429"/>
      <c r="E35" s="429"/>
      <c r="F35" s="429"/>
    </row>
    <row r="36" spans="1:6" x14ac:dyDescent="0.3">
      <c r="A36" s="462" t="s">
        <v>249</v>
      </c>
      <c r="B36" s="445" t="s">
        <v>2972</v>
      </c>
      <c r="C36" s="463">
        <f>SUM(C37:C41)</f>
        <v>160000000</v>
      </c>
      <c r="D36" s="429"/>
      <c r="E36" s="429"/>
      <c r="F36" s="429"/>
    </row>
    <row r="37" spans="1:6" s="158" customFormat="1" ht="31.2" x14ac:dyDescent="0.25">
      <c r="A37" s="71">
        <v>1</v>
      </c>
      <c r="B37" s="71" t="s">
        <v>2973</v>
      </c>
      <c r="C37" s="460">
        <v>30000000</v>
      </c>
      <c r="D37" s="71" t="s">
        <v>2974</v>
      </c>
      <c r="E37" s="71" t="s">
        <v>2975</v>
      </c>
      <c r="F37" s="71" t="s">
        <v>2935</v>
      </c>
    </row>
    <row r="38" spans="1:6" s="158" customFormat="1" ht="46.8" x14ac:dyDescent="0.25">
      <c r="A38" s="71">
        <v>2</v>
      </c>
      <c r="B38" s="71" t="s">
        <v>2976</v>
      </c>
      <c r="C38" s="460">
        <v>30000000</v>
      </c>
      <c r="D38" s="71" t="s">
        <v>2977</v>
      </c>
      <c r="E38" s="71" t="s">
        <v>2978</v>
      </c>
      <c r="F38" s="71" t="s">
        <v>2935</v>
      </c>
    </row>
    <row r="39" spans="1:6" s="158" customFormat="1" ht="31.2" x14ac:dyDescent="0.25">
      <c r="A39" s="71">
        <v>3</v>
      </c>
      <c r="B39" s="71" t="s">
        <v>2979</v>
      </c>
      <c r="C39" s="460">
        <v>25000000</v>
      </c>
      <c r="D39" s="71" t="s">
        <v>2980</v>
      </c>
      <c r="E39" s="71" t="s">
        <v>2981</v>
      </c>
      <c r="F39" s="71" t="s">
        <v>2935</v>
      </c>
    </row>
    <row r="40" spans="1:6" s="158" customFormat="1" ht="31.2" x14ac:dyDescent="0.25">
      <c r="A40" s="71">
        <v>4</v>
      </c>
      <c r="B40" s="71" t="s">
        <v>2982</v>
      </c>
      <c r="C40" s="460">
        <v>40000000</v>
      </c>
      <c r="D40" s="71" t="s">
        <v>2983</v>
      </c>
      <c r="E40" s="71" t="s">
        <v>2984</v>
      </c>
      <c r="F40" s="71" t="s">
        <v>2935</v>
      </c>
    </row>
    <row r="41" spans="1:6" s="158" customFormat="1" ht="31.2" x14ac:dyDescent="0.25">
      <c r="A41" s="71">
        <v>5</v>
      </c>
      <c r="B41" s="71" t="s">
        <v>2985</v>
      </c>
      <c r="C41" s="460">
        <v>35000000</v>
      </c>
      <c r="D41" s="71" t="s">
        <v>2986</v>
      </c>
      <c r="E41" s="71" t="s">
        <v>2984</v>
      </c>
      <c r="F41" s="71" t="s">
        <v>2935</v>
      </c>
    </row>
    <row r="42" spans="1:6" s="158" customFormat="1" x14ac:dyDescent="0.25">
      <c r="A42" s="71"/>
      <c r="B42" s="71"/>
      <c r="C42" s="460"/>
      <c r="D42" s="71"/>
      <c r="E42" s="71"/>
      <c r="F42" s="71"/>
    </row>
    <row r="43" spans="1:6" s="158" customFormat="1" x14ac:dyDescent="0.25">
      <c r="A43" s="1103" t="s">
        <v>250</v>
      </c>
      <c r="B43" s="1119" t="s">
        <v>2987</v>
      </c>
      <c r="C43" s="1121">
        <f>SUM(C45:C49)</f>
        <v>258000000</v>
      </c>
      <c r="D43" s="1109"/>
      <c r="E43" s="1109"/>
      <c r="F43" s="1109"/>
    </row>
    <row r="44" spans="1:6" s="158" customFormat="1" x14ac:dyDescent="0.25">
      <c r="A44" s="1104"/>
      <c r="B44" s="1120"/>
      <c r="C44" s="1122"/>
      <c r="D44" s="1110"/>
      <c r="E44" s="1110"/>
      <c r="F44" s="1110"/>
    </row>
    <row r="45" spans="1:6" s="158" customFormat="1" ht="31.2" x14ac:dyDescent="0.25">
      <c r="A45" s="71">
        <v>1</v>
      </c>
      <c r="B45" s="71" t="s">
        <v>2988</v>
      </c>
      <c r="C45" s="460">
        <v>50000000</v>
      </c>
      <c r="D45" s="71" t="s">
        <v>2989</v>
      </c>
      <c r="E45" s="71" t="s">
        <v>2990</v>
      </c>
      <c r="F45" s="71" t="s">
        <v>2935</v>
      </c>
    </row>
    <row r="46" spans="1:6" s="158" customFormat="1" ht="31.2" x14ac:dyDescent="0.25">
      <c r="A46" s="71">
        <v>2</v>
      </c>
      <c r="B46" s="71" t="s">
        <v>2991</v>
      </c>
      <c r="C46" s="460">
        <v>50000000</v>
      </c>
      <c r="D46" s="71" t="s">
        <v>2992</v>
      </c>
      <c r="E46" s="71" t="s">
        <v>2993</v>
      </c>
      <c r="F46" s="71" t="s">
        <v>2935</v>
      </c>
    </row>
    <row r="47" spans="1:6" s="158" customFormat="1" ht="46.8" x14ac:dyDescent="0.25">
      <c r="A47" s="71">
        <v>3</v>
      </c>
      <c r="B47" s="71" t="s">
        <v>2994</v>
      </c>
      <c r="C47" s="460">
        <v>103000000</v>
      </c>
      <c r="D47" s="71" t="s">
        <v>2995</v>
      </c>
      <c r="E47" s="71" t="s">
        <v>2996</v>
      </c>
      <c r="F47" s="71" t="s">
        <v>2935</v>
      </c>
    </row>
    <row r="48" spans="1:6" s="158" customFormat="1" ht="62.4" x14ac:dyDescent="0.25">
      <c r="A48" s="71">
        <v>4</v>
      </c>
      <c r="B48" s="71" t="s">
        <v>2997</v>
      </c>
      <c r="C48" s="460">
        <v>45000000</v>
      </c>
      <c r="D48" s="71" t="s">
        <v>2998</v>
      </c>
      <c r="E48" s="71" t="s">
        <v>2999</v>
      </c>
      <c r="F48" s="71" t="s">
        <v>3000</v>
      </c>
    </row>
    <row r="49" spans="1:6" s="158" customFormat="1" ht="31.2" x14ac:dyDescent="0.25">
      <c r="A49" s="71">
        <v>5</v>
      </c>
      <c r="B49" s="71" t="s">
        <v>3001</v>
      </c>
      <c r="C49" s="460">
        <v>10000000</v>
      </c>
      <c r="D49" s="71" t="s">
        <v>3002</v>
      </c>
      <c r="E49" s="71" t="s">
        <v>3003</v>
      </c>
      <c r="F49" s="71" t="s">
        <v>3004</v>
      </c>
    </row>
    <row r="50" spans="1:6" x14ac:dyDescent="0.3">
      <c r="A50" s="429"/>
      <c r="B50" s="429"/>
      <c r="C50" s="459"/>
      <c r="D50" s="429"/>
      <c r="E50" s="429"/>
      <c r="F50" s="429"/>
    </row>
    <row r="51" spans="1:6" s="158" customFormat="1" x14ac:dyDescent="0.25">
      <c r="A51" s="1103" t="s">
        <v>253</v>
      </c>
      <c r="B51" s="1119" t="s">
        <v>3005</v>
      </c>
      <c r="C51" s="1121">
        <f>SUM(C53:C60)</f>
        <v>540850000</v>
      </c>
      <c r="D51" s="1109"/>
      <c r="E51" s="1109"/>
      <c r="F51" s="1109"/>
    </row>
    <row r="52" spans="1:6" s="158" customFormat="1" x14ac:dyDescent="0.25">
      <c r="A52" s="1104"/>
      <c r="B52" s="1120"/>
      <c r="C52" s="1122"/>
      <c r="D52" s="1110"/>
      <c r="E52" s="1110"/>
      <c r="F52" s="1110"/>
    </row>
    <row r="53" spans="1:6" s="158" customFormat="1" ht="46.8" x14ac:dyDescent="0.25">
      <c r="A53" s="71">
        <v>1</v>
      </c>
      <c r="B53" s="71" t="s">
        <v>3006</v>
      </c>
      <c r="C53" s="460">
        <v>50000000</v>
      </c>
      <c r="D53" s="71" t="s">
        <v>3007</v>
      </c>
      <c r="E53" s="71" t="s">
        <v>3008</v>
      </c>
      <c r="F53" s="71" t="s">
        <v>3009</v>
      </c>
    </row>
    <row r="54" spans="1:6" s="158" customFormat="1" ht="62.4" x14ac:dyDescent="0.25">
      <c r="A54" s="71">
        <v>2</v>
      </c>
      <c r="B54" s="71" t="s">
        <v>3010</v>
      </c>
      <c r="C54" s="460">
        <v>190850000</v>
      </c>
      <c r="D54" s="71" t="s">
        <v>3011</v>
      </c>
      <c r="E54" s="71" t="s">
        <v>3012</v>
      </c>
      <c r="F54" s="71" t="s">
        <v>2935</v>
      </c>
    </row>
    <row r="55" spans="1:6" s="158" customFormat="1" ht="31.2" x14ac:dyDescent="0.25">
      <c r="A55" s="71">
        <v>3</v>
      </c>
      <c r="B55" s="71" t="s">
        <v>3013</v>
      </c>
      <c r="C55" s="460">
        <v>50000000</v>
      </c>
      <c r="D55" s="71" t="s">
        <v>3014</v>
      </c>
      <c r="E55" s="71" t="s">
        <v>3015</v>
      </c>
      <c r="F55" s="71" t="s">
        <v>3016</v>
      </c>
    </row>
    <row r="56" spans="1:6" s="158" customFormat="1" ht="46.8" x14ac:dyDescent="0.25">
      <c r="A56" s="71">
        <v>4</v>
      </c>
      <c r="B56" s="71" t="s">
        <v>3017</v>
      </c>
      <c r="C56" s="460">
        <v>75000000</v>
      </c>
      <c r="D56" s="71" t="s">
        <v>3018</v>
      </c>
      <c r="E56" s="71" t="s">
        <v>749</v>
      </c>
      <c r="F56" s="71" t="s">
        <v>3019</v>
      </c>
    </row>
    <row r="57" spans="1:6" s="158" customFormat="1" ht="31.2" x14ac:dyDescent="0.25">
      <c r="A57" s="71">
        <v>5</v>
      </c>
      <c r="B57" s="71" t="s">
        <v>3020</v>
      </c>
      <c r="C57" s="460">
        <v>120000000</v>
      </c>
      <c r="D57" s="71" t="s">
        <v>3021</v>
      </c>
      <c r="E57" s="71" t="s">
        <v>3022</v>
      </c>
      <c r="F57" s="71" t="s">
        <v>2941</v>
      </c>
    </row>
    <row r="58" spans="1:6" s="158" customFormat="1" ht="62.4" x14ac:dyDescent="0.25">
      <c r="A58" s="71">
        <v>6</v>
      </c>
      <c r="B58" s="71" t="s">
        <v>3023</v>
      </c>
      <c r="C58" s="460">
        <v>20000000</v>
      </c>
      <c r="D58" s="71" t="s">
        <v>3024</v>
      </c>
      <c r="E58" s="71" t="s">
        <v>498</v>
      </c>
      <c r="F58" s="71" t="s">
        <v>3025</v>
      </c>
    </row>
    <row r="59" spans="1:6" s="158" customFormat="1" ht="31.2" x14ac:dyDescent="0.25">
      <c r="A59" s="71">
        <v>7</v>
      </c>
      <c r="B59" s="71" t="s">
        <v>3026</v>
      </c>
      <c r="C59" s="460">
        <v>5000000</v>
      </c>
      <c r="D59" s="71" t="s">
        <v>3027</v>
      </c>
      <c r="E59" s="71" t="s">
        <v>498</v>
      </c>
      <c r="F59" s="71" t="s">
        <v>3028</v>
      </c>
    </row>
    <row r="60" spans="1:6" s="158" customFormat="1" ht="31.2" x14ac:dyDescent="0.25">
      <c r="A60" s="71">
        <v>8</v>
      </c>
      <c r="B60" s="71" t="s">
        <v>3029</v>
      </c>
      <c r="C60" s="460">
        <v>30000000</v>
      </c>
      <c r="D60" s="71" t="s">
        <v>3030</v>
      </c>
      <c r="E60" s="71" t="s">
        <v>3031</v>
      </c>
      <c r="F60" s="71" t="s">
        <v>3028</v>
      </c>
    </row>
    <row r="61" spans="1:6" x14ac:dyDescent="0.3">
      <c r="A61" s="429"/>
      <c r="B61" s="429"/>
      <c r="C61" s="459"/>
      <c r="D61" s="429"/>
      <c r="E61" s="429"/>
      <c r="F61" s="429"/>
    </row>
    <row r="62" spans="1:6" ht="31.2" x14ac:dyDescent="0.3">
      <c r="A62" s="162" t="s">
        <v>256</v>
      </c>
      <c r="B62" s="445" t="s">
        <v>3032</v>
      </c>
      <c r="C62" s="433">
        <f>SUM(C63:C83)</f>
        <v>1792300000</v>
      </c>
      <c r="D62" s="429"/>
      <c r="E62" s="429"/>
      <c r="F62" s="429"/>
    </row>
    <row r="63" spans="1:6" s="158" customFormat="1" ht="31.2" x14ac:dyDescent="0.25">
      <c r="A63" s="71">
        <v>1</v>
      </c>
      <c r="B63" s="71" t="s">
        <v>3033</v>
      </c>
      <c r="C63" s="460">
        <v>384020000</v>
      </c>
      <c r="D63" s="71" t="s">
        <v>3034</v>
      </c>
      <c r="E63" s="71" t="s">
        <v>251</v>
      </c>
      <c r="F63" s="71" t="s">
        <v>2941</v>
      </c>
    </row>
    <row r="64" spans="1:6" s="158" customFormat="1" ht="46.8" x14ac:dyDescent="0.25">
      <c r="A64" s="71">
        <v>2</v>
      </c>
      <c r="B64" s="71" t="s">
        <v>3035</v>
      </c>
      <c r="C64" s="460">
        <v>115000000</v>
      </c>
      <c r="D64" s="71" t="s">
        <v>3036</v>
      </c>
      <c r="E64" s="71" t="s">
        <v>528</v>
      </c>
      <c r="F64" s="71" t="s">
        <v>2941</v>
      </c>
    </row>
    <row r="65" spans="1:6" s="158" customFormat="1" ht="31.2" x14ac:dyDescent="0.25">
      <c r="A65" s="71">
        <v>3</v>
      </c>
      <c r="B65" s="71" t="s">
        <v>3037</v>
      </c>
      <c r="C65" s="460">
        <v>52580000</v>
      </c>
      <c r="D65" s="71" t="s">
        <v>3038</v>
      </c>
      <c r="E65" s="71" t="s">
        <v>3039</v>
      </c>
      <c r="F65" s="71" t="s">
        <v>2941</v>
      </c>
    </row>
    <row r="66" spans="1:6" s="158" customFormat="1" ht="46.8" x14ac:dyDescent="0.25">
      <c r="A66" s="71">
        <v>4</v>
      </c>
      <c r="B66" s="71" t="s">
        <v>3040</v>
      </c>
      <c r="C66" s="460">
        <v>151385000</v>
      </c>
      <c r="D66" s="71" t="s">
        <v>3041</v>
      </c>
      <c r="E66" s="71" t="s">
        <v>3042</v>
      </c>
      <c r="F66" s="71" t="s">
        <v>2941</v>
      </c>
    </row>
    <row r="67" spans="1:6" s="158" customFormat="1" ht="46.8" x14ac:dyDescent="0.25">
      <c r="A67" s="71">
        <v>5</v>
      </c>
      <c r="B67" s="71" t="s">
        <v>3043</v>
      </c>
      <c r="C67" s="460">
        <v>88000000</v>
      </c>
      <c r="D67" s="71" t="s">
        <v>3044</v>
      </c>
      <c r="E67" s="71" t="s">
        <v>3045</v>
      </c>
      <c r="F67" s="71" t="s">
        <v>2941</v>
      </c>
    </row>
    <row r="68" spans="1:6" s="158" customFormat="1" ht="31.2" x14ac:dyDescent="0.25">
      <c r="A68" s="71">
        <v>6</v>
      </c>
      <c r="B68" s="71" t="s">
        <v>3046</v>
      </c>
      <c r="C68" s="460">
        <v>343000000</v>
      </c>
      <c r="D68" s="71" t="s">
        <v>3047</v>
      </c>
      <c r="E68" s="71" t="s">
        <v>3048</v>
      </c>
      <c r="F68" s="71" t="s">
        <v>2941</v>
      </c>
    </row>
    <row r="69" spans="1:6" s="158" customFormat="1" x14ac:dyDescent="0.25">
      <c r="A69" s="71">
        <v>7</v>
      </c>
      <c r="B69" s="71" t="s">
        <v>3049</v>
      </c>
      <c r="C69" s="460">
        <v>20000000</v>
      </c>
      <c r="D69" s="71" t="s">
        <v>3050</v>
      </c>
      <c r="E69" s="71" t="s">
        <v>487</v>
      </c>
      <c r="F69" s="71" t="s">
        <v>2941</v>
      </c>
    </row>
    <row r="70" spans="1:6" s="158" customFormat="1" x14ac:dyDescent="0.25">
      <c r="A70" s="71">
        <v>8</v>
      </c>
      <c r="B70" s="71" t="s">
        <v>3051</v>
      </c>
      <c r="C70" s="460">
        <v>59800000</v>
      </c>
      <c r="D70" s="71" t="s">
        <v>3052</v>
      </c>
      <c r="E70" s="71" t="s">
        <v>498</v>
      </c>
      <c r="F70" s="71" t="s">
        <v>2941</v>
      </c>
    </row>
    <row r="71" spans="1:6" s="158" customFormat="1" ht="31.2" x14ac:dyDescent="0.25">
      <c r="A71" s="71">
        <v>9</v>
      </c>
      <c r="B71" s="71" t="s">
        <v>3053</v>
      </c>
      <c r="C71" s="460">
        <v>54700000</v>
      </c>
      <c r="D71" s="71" t="s">
        <v>3054</v>
      </c>
      <c r="E71" s="71" t="s">
        <v>528</v>
      </c>
      <c r="F71" s="71" t="s">
        <v>2941</v>
      </c>
    </row>
    <row r="72" spans="1:6" s="158" customFormat="1" ht="46.8" x14ac:dyDescent="0.25">
      <c r="A72" s="71">
        <v>10</v>
      </c>
      <c r="B72" s="71" t="s">
        <v>3055</v>
      </c>
      <c r="C72" s="460">
        <v>53000000</v>
      </c>
      <c r="D72" s="71" t="s">
        <v>3056</v>
      </c>
      <c r="E72" s="71" t="s">
        <v>3057</v>
      </c>
      <c r="F72" s="71" t="s">
        <v>2941</v>
      </c>
    </row>
    <row r="73" spans="1:6" s="158" customFormat="1" x14ac:dyDescent="0.25">
      <c r="A73" s="71">
        <v>11</v>
      </c>
      <c r="B73" s="71" t="s">
        <v>3058</v>
      </c>
      <c r="C73" s="460">
        <v>38900000</v>
      </c>
      <c r="D73" s="71" t="s">
        <v>3059</v>
      </c>
      <c r="E73" s="71" t="s">
        <v>3060</v>
      </c>
      <c r="F73" s="71"/>
    </row>
    <row r="74" spans="1:6" s="158" customFormat="1" ht="31.2" x14ac:dyDescent="0.25">
      <c r="A74" s="71">
        <v>12</v>
      </c>
      <c r="B74" s="71" t="s">
        <v>3061</v>
      </c>
      <c r="C74" s="460">
        <v>11250000</v>
      </c>
      <c r="D74" s="71" t="s">
        <v>3062</v>
      </c>
      <c r="E74" s="71" t="s">
        <v>3063</v>
      </c>
      <c r="F74" s="71" t="s">
        <v>3064</v>
      </c>
    </row>
    <row r="75" spans="1:6" s="158" customFormat="1" ht="46.8" x14ac:dyDescent="0.25">
      <c r="A75" s="71">
        <v>13</v>
      </c>
      <c r="B75" s="71" t="s">
        <v>3065</v>
      </c>
      <c r="C75" s="460">
        <v>102800000</v>
      </c>
      <c r="D75" s="71" t="s">
        <v>3066</v>
      </c>
      <c r="E75" s="71" t="s">
        <v>3067</v>
      </c>
      <c r="F75" s="71" t="s">
        <v>2941</v>
      </c>
    </row>
    <row r="76" spans="1:6" s="158" customFormat="1" ht="31.2" x14ac:dyDescent="0.25">
      <c r="A76" s="71">
        <v>14</v>
      </c>
      <c r="B76" s="71" t="s">
        <v>3068</v>
      </c>
      <c r="C76" s="460">
        <v>5000000</v>
      </c>
      <c r="D76" s="71" t="s">
        <v>3069</v>
      </c>
      <c r="E76" s="71" t="s">
        <v>3070</v>
      </c>
      <c r="F76" s="71" t="s">
        <v>2941</v>
      </c>
    </row>
    <row r="77" spans="1:6" s="158" customFormat="1" ht="31.2" x14ac:dyDescent="0.25">
      <c r="A77" s="71">
        <v>15</v>
      </c>
      <c r="B77" s="71" t="s">
        <v>3071</v>
      </c>
      <c r="C77" s="460">
        <v>66700000</v>
      </c>
      <c r="D77" s="71" t="s">
        <v>3072</v>
      </c>
      <c r="E77" s="71" t="s">
        <v>498</v>
      </c>
      <c r="F77" s="71" t="s">
        <v>2941</v>
      </c>
    </row>
    <row r="78" spans="1:6" s="158" customFormat="1" ht="31.2" x14ac:dyDescent="0.25">
      <c r="A78" s="71">
        <v>16</v>
      </c>
      <c r="B78" s="71" t="s">
        <v>3073</v>
      </c>
      <c r="C78" s="460">
        <v>13200000</v>
      </c>
      <c r="D78" s="71" t="s">
        <v>3074</v>
      </c>
      <c r="E78" s="71" t="s">
        <v>1601</v>
      </c>
      <c r="F78" s="71" t="s">
        <v>2941</v>
      </c>
    </row>
    <row r="79" spans="1:6" s="158" customFormat="1" ht="31.2" x14ac:dyDescent="0.25">
      <c r="A79" s="71">
        <v>17</v>
      </c>
      <c r="B79" s="71" t="s">
        <v>3075</v>
      </c>
      <c r="C79" s="460">
        <v>73800000</v>
      </c>
      <c r="D79" s="71" t="s">
        <v>3076</v>
      </c>
      <c r="E79" s="71" t="s">
        <v>498</v>
      </c>
      <c r="F79" s="71" t="s">
        <v>423</v>
      </c>
    </row>
    <row r="80" spans="1:6" s="158" customFormat="1" ht="31.2" x14ac:dyDescent="0.25">
      <c r="A80" s="71">
        <v>18</v>
      </c>
      <c r="B80" s="71" t="s">
        <v>3077</v>
      </c>
      <c r="C80" s="460">
        <v>25000000</v>
      </c>
      <c r="D80" s="71" t="s">
        <v>3078</v>
      </c>
      <c r="E80" s="71" t="s">
        <v>3079</v>
      </c>
      <c r="F80" s="71" t="s">
        <v>2941</v>
      </c>
    </row>
    <row r="81" spans="1:6" s="158" customFormat="1" ht="31.2" x14ac:dyDescent="0.25">
      <c r="A81" s="71">
        <v>19</v>
      </c>
      <c r="B81" s="71" t="s">
        <v>3080</v>
      </c>
      <c r="C81" s="460">
        <v>30000000</v>
      </c>
      <c r="D81" s="71" t="s">
        <v>3081</v>
      </c>
      <c r="E81" s="71" t="s">
        <v>528</v>
      </c>
      <c r="F81" s="71" t="s">
        <v>2941</v>
      </c>
    </row>
    <row r="82" spans="1:6" s="158" customFormat="1" ht="31.2" x14ac:dyDescent="0.25">
      <c r="A82" s="71">
        <v>20</v>
      </c>
      <c r="B82" s="71" t="s">
        <v>3082</v>
      </c>
      <c r="C82" s="460">
        <v>44165000</v>
      </c>
      <c r="D82" s="71" t="s">
        <v>3083</v>
      </c>
      <c r="E82" s="71" t="s">
        <v>498</v>
      </c>
      <c r="F82" s="71" t="s">
        <v>2941</v>
      </c>
    </row>
    <row r="83" spans="1:6" s="158" customFormat="1" ht="31.2" x14ac:dyDescent="0.25">
      <c r="A83" s="71">
        <v>21</v>
      </c>
      <c r="B83" s="71" t="s">
        <v>3084</v>
      </c>
      <c r="C83" s="460">
        <v>60000000</v>
      </c>
      <c r="D83" s="71" t="s">
        <v>3085</v>
      </c>
      <c r="E83" s="71" t="s">
        <v>528</v>
      </c>
      <c r="F83" s="71" t="s">
        <v>2941</v>
      </c>
    </row>
    <row r="84" spans="1:6" x14ac:dyDescent="0.3">
      <c r="C84" s="372"/>
    </row>
    <row r="85" spans="1:6" x14ac:dyDescent="0.3">
      <c r="D85" s="1123"/>
      <c r="E85" s="1123"/>
      <c r="F85" s="1123"/>
    </row>
    <row r="86" spans="1:6" x14ac:dyDescent="0.3">
      <c r="D86" s="1124"/>
      <c r="E86" s="1124"/>
      <c r="F86" s="1124"/>
    </row>
    <row r="87" spans="1:6" x14ac:dyDescent="0.3">
      <c r="D87" s="1123"/>
      <c r="E87" s="1123"/>
      <c r="F87" s="1123"/>
    </row>
  </sheetData>
  <mergeCells count="39">
    <mergeCell ref="D85:F85"/>
    <mergeCell ref="D86:F86"/>
    <mergeCell ref="D87:F87"/>
    <mergeCell ref="A51:A52"/>
    <mergeCell ref="B51:B52"/>
    <mergeCell ref="C51:C52"/>
    <mergeCell ref="D51:D52"/>
    <mergeCell ref="E51:E52"/>
    <mergeCell ref="F51:F52"/>
    <mergeCell ref="F43:F44"/>
    <mergeCell ref="A32:A33"/>
    <mergeCell ref="B32:B33"/>
    <mergeCell ref="C32:C33"/>
    <mergeCell ref="D32:D33"/>
    <mergeCell ref="E32:E33"/>
    <mergeCell ref="F32:F33"/>
    <mergeCell ref="A43:A44"/>
    <mergeCell ref="B43:B44"/>
    <mergeCell ref="C43:C44"/>
    <mergeCell ref="D43:D44"/>
    <mergeCell ref="E43:E44"/>
    <mergeCell ref="F28:F29"/>
    <mergeCell ref="A23:A24"/>
    <mergeCell ref="B23:B24"/>
    <mergeCell ref="C23:C24"/>
    <mergeCell ref="D23:D24"/>
    <mergeCell ref="E23:E24"/>
    <mergeCell ref="F23:F24"/>
    <mergeCell ref="A28:A29"/>
    <mergeCell ref="B28:B29"/>
    <mergeCell ref="C28:C29"/>
    <mergeCell ref="D28:D29"/>
    <mergeCell ref="E28:E29"/>
    <mergeCell ref="F9:F10"/>
    <mergeCell ref="A9:A10"/>
    <mergeCell ref="B9:B10"/>
    <mergeCell ref="C9:C10"/>
    <mergeCell ref="D9:D10"/>
    <mergeCell ref="E9:E10"/>
  </mergeCells>
  <pageMargins left="0.32" right="0.19" top="0.34" bottom="0.33" header="0.31496062992125984" footer="0.31496062992125984"/>
  <pageSetup paperSize="11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19" zoomScale="60" workbookViewId="0">
      <selection activeCell="C17" sqref="C17"/>
    </sheetView>
  </sheetViews>
  <sheetFormatPr defaultRowHeight="13.2" x14ac:dyDescent="0.25"/>
  <cols>
    <col min="1" max="1" width="8.77734375" customWidth="1"/>
    <col min="2" max="2" width="40.77734375" customWidth="1"/>
    <col min="3" max="3" width="30.77734375" style="12" customWidth="1"/>
    <col min="4" max="4" width="45.77734375" customWidth="1"/>
    <col min="5" max="5" width="25.77734375" customWidth="1"/>
  </cols>
  <sheetData>
    <row r="1" spans="1:5" ht="22.8" x14ac:dyDescent="0.25">
      <c r="A1" s="1059" t="s">
        <v>130</v>
      </c>
      <c r="B1" s="1059"/>
      <c r="C1" s="1059"/>
      <c r="D1" s="1059"/>
      <c r="E1" s="1059"/>
    </row>
    <row r="2" spans="1:5" ht="13.8" x14ac:dyDescent="0.25">
      <c r="A2" s="1060" t="s">
        <v>131</v>
      </c>
      <c r="B2" s="1060"/>
      <c r="C2" s="1060"/>
      <c r="D2" s="1060"/>
      <c r="E2" s="1060"/>
    </row>
    <row r="3" spans="1:5" ht="13.8" x14ac:dyDescent="0.25">
      <c r="A3" s="1061" t="s">
        <v>132</v>
      </c>
      <c r="B3" s="1061"/>
      <c r="C3" s="1061"/>
      <c r="D3" s="1061"/>
      <c r="E3" s="1061"/>
    </row>
    <row r="4" spans="1:5" ht="13.8" x14ac:dyDescent="0.25">
      <c r="A4" s="30"/>
      <c r="B4" s="30"/>
    </row>
    <row r="5" spans="1:5" ht="31.2" x14ac:dyDescent="0.25">
      <c r="A5" s="11" t="s">
        <v>112</v>
      </c>
      <c r="B5" s="11" t="s">
        <v>120</v>
      </c>
      <c r="C5" s="11" t="s">
        <v>142</v>
      </c>
      <c r="D5" s="11" t="s">
        <v>140</v>
      </c>
      <c r="E5" s="11" t="s">
        <v>141</v>
      </c>
    </row>
    <row r="6" spans="1:5" ht="15.6" x14ac:dyDescent="0.25">
      <c r="A6" s="6" t="s">
        <v>1</v>
      </c>
      <c r="B6" s="6" t="s">
        <v>3</v>
      </c>
      <c r="C6" s="5"/>
      <c r="D6" s="5"/>
      <c r="E6" s="5"/>
    </row>
    <row r="7" spans="1:5" ht="15.6" x14ac:dyDescent="0.25">
      <c r="A7" s="13"/>
      <c r="B7" s="13"/>
      <c r="C7" s="5"/>
      <c r="D7" s="5"/>
      <c r="E7" s="5"/>
    </row>
    <row r="8" spans="1:5" ht="31.2" x14ac:dyDescent="0.25">
      <c r="A8" s="5">
        <v>1</v>
      </c>
      <c r="B8" s="5" t="s">
        <v>66</v>
      </c>
      <c r="C8" s="5" t="s">
        <v>146</v>
      </c>
      <c r="D8" s="5" t="s">
        <v>165</v>
      </c>
      <c r="E8" s="5" t="s">
        <v>171</v>
      </c>
    </row>
    <row r="9" spans="1:5" ht="15.6" x14ac:dyDescent="0.25">
      <c r="A9" s="5">
        <v>2</v>
      </c>
      <c r="B9" s="5" t="s">
        <v>67</v>
      </c>
      <c r="C9" s="5" t="s">
        <v>114</v>
      </c>
      <c r="D9" s="5" t="s">
        <v>167</v>
      </c>
      <c r="E9" s="5" t="s">
        <v>174</v>
      </c>
    </row>
    <row r="10" spans="1:5" ht="31.2" x14ac:dyDescent="0.25">
      <c r="A10" s="5">
        <v>3</v>
      </c>
      <c r="B10" s="5" t="s">
        <v>68</v>
      </c>
      <c r="C10" s="5" t="s">
        <v>143</v>
      </c>
      <c r="D10" s="5" t="s">
        <v>197</v>
      </c>
      <c r="E10" s="5" t="s">
        <v>198</v>
      </c>
    </row>
    <row r="11" spans="1:5" ht="31.2" x14ac:dyDescent="0.25">
      <c r="A11" s="5">
        <v>4</v>
      </c>
      <c r="B11" s="5" t="s">
        <v>69</v>
      </c>
      <c r="C11" s="5" t="s">
        <v>121</v>
      </c>
      <c r="D11" s="5" t="s">
        <v>175</v>
      </c>
      <c r="E11" s="5" t="s">
        <v>176</v>
      </c>
    </row>
    <row r="12" spans="1:5" ht="31.2" x14ac:dyDescent="0.25">
      <c r="A12" s="5">
        <v>5</v>
      </c>
      <c r="B12" s="5" t="s">
        <v>70</v>
      </c>
      <c r="C12" s="5" t="s">
        <v>7</v>
      </c>
      <c r="D12" s="5" t="s">
        <v>165</v>
      </c>
      <c r="E12" s="5" t="s">
        <v>199</v>
      </c>
    </row>
    <row r="13" spans="1:5" ht="15.6" x14ac:dyDescent="0.25">
      <c r="A13" s="5">
        <v>6</v>
      </c>
      <c r="B13" s="5" t="s">
        <v>71</v>
      </c>
      <c r="C13" s="5" t="s">
        <v>144</v>
      </c>
      <c r="D13" s="5" t="s">
        <v>189</v>
      </c>
      <c r="E13" s="5" t="s">
        <v>190</v>
      </c>
    </row>
    <row r="14" spans="1:5" ht="31.2" x14ac:dyDescent="0.25">
      <c r="A14" s="5">
        <v>7</v>
      </c>
      <c r="B14" s="5" t="s">
        <v>72</v>
      </c>
      <c r="C14" s="5" t="s">
        <v>145</v>
      </c>
      <c r="D14" s="5" t="s">
        <v>195</v>
      </c>
      <c r="E14" s="5" t="s">
        <v>196</v>
      </c>
    </row>
    <row r="15" spans="1:5" ht="31.2" x14ac:dyDescent="0.25">
      <c r="A15" s="5">
        <v>8</v>
      </c>
      <c r="B15" s="5" t="s">
        <v>73</v>
      </c>
      <c r="C15" s="5" t="s">
        <v>115</v>
      </c>
      <c r="D15" s="5" t="s">
        <v>9480</v>
      </c>
      <c r="E15" s="5" t="s">
        <v>9481</v>
      </c>
    </row>
    <row r="16" spans="1:5" ht="62.4" x14ac:dyDescent="0.25">
      <c r="A16" s="5">
        <v>9</v>
      </c>
      <c r="B16" s="5" t="s">
        <v>74</v>
      </c>
      <c r="C16" s="5" t="s">
        <v>147</v>
      </c>
      <c r="D16" s="5" t="s">
        <v>167</v>
      </c>
      <c r="E16" s="5" t="s">
        <v>194</v>
      </c>
    </row>
    <row r="17" spans="1:5" ht="31.2" x14ac:dyDescent="0.25">
      <c r="A17" s="5">
        <v>10</v>
      </c>
      <c r="B17" s="5" t="s">
        <v>75</v>
      </c>
      <c r="C17" s="5" t="s">
        <v>148</v>
      </c>
      <c r="D17" s="5" t="s">
        <v>180</v>
      </c>
      <c r="E17" s="5" t="s">
        <v>193</v>
      </c>
    </row>
    <row r="18" spans="1:5" ht="31.2" x14ac:dyDescent="0.25">
      <c r="A18" s="5">
        <v>11</v>
      </c>
      <c r="B18" s="5" t="s">
        <v>76</v>
      </c>
      <c r="C18" s="5" t="s">
        <v>149</v>
      </c>
      <c r="D18" s="5" t="s">
        <v>178</v>
      </c>
      <c r="E18" s="5" t="s">
        <v>179</v>
      </c>
    </row>
    <row r="19" spans="1:5" ht="31.2" x14ac:dyDescent="0.25">
      <c r="A19" s="5">
        <v>12</v>
      </c>
      <c r="B19" s="5" t="s">
        <v>77</v>
      </c>
      <c r="C19" s="5" t="s">
        <v>150</v>
      </c>
      <c r="D19" s="5" t="s">
        <v>165</v>
      </c>
      <c r="E19" s="5" t="s">
        <v>192</v>
      </c>
    </row>
    <row r="20" spans="1:5" ht="31.2" x14ac:dyDescent="0.25">
      <c r="A20" s="5">
        <v>13</v>
      </c>
      <c r="B20" s="5" t="s">
        <v>78</v>
      </c>
      <c r="C20" s="5" t="s">
        <v>151</v>
      </c>
      <c r="D20" s="5" t="s">
        <v>181</v>
      </c>
      <c r="E20" s="5" t="s">
        <v>182</v>
      </c>
    </row>
    <row r="21" spans="1:5" ht="31.2" x14ac:dyDescent="0.25">
      <c r="A21" s="5">
        <v>14</v>
      </c>
      <c r="B21" s="5" t="s">
        <v>79</v>
      </c>
      <c r="C21" s="5" t="s">
        <v>152</v>
      </c>
      <c r="D21" s="5" t="s">
        <v>165</v>
      </c>
      <c r="E21" s="5" t="s">
        <v>9482</v>
      </c>
    </row>
    <row r="22" spans="1:5" ht="31.2" x14ac:dyDescent="0.25">
      <c r="A22" s="5">
        <v>15</v>
      </c>
      <c r="B22" s="5" t="s">
        <v>80</v>
      </c>
      <c r="C22" s="5" t="s">
        <v>153</v>
      </c>
      <c r="D22" s="5" t="s">
        <v>167</v>
      </c>
      <c r="E22" s="5" t="s">
        <v>191</v>
      </c>
    </row>
    <row r="23" spans="1:5" ht="31.2" x14ac:dyDescent="0.25">
      <c r="A23" s="5">
        <v>16</v>
      </c>
      <c r="B23" s="5" t="s">
        <v>81</v>
      </c>
      <c r="C23" s="5" t="s">
        <v>154</v>
      </c>
      <c r="D23" s="5" t="s">
        <v>200</v>
      </c>
      <c r="E23" s="5" t="s">
        <v>201</v>
      </c>
    </row>
    <row r="24" spans="1:5" ht="31.2" x14ac:dyDescent="0.25">
      <c r="A24" s="5">
        <v>17</v>
      </c>
      <c r="B24" s="5" t="s">
        <v>82</v>
      </c>
      <c r="C24" s="5" t="s">
        <v>155</v>
      </c>
      <c r="D24" s="5" t="s">
        <v>165</v>
      </c>
      <c r="E24" s="5" t="s">
        <v>183</v>
      </c>
    </row>
    <row r="25" spans="1:5" ht="31.2" x14ac:dyDescent="0.25">
      <c r="A25" s="5">
        <v>18</v>
      </c>
      <c r="B25" s="5" t="s">
        <v>83</v>
      </c>
      <c r="C25" s="5" t="s">
        <v>156</v>
      </c>
      <c r="D25" s="5" t="s">
        <v>165</v>
      </c>
      <c r="E25" s="5" t="s">
        <v>177</v>
      </c>
    </row>
    <row r="26" spans="1:5" ht="31.2" x14ac:dyDescent="0.25">
      <c r="A26" s="5">
        <v>19</v>
      </c>
      <c r="B26" s="5" t="s">
        <v>84</v>
      </c>
      <c r="C26" s="5" t="s">
        <v>157</v>
      </c>
      <c r="D26" s="5" t="s">
        <v>172</v>
      </c>
      <c r="E26" s="5" t="s">
        <v>173</v>
      </c>
    </row>
    <row r="27" spans="1:5" ht="31.2" x14ac:dyDescent="0.25">
      <c r="A27" s="5">
        <v>20</v>
      </c>
      <c r="B27" s="5" t="s">
        <v>85</v>
      </c>
      <c r="C27" s="5" t="s">
        <v>158</v>
      </c>
      <c r="D27" s="5" t="s">
        <v>165</v>
      </c>
      <c r="E27" s="5" t="s">
        <v>177</v>
      </c>
    </row>
    <row r="28" spans="1:5" ht="31.2" x14ac:dyDescent="0.25">
      <c r="A28" s="5">
        <v>21</v>
      </c>
      <c r="B28" s="5" t="s">
        <v>86</v>
      </c>
      <c r="C28" s="5" t="s">
        <v>159</v>
      </c>
      <c r="D28" s="5" t="s">
        <v>165</v>
      </c>
      <c r="E28" s="5" t="s">
        <v>166</v>
      </c>
    </row>
    <row r="29" spans="1:5" ht="15.6" x14ac:dyDescent="0.25">
      <c r="A29" s="5">
        <v>22</v>
      </c>
      <c r="B29" s="5" t="s">
        <v>87</v>
      </c>
      <c r="C29" s="5" t="s">
        <v>160</v>
      </c>
      <c r="D29" s="5" t="s">
        <v>167</v>
      </c>
      <c r="E29" s="5" t="s">
        <v>168</v>
      </c>
    </row>
    <row r="30" spans="1:5" ht="31.2" x14ac:dyDescent="0.25">
      <c r="A30" s="5">
        <v>23</v>
      </c>
      <c r="B30" s="5" t="s">
        <v>88</v>
      </c>
      <c r="C30" s="5"/>
      <c r="D30" s="5" t="s">
        <v>203</v>
      </c>
      <c r="E30" s="5" t="s">
        <v>204</v>
      </c>
    </row>
    <row r="31" spans="1:5" ht="15.6" x14ac:dyDescent="0.25">
      <c r="A31" s="5">
        <v>24</v>
      </c>
      <c r="B31" s="5" t="s">
        <v>89</v>
      </c>
      <c r="C31" s="5"/>
      <c r="D31" s="5" t="s">
        <v>116</v>
      </c>
      <c r="E31" s="5" t="s">
        <v>202</v>
      </c>
    </row>
    <row r="32" spans="1:5" ht="15.6" x14ac:dyDescent="0.25">
      <c r="A32" s="5">
        <v>25</v>
      </c>
      <c r="B32" s="5" t="s">
        <v>90</v>
      </c>
      <c r="C32" s="5"/>
      <c r="D32" s="5" t="s">
        <v>117</v>
      </c>
      <c r="E32" s="5" t="s">
        <v>205</v>
      </c>
    </row>
    <row r="33" spans="1:5" ht="15.6" x14ac:dyDescent="0.25">
      <c r="A33" s="5">
        <v>26</v>
      </c>
      <c r="B33" s="5" t="s">
        <v>91</v>
      </c>
      <c r="C33" s="5"/>
      <c r="D33" s="5" t="s">
        <v>206</v>
      </c>
      <c r="E33" s="5" t="s">
        <v>207</v>
      </c>
    </row>
    <row r="34" spans="1:5" ht="15.6" x14ac:dyDescent="0.25">
      <c r="A34" s="5">
        <v>27</v>
      </c>
      <c r="B34" s="5" t="s">
        <v>92</v>
      </c>
      <c r="C34" s="5"/>
      <c r="D34" s="5" t="s">
        <v>118</v>
      </c>
      <c r="E34" s="5" t="s">
        <v>208</v>
      </c>
    </row>
    <row r="35" spans="1:5" ht="15.6" x14ac:dyDescent="0.25">
      <c r="A35" s="5">
        <v>28</v>
      </c>
      <c r="B35" s="5" t="s">
        <v>93</v>
      </c>
      <c r="C35" s="5"/>
      <c r="D35" s="5" t="s">
        <v>209</v>
      </c>
      <c r="E35" s="5" t="s">
        <v>210</v>
      </c>
    </row>
    <row r="36" spans="1:5" ht="15.6" x14ac:dyDescent="0.25">
      <c r="A36" s="5">
        <v>29</v>
      </c>
      <c r="B36" s="5" t="s">
        <v>94</v>
      </c>
      <c r="C36" s="5"/>
      <c r="D36" s="5" t="s">
        <v>211</v>
      </c>
      <c r="E36" s="5" t="s">
        <v>212</v>
      </c>
    </row>
    <row r="37" spans="1:5" ht="15.6" x14ac:dyDescent="0.25">
      <c r="A37" s="5">
        <v>30</v>
      </c>
      <c r="B37" s="5" t="s">
        <v>95</v>
      </c>
      <c r="C37" s="5"/>
      <c r="D37" s="5" t="s">
        <v>213</v>
      </c>
      <c r="E37" s="5" t="s">
        <v>214</v>
      </c>
    </row>
    <row r="38" spans="1:5" ht="15.6" x14ac:dyDescent="0.25">
      <c r="A38" s="5">
        <v>31</v>
      </c>
      <c r="B38" s="5" t="s">
        <v>12</v>
      </c>
      <c r="C38" s="5"/>
      <c r="D38" s="5" t="s">
        <v>167</v>
      </c>
      <c r="E38" s="5" t="s">
        <v>215</v>
      </c>
    </row>
    <row r="39" spans="1:5" ht="15.6" x14ac:dyDescent="0.25">
      <c r="A39" s="5">
        <v>32</v>
      </c>
      <c r="B39" s="5" t="s">
        <v>96</v>
      </c>
      <c r="C39" s="5"/>
      <c r="D39" s="5" t="s">
        <v>216</v>
      </c>
      <c r="E39" s="5" t="s">
        <v>217</v>
      </c>
    </row>
    <row r="40" spans="1:5" ht="31.2" x14ac:dyDescent="0.25">
      <c r="A40" s="5">
        <v>33</v>
      </c>
      <c r="B40" s="5" t="s">
        <v>97</v>
      </c>
      <c r="C40" s="5"/>
      <c r="D40" s="5" t="s">
        <v>218</v>
      </c>
      <c r="E40" s="5" t="s">
        <v>219</v>
      </c>
    </row>
    <row r="41" spans="1:5" ht="15.6" x14ac:dyDescent="0.25">
      <c r="A41" s="5">
        <v>34</v>
      </c>
      <c r="B41" s="5" t="s">
        <v>98</v>
      </c>
      <c r="C41" s="5"/>
      <c r="D41" s="5" t="s">
        <v>220</v>
      </c>
      <c r="E41" s="5" t="s">
        <v>221</v>
      </c>
    </row>
    <row r="42" spans="1:5" ht="31.2" x14ac:dyDescent="0.25">
      <c r="A42" s="5">
        <v>35</v>
      </c>
      <c r="B42" s="5" t="s">
        <v>99</v>
      </c>
      <c r="C42" s="5"/>
      <c r="D42" s="5" t="s">
        <v>222</v>
      </c>
      <c r="E42" s="5" t="s">
        <v>223</v>
      </c>
    </row>
    <row r="43" spans="1:5" ht="15.6" x14ac:dyDescent="0.25">
      <c r="A43" s="5">
        <v>36</v>
      </c>
      <c r="B43" s="5" t="s">
        <v>100</v>
      </c>
      <c r="C43" s="5"/>
      <c r="D43" s="5" t="s">
        <v>11</v>
      </c>
      <c r="E43" s="5" t="s">
        <v>225</v>
      </c>
    </row>
    <row r="44" spans="1:5" ht="15.6" x14ac:dyDescent="0.25">
      <c r="A44" s="5">
        <v>37</v>
      </c>
      <c r="B44" s="5" t="s">
        <v>101</v>
      </c>
      <c r="C44" s="5"/>
      <c r="D44" s="5" t="s">
        <v>224</v>
      </c>
      <c r="E44" s="5" t="s">
        <v>226</v>
      </c>
    </row>
    <row r="45" spans="1:5" ht="31.2" x14ac:dyDescent="0.25">
      <c r="A45" s="5">
        <v>38</v>
      </c>
      <c r="B45" s="5" t="s">
        <v>102</v>
      </c>
      <c r="C45" s="5"/>
      <c r="D45" s="5" t="s">
        <v>227</v>
      </c>
      <c r="E45" s="5" t="s">
        <v>228</v>
      </c>
    </row>
    <row r="46" spans="1:5" ht="15.6" x14ac:dyDescent="0.25">
      <c r="A46" s="5">
        <v>39</v>
      </c>
      <c r="B46" s="5" t="s">
        <v>103</v>
      </c>
      <c r="C46" s="5"/>
      <c r="D46" s="5" t="s">
        <v>229</v>
      </c>
      <c r="E46" s="5" t="s">
        <v>230</v>
      </c>
    </row>
    <row r="47" spans="1:5" ht="31.2" x14ac:dyDescent="0.25">
      <c r="A47" s="5">
        <v>40</v>
      </c>
      <c r="B47" s="5" t="s">
        <v>104</v>
      </c>
      <c r="C47" s="5" t="s">
        <v>161</v>
      </c>
      <c r="D47" s="5" t="s">
        <v>184</v>
      </c>
      <c r="E47" s="5" t="s">
        <v>185</v>
      </c>
    </row>
    <row r="48" spans="1:5" ht="31.2" x14ac:dyDescent="0.25">
      <c r="A48" s="5">
        <v>41</v>
      </c>
      <c r="B48" s="5" t="s">
        <v>105</v>
      </c>
      <c r="C48" s="5" t="s">
        <v>162</v>
      </c>
      <c r="D48" s="5" t="s">
        <v>186</v>
      </c>
      <c r="E48" s="5" t="s">
        <v>187</v>
      </c>
    </row>
    <row r="49" spans="1:5" ht="31.2" x14ac:dyDescent="0.25">
      <c r="A49" s="5">
        <v>42</v>
      </c>
      <c r="B49" s="5" t="s">
        <v>106</v>
      </c>
      <c r="C49" s="5" t="s">
        <v>163</v>
      </c>
      <c r="D49" s="5" t="s">
        <v>169</v>
      </c>
      <c r="E49" s="5" t="s">
        <v>170</v>
      </c>
    </row>
    <row r="50" spans="1:5" ht="46.8" x14ac:dyDescent="0.25">
      <c r="A50" s="5">
        <v>43</v>
      </c>
      <c r="B50" s="5" t="s">
        <v>107</v>
      </c>
      <c r="C50" s="5" t="s">
        <v>164</v>
      </c>
      <c r="D50" s="5" t="s">
        <v>165</v>
      </c>
      <c r="E50" s="5" t="s">
        <v>188</v>
      </c>
    </row>
  </sheetData>
  <mergeCells count="3">
    <mergeCell ref="A1:E1"/>
    <mergeCell ref="A2:E2"/>
    <mergeCell ref="A3:E3"/>
  </mergeCells>
  <conditionalFormatting sqref="B8:B50 C6:E50">
    <cfRule type="expression" dxfId="15" priority="2">
      <formula>#REF!&lt;&gt;0</formula>
    </cfRule>
  </conditionalFormatting>
  <pageMargins left="0.39370078740157483" right="0.19685039370078741" top="0.19685039370078741" bottom="0.19685039370078741" header="0.31496062992125984" footer="0.31496062992125984"/>
  <pageSetup paperSize="11" scale="65" fitToHeight="0" orientation="landscape" horizontalDpi="300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60" zoomScaleNormal="60" workbookViewId="0">
      <selection activeCell="L10" sqref="L10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5.77734375" style="147" customWidth="1"/>
    <col min="5" max="6" width="24.77734375" style="147" customWidth="1"/>
    <col min="7" max="7" width="20.6640625" style="147" hidden="1" customWidth="1"/>
    <col min="8" max="8" width="25.6640625" style="397" hidden="1" customWidth="1"/>
    <col min="9" max="9" width="6.88671875" style="147" customWidth="1"/>
    <col min="10" max="11" width="6.88671875" style="147" hidden="1" customWidth="1"/>
    <col min="12" max="239" width="6.88671875" style="147" customWidth="1"/>
    <col min="240" max="255" width="8" style="147"/>
    <col min="256" max="256" width="7.77734375" style="147" customWidth="1"/>
    <col min="257" max="257" width="55.77734375" style="147" customWidth="1"/>
    <col min="258" max="258" width="0" style="147" hidden="1" customWidth="1"/>
    <col min="259" max="259" width="23.77734375" style="147" customWidth="1"/>
    <col min="260" max="260" width="45.77734375" style="147" customWidth="1"/>
    <col min="261" max="262" width="24.77734375" style="147" customWidth="1"/>
    <col min="263" max="264" width="0" style="147" hidden="1" customWidth="1"/>
    <col min="265" max="265" width="6.88671875" style="147" customWidth="1"/>
    <col min="266" max="267" width="0" style="147" hidden="1" customWidth="1"/>
    <col min="268" max="495" width="6.88671875" style="147" customWidth="1"/>
    <col min="496" max="511" width="8" style="147"/>
    <col min="512" max="512" width="7.77734375" style="147" customWidth="1"/>
    <col min="513" max="513" width="55.77734375" style="147" customWidth="1"/>
    <col min="514" max="514" width="0" style="147" hidden="1" customWidth="1"/>
    <col min="515" max="515" width="23.77734375" style="147" customWidth="1"/>
    <col min="516" max="516" width="45.77734375" style="147" customWidth="1"/>
    <col min="517" max="518" width="24.77734375" style="147" customWidth="1"/>
    <col min="519" max="520" width="0" style="147" hidden="1" customWidth="1"/>
    <col min="521" max="521" width="6.88671875" style="147" customWidth="1"/>
    <col min="522" max="523" width="0" style="147" hidden="1" customWidth="1"/>
    <col min="524" max="751" width="6.88671875" style="147" customWidth="1"/>
    <col min="752" max="767" width="8" style="147"/>
    <col min="768" max="768" width="7.77734375" style="147" customWidth="1"/>
    <col min="769" max="769" width="55.77734375" style="147" customWidth="1"/>
    <col min="770" max="770" width="0" style="147" hidden="1" customWidth="1"/>
    <col min="771" max="771" width="23.77734375" style="147" customWidth="1"/>
    <col min="772" max="772" width="45.77734375" style="147" customWidth="1"/>
    <col min="773" max="774" width="24.77734375" style="147" customWidth="1"/>
    <col min="775" max="776" width="0" style="147" hidden="1" customWidth="1"/>
    <col min="777" max="777" width="6.88671875" style="147" customWidth="1"/>
    <col min="778" max="779" width="0" style="147" hidden="1" customWidth="1"/>
    <col min="780" max="1007" width="6.88671875" style="147" customWidth="1"/>
    <col min="1008" max="1023" width="8" style="147"/>
    <col min="1024" max="1024" width="7.77734375" style="147" customWidth="1"/>
    <col min="1025" max="1025" width="55.77734375" style="147" customWidth="1"/>
    <col min="1026" max="1026" width="0" style="147" hidden="1" customWidth="1"/>
    <col min="1027" max="1027" width="23.77734375" style="147" customWidth="1"/>
    <col min="1028" max="1028" width="45.77734375" style="147" customWidth="1"/>
    <col min="1029" max="1030" width="24.77734375" style="147" customWidth="1"/>
    <col min="1031" max="1032" width="0" style="147" hidden="1" customWidth="1"/>
    <col min="1033" max="1033" width="6.88671875" style="147" customWidth="1"/>
    <col min="1034" max="1035" width="0" style="147" hidden="1" customWidth="1"/>
    <col min="1036" max="1263" width="6.88671875" style="147" customWidth="1"/>
    <col min="1264" max="1279" width="8" style="147"/>
    <col min="1280" max="1280" width="7.77734375" style="147" customWidth="1"/>
    <col min="1281" max="1281" width="55.77734375" style="147" customWidth="1"/>
    <col min="1282" max="1282" width="0" style="147" hidden="1" customWidth="1"/>
    <col min="1283" max="1283" width="23.77734375" style="147" customWidth="1"/>
    <col min="1284" max="1284" width="45.77734375" style="147" customWidth="1"/>
    <col min="1285" max="1286" width="24.77734375" style="147" customWidth="1"/>
    <col min="1287" max="1288" width="0" style="147" hidden="1" customWidth="1"/>
    <col min="1289" max="1289" width="6.88671875" style="147" customWidth="1"/>
    <col min="1290" max="1291" width="0" style="147" hidden="1" customWidth="1"/>
    <col min="1292" max="1519" width="6.88671875" style="147" customWidth="1"/>
    <col min="1520" max="1535" width="8" style="147"/>
    <col min="1536" max="1536" width="7.77734375" style="147" customWidth="1"/>
    <col min="1537" max="1537" width="55.77734375" style="147" customWidth="1"/>
    <col min="1538" max="1538" width="0" style="147" hidden="1" customWidth="1"/>
    <col min="1539" max="1539" width="23.77734375" style="147" customWidth="1"/>
    <col min="1540" max="1540" width="45.77734375" style="147" customWidth="1"/>
    <col min="1541" max="1542" width="24.77734375" style="147" customWidth="1"/>
    <col min="1543" max="1544" width="0" style="147" hidden="1" customWidth="1"/>
    <col min="1545" max="1545" width="6.88671875" style="147" customWidth="1"/>
    <col min="1546" max="1547" width="0" style="147" hidden="1" customWidth="1"/>
    <col min="1548" max="1775" width="6.88671875" style="147" customWidth="1"/>
    <col min="1776" max="1791" width="8" style="147"/>
    <col min="1792" max="1792" width="7.77734375" style="147" customWidth="1"/>
    <col min="1793" max="1793" width="55.77734375" style="147" customWidth="1"/>
    <col min="1794" max="1794" width="0" style="147" hidden="1" customWidth="1"/>
    <col min="1795" max="1795" width="23.77734375" style="147" customWidth="1"/>
    <col min="1796" max="1796" width="45.77734375" style="147" customWidth="1"/>
    <col min="1797" max="1798" width="24.77734375" style="147" customWidth="1"/>
    <col min="1799" max="1800" width="0" style="147" hidden="1" customWidth="1"/>
    <col min="1801" max="1801" width="6.88671875" style="147" customWidth="1"/>
    <col min="1802" max="1803" width="0" style="147" hidden="1" customWidth="1"/>
    <col min="1804" max="2031" width="6.88671875" style="147" customWidth="1"/>
    <col min="2032" max="2047" width="8" style="147"/>
    <col min="2048" max="2048" width="7.77734375" style="147" customWidth="1"/>
    <col min="2049" max="2049" width="55.77734375" style="147" customWidth="1"/>
    <col min="2050" max="2050" width="0" style="147" hidden="1" customWidth="1"/>
    <col min="2051" max="2051" width="23.77734375" style="147" customWidth="1"/>
    <col min="2052" max="2052" width="45.77734375" style="147" customWidth="1"/>
    <col min="2053" max="2054" width="24.77734375" style="147" customWidth="1"/>
    <col min="2055" max="2056" width="0" style="147" hidden="1" customWidth="1"/>
    <col min="2057" max="2057" width="6.88671875" style="147" customWidth="1"/>
    <col min="2058" max="2059" width="0" style="147" hidden="1" customWidth="1"/>
    <col min="2060" max="2287" width="6.88671875" style="147" customWidth="1"/>
    <col min="2288" max="2303" width="8" style="147"/>
    <col min="2304" max="2304" width="7.77734375" style="147" customWidth="1"/>
    <col min="2305" max="2305" width="55.77734375" style="147" customWidth="1"/>
    <col min="2306" max="2306" width="0" style="147" hidden="1" customWidth="1"/>
    <col min="2307" max="2307" width="23.77734375" style="147" customWidth="1"/>
    <col min="2308" max="2308" width="45.77734375" style="147" customWidth="1"/>
    <col min="2309" max="2310" width="24.77734375" style="147" customWidth="1"/>
    <col min="2311" max="2312" width="0" style="147" hidden="1" customWidth="1"/>
    <col min="2313" max="2313" width="6.88671875" style="147" customWidth="1"/>
    <col min="2314" max="2315" width="0" style="147" hidden="1" customWidth="1"/>
    <col min="2316" max="2543" width="6.88671875" style="147" customWidth="1"/>
    <col min="2544" max="2559" width="8" style="147"/>
    <col min="2560" max="2560" width="7.77734375" style="147" customWidth="1"/>
    <col min="2561" max="2561" width="55.77734375" style="147" customWidth="1"/>
    <col min="2562" max="2562" width="0" style="147" hidden="1" customWidth="1"/>
    <col min="2563" max="2563" width="23.77734375" style="147" customWidth="1"/>
    <col min="2564" max="2564" width="45.77734375" style="147" customWidth="1"/>
    <col min="2565" max="2566" width="24.77734375" style="147" customWidth="1"/>
    <col min="2567" max="2568" width="0" style="147" hidden="1" customWidth="1"/>
    <col min="2569" max="2569" width="6.88671875" style="147" customWidth="1"/>
    <col min="2570" max="2571" width="0" style="147" hidden="1" customWidth="1"/>
    <col min="2572" max="2799" width="6.88671875" style="147" customWidth="1"/>
    <col min="2800" max="2815" width="8" style="147"/>
    <col min="2816" max="2816" width="7.77734375" style="147" customWidth="1"/>
    <col min="2817" max="2817" width="55.77734375" style="147" customWidth="1"/>
    <col min="2818" max="2818" width="0" style="147" hidden="1" customWidth="1"/>
    <col min="2819" max="2819" width="23.77734375" style="147" customWidth="1"/>
    <col min="2820" max="2820" width="45.77734375" style="147" customWidth="1"/>
    <col min="2821" max="2822" width="24.77734375" style="147" customWidth="1"/>
    <col min="2823" max="2824" width="0" style="147" hidden="1" customWidth="1"/>
    <col min="2825" max="2825" width="6.88671875" style="147" customWidth="1"/>
    <col min="2826" max="2827" width="0" style="147" hidden="1" customWidth="1"/>
    <col min="2828" max="3055" width="6.88671875" style="147" customWidth="1"/>
    <col min="3056" max="3071" width="8" style="147"/>
    <col min="3072" max="3072" width="7.77734375" style="147" customWidth="1"/>
    <col min="3073" max="3073" width="55.77734375" style="147" customWidth="1"/>
    <col min="3074" max="3074" width="0" style="147" hidden="1" customWidth="1"/>
    <col min="3075" max="3075" width="23.77734375" style="147" customWidth="1"/>
    <col min="3076" max="3076" width="45.77734375" style="147" customWidth="1"/>
    <col min="3077" max="3078" width="24.77734375" style="147" customWidth="1"/>
    <col min="3079" max="3080" width="0" style="147" hidden="1" customWidth="1"/>
    <col min="3081" max="3081" width="6.88671875" style="147" customWidth="1"/>
    <col min="3082" max="3083" width="0" style="147" hidden="1" customWidth="1"/>
    <col min="3084" max="3311" width="6.88671875" style="147" customWidth="1"/>
    <col min="3312" max="3327" width="8" style="147"/>
    <col min="3328" max="3328" width="7.77734375" style="147" customWidth="1"/>
    <col min="3329" max="3329" width="55.77734375" style="147" customWidth="1"/>
    <col min="3330" max="3330" width="0" style="147" hidden="1" customWidth="1"/>
    <col min="3331" max="3331" width="23.77734375" style="147" customWidth="1"/>
    <col min="3332" max="3332" width="45.77734375" style="147" customWidth="1"/>
    <col min="3333" max="3334" width="24.77734375" style="147" customWidth="1"/>
    <col min="3335" max="3336" width="0" style="147" hidden="1" customWidth="1"/>
    <col min="3337" max="3337" width="6.88671875" style="147" customWidth="1"/>
    <col min="3338" max="3339" width="0" style="147" hidden="1" customWidth="1"/>
    <col min="3340" max="3567" width="6.88671875" style="147" customWidth="1"/>
    <col min="3568" max="3583" width="8" style="147"/>
    <col min="3584" max="3584" width="7.77734375" style="147" customWidth="1"/>
    <col min="3585" max="3585" width="55.77734375" style="147" customWidth="1"/>
    <col min="3586" max="3586" width="0" style="147" hidden="1" customWidth="1"/>
    <col min="3587" max="3587" width="23.77734375" style="147" customWidth="1"/>
    <col min="3588" max="3588" width="45.77734375" style="147" customWidth="1"/>
    <col min="3589" max="3590" width="24.77734375" style="147" customWidth="1"/>
    <col min="3591" max="3592" width="0" style="147" hidden="1" customWidth="1"/>
    <col min="3593" max="3593" width="6.88671875" style="147" customWidth="1"/>
    <col min="3594" max="3595" width="0" style="147" hidden="1" customWidth="1"/>
    <col min="3596" max="3823" width="6.88671875" style="147" customWidth="1"/>
    <col min="3824" max="3839" width="8" style="147"/>
    <col min="3840" max="3840" width="7.77734375" style="147" customWidth="1"/>
    <col min="3841" max="3841" width="55.77734375" style="147" customWidth="1"/>
    <col min="3842" max="3842" width="0" style="147" hidden="1" customWidth="1"/>
    <col min="3843" max="3843" width="23.77734375" style="147" customWidth="1"/>
    <col min="3844" max="3844" width="45.77734375" style="147" customWidth="1"/>
    <col min="3845" max="3846" width="24.77734375" style="147" customWidth="1"/>
    <col min="3847" max="3848" width="0" style="147" hidden="1" customWidth="1"/>
    <col min="3849" max="3849" width="6.88671875" style="147" customWidth="1"/>
    <col min="3850" max="3851" width="0" style="147" hidden="1" customWidth="1"/>
    <col min="3852" max="4079" width="6.88671875" style="147" customWidth="1"/>
    <col min="4080" max="4095" width="8" style="147"/>
    <col min="4096" max="4096" width="7.77734375" style="147" customWidth="1"/>
    <col min="4097" max="4097" width="55.77734375" style="147" customWidth="1"/>
    <col min="4098" max="4098" width="0" style="147" hidden="1" customWidth="1"/>
    <col min="4099" max="4099" width="23.77734375" style="147" customWidth="1"/>
    <col min="4100" max="4100" width="45.77734375" style="147" customWidth="1"/>
    <col min="4101" max="4102" width="24.77734375" style="147" customWidth="1"/>
    <col min="4103" max="4104" width="0" style="147" hidden="1" customWidth="1"/>
    <col min="4105" max="4105" width="6.88671875" style="147" customWidth="1"/>
    <col min="4106" max="4107" width="0" style="147" hidden="1" customWidth="1"/>
    <col min="4108" max="4335" width="6.88671875" style="147" customWidth="1"/>
    <col min="4336" max="4351" width="8" style="147"/>
    <col min="4352" max="4352" width="7.77734375" style="147" customWidth="1"/>
    <col min="4353" max="4353" width="55.77734375" style="147" customWidth="1"/>
    <col min="4354" max="4354" width="0" style="147" hidden="1" customWidth="1"/>
    <col min="4355" max="4355" width="23.77734375" style="147" customWidth="1"/>
    <col min="4356" max="4356" width="45.77734375" style="147" customWidth="1"/>
    <col min="4357" max="4358" width="24.77734375" style="147" customWidth="1"/>
    <col min="4359" max="4360" width="0" style="147" hidden="1" customWidth="1"/>
    <col min="4361" max="4361" width="6.88671875" style="147" customWidth="1"/>
    <col min="4362" max="4363" width="0" style="147" hidden="1" customWidth="1"/>
    <col min="4364" max="4591" width="6.88671875" style="147" customWidth="1"/>
    <col min="4592" max="4607" width="8" style="147"/>
    <col min="4608" max="4608" width="7.77734375" style="147" customWidth="1"/>
    <col min="4609" max="4609" width="55.77734375" style="147" customWidth="1"/>
    <col min="4610" max="4610" width="0" style="147" hidden="1" customWidth="1"/>
    <col min="4611" max="4611" width="23.77734375" style="147" customWidth="1"/>
    <col min="4612" max="4612" width="45.77734375" style="147" customWidth="1"/>
    <col min="4613" max="4614" width="24.77734375" style="147" customWidth="1"/>
    <col min="4615" max="4616" width="0" style="147" hidden="1" customWidth="1"/>
    <col min="4617" max="4617" width="6.88671875" style="147" customWidth="1"/>
    <col min="4618" max="4619" width="0" style="147" hidden="1" customWidth="1"/>
    <col min="4620" max="4847" width="6.88671875" style="147" customWidth="1"/>
    <col min="4848" max="4863" width="8" style="147"/>
    <col min="4864" max="4864" width="7.77734375" style="147" customWidth="1"/>
    <col min="4865" max="4865" width="55.77734375" style="147" customWidth="1"/>
    <col min="4866" max="4866" width="0" style="147" hidden="1" customWidth="1"/>
    <col min="4867" max="4867" width="23.77734375" style="147" customWidth="1"/>
    <col min="4868" max="4868" width="45.77734375" style="147" customWidth="1"/>
    <col min="4869" max="4870" width="24.77734375" style="147" customWidth="1"/>
    <col min="4871" max="4872" width="0" style="147" hidden="1" customWidth="1"/>
    <col min="4873" max="4873" width="6.88671875" style="147" customWidth="1"/>
    <col min="4874" max="4875" width="0" style="147" hidden="1" customWidth="1"/>
    <col min="4876" max="5103" width="6.88671875" style="147" customWidth="1"/>
    <col min="5104" max="5119" width="8" style="147"/>
    <col min="5120" max="5120" width="7.77734375" style="147" customWidth="1"/>
    <col min="5121" max="5121" width="55.77734375" style="147" customWidth="1"/>
    <col min="5122" max="5122" width="0" style="147" hidden="1" customWidth="1"/>
    <col min="5123" max="5123" width="23.77734375" style="147" customWidth="1"/>
    <col min="5124" max="5124" width="45.77734375" style="147" customWidth="1"/>
    <col min="5125" max="5126" width="24.77734375" style="147" customWidth="1"/>
    <col min="5127" max="5128" width="0" style="147" hidden="1" customWidth="1"/>
    <col min="5129" max="5129" width="6.88671875" style="147" customWidth="1"/>
    <col min="5130" max="5131" width="0" style="147" hidden="1" customWidth="1"/>
    <col min="5132" max="5359" width="6.88671875" style="147" customWidth="1"/>
    <col min="5360" max="5375" width="8" style="147"/>
    <col min="5376" max="5376" width="7.77734375" style="147" customWidth="1"/>
    <col min="5377" max="5377" width="55.77734375" style="147" customWidth="1"/>
    <col min="5378" max="5378" width="0" style="147" hidden="1" customWidth="1"/>
    <col min="5379" max="5379" width="23.77734375" style="147" customWidth="1"/>
    <col min="5380" max="5380" width="45.77734375" style="147" customWidth="1"/>
    <col min="5381" max="5382" width="24.77734375" style="147" customWidth="1"/>
    <col min="5383" max="5384" width="0" style="147" hidden="1" customWidth="1"/>
    <col min="5385" max="5385" width="6.88671875" style="147" customWidth="1"/>
    <col min="5386" max="5387" width="0" style="147" hidden="1" customWidth="1"/>
    <col min="5388" max="5615" width="6.88671875" style="147" customWidth="1"/>
    <col min="5616" max="5631" width="8" style="147"/>
    <col min="5632" max="5632" width="7.77734375" style="147" customWidth="1"/>
    <col min="5633" max="5633" width="55.77734375" style="147" customWidth="1"/>
    <col min="5634" max="5634" width="0" style="147" hidden="1" customWidth="1"/>
    <col min="5635" max="5635" width="23.77734375" style="147" customWidth="1"/>
    <col min="5636" max="5636" width="45.77734375" style="147" customWidth="1"/>
    <col min="5637" max="5638" width="24.77734375" style="147" customWidth="1"/>
    <col min="5639" max="5640" width="0" style="147" hidden="1" customWidth="1"/>
    <col min="5641" max="5641" width="6.88671875" style="147" customWidth="1"/>
    <col min="5642" max="5643" width="0" style="147" hidden="1" customWidth="1"/>
    <col min="5644" max="5871" width="6.88671875" style="147" customWidth="1"/>
    <col min="5872" max="5887" width="8" style="147"/>
    <col min="5888" max="5888" width="7.77734375" style="147" customWidth="1"/>
    <col min="5889" max="5889" width="55.77734375" style="147" customWidth="1"/>
    <col min="5890" max="5890" width="0" style="147" hidden="1" customWidth="1"/>
    <col min="5891" max="5891" width="23.77734375" style="147" customWidth="1"/>
    <col min="5892" max="5892" width="45.77734375" style="147" customWidth="1"/>
    <col min="5893" max="5894" width="24.77734375" style="147" customWidth="1"/>
    <col min="5895" max="5896" width="0" style="147" hidden="1" customWidth="1"/>
    <col min="5897" max="5897" width="6.88671875" style="147" customWidth="1"/>
    <col min="5898" max="5899" width="0" style="147" hidden="1" customWidth="1"/>
    <col min="5900" max="6127" width="6.88671875" style="147" customWidth="1"/>
    <col min="6128" max="6143" width="8" style="147"/>
    <col min="6144" max="6144" width="7.77734375" style="147" customWidth="1"/>
    <col min="6145" max="6145" width="55.77734375" style="147" customWidth="1"/>
    <col min="6146" max="6146" width="0" style="147" hidden="1" customWidth="1"/>
    <col min="6147" max="6147" width="23.77734375" style="147" customWidth="1"/>
    <col min="6148" max="6148" width="45.77734375" style="147" customWidth="1"/>
    <col min="6149" max="6150" width="24.77734375" style="147" customWidth="1"/>
    <col min="6151" max="6152" width="0" style="147" hidden="1" customWidth="1"/>
    <col min="6153" max="6153" width="6.88671875" style="147" customWidth="1"/>
    <col min="6154" max="6155" width="0" style="147" hidden="1" customWidth="1"/>
    <col min="6156" max="6383" width="6.88671875" style="147" customWidth="1"/>
    <col min="6384" max="6399" width="8" style="147"/>
    <col min="6400" max="6400" width="7.77734375" style="147" customWidth="1"/>
    <col min="6401" max="6401" width="55.77734375" style="147" customWidth="1"/>
    <col min="6402" max="6402" width="0" style="147" hidden="1" customWidth="1"/>
    <col min="6403" max="6403" width="23.77734375" style="147" customWidth="1"/>
    <col min="6404" max="6404" width="45.77734375" style="147" customWidth="1"/>
    <col min="6405" max="6406" width="24.77734375" style="147" customWidth="1"/>
    <col min="6407" max="6408" width="0" style="147" hidden="1" customWidth="1"/>
    <col min="6409" max="6409" width="6.88671875" style="147" customWidth="1"/>
    <col min="6410" max="6411" width="0" style="147" hidden="1" customWidth="1"/>
    <col min="6412" max="6639" width="6.88671875" style="147" customWidth="1"/>
    <col min="6640" max="6655" width="8" style="147"/>
    <col min="6656" max="6656" width="7.77734375" style="147" customWidth="1"/>
    <col min="6657" max="6657" width="55.77734375" style="147" customWidth="1"/>
    <col min="6658" max="6658" width="0" style="147" hidden="1" customWidth="1"/>
    <col min="6659" max="6659" width="23.77734375" style="147" customWidth="1"/>
    <col min="6660" max="6660" width="45.77734375" style="147" customWidth="1"/>
    <col min="6661" max="6662" width="24.77734375" style="147" customWidth="1"/>
    <col min="6663" max="6664" width="0" style="147" hidden="1" customWidth="1"/>
    <col min="6665" max="6665" width="6.88671875" style="147" customWidth="1"/>
    <col min="6666" max="6667" width="0" style="147" hidden="1" customWidth="1"/>
    <col min="6668" max="6895" width="6.88671875" style="147" customWidth="1"/>
    <col min="6896" max="6911" width="8" style="147"/>
    <col min="6912" max="6912" width="7.77734375" style="147" customWidth="1"/>
    <col min="6913" max="6913" width="55.77734375" style="147" customWidth="1"/>
    <col min="6914" max="6914" width="0" style="147" hidden="1" customWidth="1"/>
    <col min="6915" max="6915" width="23.77734375" style="147" customWidth="1"/>
    <col min="6916" max="6916" width="45.77734375" style="147" customWidth="1"/>
    <col min="6917" max="6918" width="24.77734375" style="147" customWidth="1"/>
    <col min="6919" max="6920" width="0" style="147" hidden="1" customWidth="1"/>
    <col min="6921" max="6921" width="6.88671875" style="147" customWidth="1"/>
    <col min="6922" max="6923" width="0" style="147" hidden="1" customWidth="1"/>
    <col min="6924" max="7151" width="6.88671875" style="147" customWidth="1"/>
    <col min="7152" max="7167" width="8" style="147"/>
    <col min="7168" max="7168" width="7.77734375" style="147" customWidth="1"/>
    <col min="7169" max="7169" width="55.77734375" style="147" customWidth="1"/>
    <col min="7170" max="7170" width="0" style="147" hidden="1" customWidth="1"/>
    <col min="7171" max="7171" width="23.77734375" style="147" customWidth="1"/>
    <col min="7172" max="7172" width="45.77734375" style="147" customWidth="1"/>
    <col min="7173" max="7174" width="24.77734375" style="147" customWidth="1"/>
    <col min="7175" max="7176" width="0" style="147" hidden="1" customWidth="1"/>
    <col min="7177" max="7177" width="6.88671875" style="147" customWidth="1"/>
    <col min="7178" max="7179" width="0" style="147" hidden="1" customWidth="1"/>
    <col min="7180" max="7407" width="6.88671875" style="147" customWidth="1"/>
    <col min="7408" max="7423" width="8" style="147"/>
    <col min="7424" max="7424" width="7.77734375" style="147" customWidth="1"/>
    <col min="7425" max="7425" width="55.77734375" style="147" customWidth="1"/>
    <col min="7426" max="7426" width="0" style="147" hidden="1" customWidth="1"/>
    <col min="7427" max="7427" width="23.77734375" style="147" customWidth="1"/>
    <col min="7428" max="7428" width="45.77734375" style="147" customWidth="1"/>
    <col min="7429" max="7430" width="24.77734375" style="147" customWidth="1"/>
    <col min="7431" max="7432" width="0" style="147" hidden="1" customWidth="1"/>
    <col min="7433" max="7433" width="6.88671875" style="147" customWidth="1"/>
    <col min="7434" max="7435" width="0" style="147" hidden="1" customWidth="1"/>
    <col min="7436" max="7663" width="6.88671875" style="147" customWidth="1"/>
    <col min="7664" max="7679" width="8" style="147"/>
    <col min="7680" max="7680" width="7.77734375" style="147" customWidth="1"/>
    <col min="7681" max="7681" width="55.77734375" style="147" customWidth="1"/>
    <col min="7682" max="7682" width="0" style="147" hidden="1" customWidth="1"/>
    <col min="7683" max="7683" width="23.77734375" style="147" customWidth="1"/>
    <col min="7684" max="7684" width="45.77734375" style="147" customWidth="1"/>
    <col min="7685" max="7686" width="24.77734375" style="147" customWidth="1"/>
    <col min="7687" max="7688" width="0" style="147" hidden="1" customWidth="1"/>
    <col min="7689" max="7689" width="6.88671875" style="147" customWidth="1"/>
    <col min="7690" max="7691" width="0" style="147" hidden="1" customWidth="1"/>
    <col min="7692" max="7919" width="6.88671875" style="147" customWidth="1"/>
    <col min="7920" max="7935" width="8" style="147"/>
    <col min="7936" max="7936" width="7.77734375" style="147" customWidth="1"/>
    <col min="7937" max="7937" width="55.77734375" style="147" customWidth="1"/>
    <col min="7938" max="7938" width="0" style="147" hidden="1" customWidth="1"/>
    <col min="7939" max="7939" width="23.77734375" style="147" customWidth="1"/>
    <col min="7940" max="7940" width="45.77734375" style="147" customWidth="1"/>
    <col min="7941" max="7942" width="24.77734375" style="147" customWidth="1"/>
    <col min="7943" max="7944" width="0" style="147" hidden="1" customWidth="1"/>
    <col min="7945" max="7945" width="6.88671875" style="147" customWidth="1"/>
    <col min="7946" max="7947" width="0" style="147" hidden="1" customWidth="1"/>
    <col min="7948" max="8175" width="6.88671875" style="147" customWidth="1"/>
    <col min="8176" max="8191" width="8" style="147"/>
    <col min="8192" max="8192" width="7.77734375" style="147" customWidth="1"/>
    <col min="8193" max="8193" width="55.77734375" style="147" customWidth="1"/>
    <col min="8194" max="8194" width="0" style="147" hidden="1" customWidth="1"/>
    <col min="8195" max="8195" width="23.77734375" style="147" customWidth="1"/>
    <col min="8196" max="8196" width="45.77734375" style="147" customWidth="1"/>
    <col min="8197" max="8198" width="24.77734375" style="147" customWidth="1"/>
    <col min="8199" max="8200" width="0" style="147" hidden="1" customWidth="1"/>
    <col min="8201" max="8201" width="6.88671875" style="147" customWidth="1"/>
    <col min="8202" max="8203" width="0" style="147" hidden="1" customWidth="1"/>
    <col min="8204" max="8431" width="6.88671875" style="147" customWidth="1"/>
    <col min="8432" max="8447" width="8" style="147"/>
    <col min="8448" max="8448" width="7.77734375" style="147" customWidth="1"/>
    <col min="8449" max="8449" width="55.77734375" style="147" customWidth="1"/>
    <col min="8450" max="8450" width="0" style="147" hidden="1" customWidth="1"/>
    <col min="8451" max="8451" width="23.77734375" style="147" customWidth="1"/>
    <col min="8452" max="8452" width="45.77734375" style="147" customWidth="1"/>
    <col min="8453" max="8454" width="24.77734375" style="147" customWidth="1"/>
    <col min="8455" max="8456" width="0" style="147" hidden="1" customWidth="1"/>
    <col min="8457" max="8457" width="6.88671875" style="147" customWidth="1"/>
    <col min="8458" max="8459" width="0" style="147" hidden="1" customWidth="1"/>
    <col min="8460" max="8687" width="6.88671875" style="147" customWidth="1"/>
    <col min="8688" max="8703" width="8" style="147"/>
    <col min="8704" max="8704" width="7.77734375" style="147" customWidth="1"/>
    <col min="8705" max="8705" width="55.77734375" style="147" customWidth="1"/>
    <col min="8706" max="8706" width="0" style="147" hidden="1" customWidth="1"/>
    <col min="8707" max="8707" width="23.77734375" style="147" customWidth="1"/>
    <col min="8708" max="8708" width="45.77734375" style="147" customWidth="1"/>
    <col min="8709" max="8710" width="24.77734375" style="147" customWidth="1"/>
    <col min="8711" max="8712" width="0" style="147" hidden="1" customWidth="1"/>
    <col min="8713" max="8713" width="6.88671875" style="147" customWidth="1"/>
    <col min="8714" max="8715" width="0" style="147" hidden="1" customWidth="1"/>
    <col min="8716" max="8943" width="6.88671875" style="147" customWidth="1"/>
    <col min="8944" max="8959" width="8" style="147"/>
    <col min="8960" max="8960" width="7.77734375" style="147" customWidth="1"/>
    <col min="8961" max="8961" width="55.77734375" style="147" customWidth="1"/>
    <col min="8962" max="8962" width="0" style="147" hidden="1" customWidth="1"/>
    <col min="8963" max="8963" width="23.77734375" style="147" customWidth="1"/>
    <col min="8964" max="8964" width="45.77734375" style="147" customWidth="1"/>
    <col min="8965" max="8966" width="24.77734375" style="147" customWidth="1"/>
    <col min="8967" max="8968" width="0" style="147" hidden="1" customWidth="1"/>
    <col min="8969" max="8969" width="6.88671875" style="147" customWidth="1"/>
    <col min="8970" max="8971" width="0" style="147" hidden="1" customWidth="1"/>
    <col min="8972" max="9199" width="6.88671875" style="147" customWidth="1"/>
    <col min="9200" max="9215" width="8" style="147"/>
    <col min="9216" max="9216" width="7.77734375" style="147" customWidth="1"/>
    <col min="9217" max="9217" width="55.77734375" style="147" customWidth="1"/>
    <col min="9218" max="9218" width="0" style="147" hidden="1" customWidth="1"/>
    <col min="9219" max="9219" width="23.77734375" style="147" customWidth="1"/>
    <col min="9220" max="9220" width="45.77734375" style="147" customWidth="1"/>
    <col min="9221" max="9222" width="24.77734375" style="147" customWidth="1"/>
    <col min="9223" max="9224" width="0" style="147" hidden="1" customWidth="1"/>
    <col min="9225" max="9225" width="6.88671875" style="147" customWidth="1"/>
    <col min="9226" max="9227" width="0" style="147" hidden="1" customWidth="1"/>
    <col min="9228" max="9455" width="6.88671875" style="147" customWidth="1"/>
    <col min="9456" max="9471" width="8" style="147"/>
    <col min="9472" max="9472" width="7.77734375" style="147" customWidth="1"/>
    <col min="9473" max="9473" width="55.77734375" style="147" customWidth="1"/>
    <col min="9474" max="9474" width="0" style="147" hidden="1" customWidth="1"/>
    <col min="9475" max="9475" width="23.77734375" style="147" customWidth="1"/>
    <col min="9476" max="9476" width="45.77734375" style="147" customWidth="1"/>
    <col min="9477" max="9478" width="24.77734375" style="147" customWidth="1"/>
    <col min="9479" max="9480" width="0" style="147" hidden="1" customWidth="1"/>
    <col min="9481" max="9481" width="6.88671875" style="147" customWidth="1"/>
    <col min="9482" max="9483" width="0" style="147" hidden="1" customWidth="1"/>
    <col min="9484" max="9711" width="6.88671875" style="147" customWidth="1"/>
    <col min="9712" max="9727" width="8" style="147"/>
    <col min="9728" max="9728" width="7.77734375" style="147" customWidth="1"/>
    <col min="9729" max="9729" width="55.77734375" style="147" customWidth="1"/>
    <col min="9730" max="9730" width="0" style="147" hidden="1" customWidth="1"/>
    <col min="9731" max="9731" width="23.77734375" style="147" customWidth="1"/>
    <col min="9732" max="9732" width="45.77734375" style="147" customWidth="1"/>
    <col min="9733" max="9734" width="24.77734375" style="147" customWidth="1"/>
    <col min="9735" max="9736" width="0" style="147" hidden="1" customWidth="1"/>
    <col min="9737" max="9737" width="6.88671875" style="147" customWidth="1"/>
    <col min="9738" max="9739" width="0" style="147" hidden="1" customWidth="1"/>
    <col min="9740" max="9967" width="6.88671875" style="147" customWidth="1"/>
    <col min="9968" max="9983" width="8" style="147"/>
    <col min="9984" max="9984" width="7.77734375" style="147" customWidth="1"/>
    <col min="9985" max="9985" width="55.77734375" style="147" customWidth="1"/>
    <col min="9986" max="9986" width="0" style="147" hidden="1" customWidth="1"/>
    <col min="9987" max="9987" width="23.77734375" style="147" customWidth="1"/>
    <col min="9988" max="9988" width="45.77734375" style="147" customWidth="1"/>
    <col min="9989" max="9990" width="24.77734375" style="147" customWidth="1"/>
    <col min="9991" max="9992" width="0" style="147" hidden="1" customWidth="1"/>
    <col min="9993" max="9993" width="6.88671875" style="147" customWidth="1"/>
    <col min="9994" max="9995" width="0" style="147" hidden="1" customWidth="1"/>
    <col min="9996" max="10223" width="6.88671875" style="147" customWidth="1"/>
    <col min="10224" max="10239" width="8" style="147"/>
    <col min="10240" max="10240" width="7.77734375" style="147" customWidth="1"/>
    <col min="10241" max="10241" width="55.77734375" style="147" customWidth="1"/>
    <col min="10242" max="10242" width="0" style="147" hidden="1" customWidth="1"/>
    <col min="10243" max="10243" width="23.77734375" style="147" customWidth="1"/>
    <col min="10244" max="10244" width="45.77734375" style="147" customWidth="1"/>
    <col min="10245" max="10246" width="24.77734375" style="147" customWidth="1"/>
    <col min="10247" max="10248" width="0" style="147" hidden="1" customWidth="1"/>
    <col min="10249" max="10249" width="6.88671875" style="147" customWidth="1"/>
    <col min="10250" max="10251" width="0" style="147" hidden="1" customWidth="1"/>
    <col min="10252" max="10479" width="6.88671875" style="147" customWidth="1"/>
    <col min="10480" max="10495" width="8" style="147"/>
    <col min="10496" max="10496" width="7.77734375" style="147" customWidth="1"/>
    <col min="10497" max="10497" width="55.77734375" style="147" customWidth="1"/>
    <col min="10498" max="10498" width="0" style="147" hidden="1" customWidth="1"/>
    <col min="10499" max="10499" width="23.77734375" style="147" customWidth="1"/>
    <col min="10500" max="10500" width="45.77734375" style="147" customWidth="1"/>
    <col min="10501" max="10502" width="24.77734375" style="147" customWidth="1"/>
    <col min="10503" max="10504" width="0" style="147" hidden="1" customWidth="1"/>
    <col min="10505" max="10505" width="6.88671875" style="147" customWidth="1"/>
    <col min="10506" max="10507" width="0" style="147" hidden="1" customWidth="1"/>
    <col min="10508" max="10735" width="6.88671875" style="147" customWidth="1"/>
    <col min="10736" max="10751" width="8" style="147"/>
    <col min="10752" max="10752" width="7.77734375" style="147" customWidth="1"/>
    <col min="10753" max="10753" width="55.77734375" style="147" customWidth="1"/>
    <col min="10754" max="10754" width="0" style="147" hidden="1" customWidth="1"/>
    <col min="10755" max="10755" width="23.77734375" style="147" customWidth="1"/>
    <col min="10756" max="10756" width="45.77734375" style="147" customWidth="1"/>
    <col min="10757" max="10758" width="24.77734375" style="147" customWidth="1"/>
    <col min="10759" max="10760" width="0" style="147" hidden="1" customWidth="1"/>
    <col min="10761" max="10761" width="6.88671875" style="147" customWidth="1"/>
    <col min="10762" max="10763" width="0" style="147" hidden="1" customWidth="1"/>
    <col min="10764" max="10991" width="6.88671875" style="147" customWidth="1"/>
    <col min="10992" max="11007" width="8" style="147"/>
    <col min="11008" max="11008" width="7.77734375" style="147" customWidth="1"/>
    <col min="11009" max="11009" width="55.77734375" style="147" customWidth="1"/>
    <col min="11010" max="11010" width="0" style="147" hidden="1" customWidth="1"/>
    <col min="11011" max="11011" width="23.77734375" style="147" customWidth="1"/>
    <col min="11012" max="11012" width="45.77734375" style="147" customWidth="1"/>
    <col min="11013" max="11014" width="24.77734375" style="147" customWidth="1"/>
    <col min="11015" max="11016" width="0" style="147" hidden="1" customWidth="1"/>
    <col min="11017" max="11017" width="6.88671875" style="147" customWidth="1"/>
    <col min="11018" max="11019" width="0" style="147" hidden="1" customWidth="1"/>
    <col min="11020" max="11247" width="6.88671875" style="147" customWidth="1"/>
    <col min="11248" max="11263" width="8" style="147"/>
    <col min="11264" max="11264" width="7.77734375" style="147" customWidth="1"/>
    <col min="11265" max="11265" width="55.77734375" style="147" customWidth="1"/>
    <col min="11266" max="11266" width="0" style="147" hidden="1" customWidth="1"/>
    <col min="11267" max="11267" width="23.77734375" style="147" customWidth="1"/>
    <col min="11268" max="11268" width="45.77734375" style="147" customWidth="1"/>
    <col min="11269" max="11270" width="24.77734375" style="147" customWidth="1"/>
    <col min="11271" max="11272" width="0" style="147" hidden="1" customWidth="1"/>
    <col min="11273" max="11273" width="6.88671875" style="147" customWidth="1"/>
    <col min="11274" max="11275" width="0" style="147" hidden="1" customWidth="1"/>
    <col min="11276" max="11503" width="6.88671875" style="147" customWidth="1"/>
    <col min="11504" max="11519" width="8" style="147"/>
    <col min="11520" max="11520" width="7.77734375" style="147" customWidth="1"/>
    <col min="11521" max="11521" width="55.77734375" style="147" customWidth="1"/>
    <col min="11522" max="11522" width="0" style="147" hidden="1" customWidth="1"/>
    <col min="11523" max="11523" width="23.77734375" style="147" customWidth="1"/>
    <col min="11524" max="11524" width="45.77734375" style="147" customWidth="1"/>
    <col min="11525" max="11526" width="24.77734375" style="147" customWidth="1"/>
    <col min="11527" max="11528" width="0" style="147" hidden="1" customWidth="1"/>
    <col min="11529" max="11529" width="6.88671875" style="147" customWidth="1"/>
    <col min="11530" max="11531" width="0" style="147" hidden="1" customWidth="1"/>
    <col min="11532" max="11759" width="6.88671875" style="147" customWidth="1"/>
    <col min="11760" max="11775" width="8" style="147"/>
    <col min="11776" max="11776" width="7.77734375" style="147" customWidth="1"/>
    <col min="11777" max="11777" width="55.77734375" style="147" customWidth="1"/>
    <col min="11778" max="11778" width="0" style="147" hidden="1" customWidth="1"/>
    <col min="11779" max="11779" width="23.77734375" style="147" customWidth="1"/>
    <col min="11780" max="11780" width="45.77734375" style="147" customWidth="1"/>
    <col min="11781" max="11782" width="24.77734375" style="147" customWidth="1"/>
    <col min="11783" max="11784" width="0" style="147" hidden="1" customWidth="1"/>
    <col min="11785" max="11785" width="6.88671875" style="147" customWidth="1"/>
    <col min="11786" max="11787" width="0" style="147" hidden="1" customWidth="1"/>
    <col min="11788" max="12015" width="6.88671875" style="147" customWidth="1"/>
    <col min="12016" max="12031" width="8" style="147"/>
    <col min="12032" max="12032" width="7.77734375" style="147" customWidth="1"/>
    <col min="12033" max="12033" width="55.77734375" style="147" customWidth="1"/>
    <col min="12034" max="12034" width="0" style="147" hidden="1" customWidth="1"/>
    <col min="12035" max="12035" width="23.77734375" style="147" customWidth="1"/>
    <col min="12036" max="12036" width="45.77734375" style="147" customWidth="1"/>
    <col min="12037" max="12038" width="24.77734375" style="147" customWidth="1"/>
    <col min="12039" max="12040" width="0" style="147" hidden="1" customWidth="1"/>
    <col min="12041" max="12041" width="6.88671875" style="147" customWidth="1"/>
    <col min="12042" max="12043" width="0" style="147" hidden="1" customWidth="1"/>
    <col min="12044" max="12271" width="6.88671875" style="147" customWidth="1"/>
    <col min="12272" max="12287" width="8" style="147"/>
    <col min="12288" max="12288" width="7.77734375" style="147" customWidth="1"/>
    <col min="12289" max="12289" width="55.77734375" style="147" customWidth="1"/>
    <col min="12290" max="12290" width="0" style="147" hidden="1" customWidth="1"/>
    <col min="12291" max="12291" width="23.77734375" style="147" customWidth="1"/>
    <col min="12292" max="12292" width="45.77734375" style="147" customWidth="1"/>
    <col min="12293" max="12294" width="24.77734375" style="147" customWidth="1"/>
    <col min="12295" max="12296" width="0" style="147" hidden="1" customWidth="1"/>
    <col min="12297" max="12297" width="6.88671875" style="147" customWidth="1"/>
    <col min="12298" max="12299" width="0" style="147" hidden="1" customWidth="1"/>
    <col min="12300" max="12527" width="6.88671875" style="147" customWidth="1"/>
    <col min="12528" max="12543" width="8" style="147"/>
    <col min="12544" max="12544" width="7.77734375" style="147" customWidth="1"/>
    <col min="12545" max="12545" width="55.77734375" style="147" customWidth="1"/>
    <col min="12546" max="12546" width="0" style="147" hidden="1" customWidth="1"/>
    <col min="12547" max="12547" width="23.77734375" style="147" customWidth="1"/>
    <col min="12548" max="12548" width="45.77734375" style="147" customWidth="1"/>
    <col min="12549" max="12550" width="24.77734375" style="147" customWidth="1"/>
    <col min="12551" max="12552" width="0" style="147" hidden="1" customWidth="1"/>
    <col min="12553" max="12553" width="6.88671875" style="147" customWidth="1"/>
    <col min="12554" max="12555" width="0" style="147" hidden="1" customWidth="1"/>
    <col min="12556" max="12783" width="6.88671875" style="147" customWidth="1"/>
    <col min="12784" max="12799" width="8" style="147"/>
    <col min="12800" max="12800" width="7.77734375" style="147" customWidth="1"/>
    <col min="12801" max="12801" width="55.77734375" style="147" customWidth="1"/>
    <col min="12802" max="12802" width="0" style="147" hidden="1" customWidth="1"/>
    <col min="12803" max="12803" width="23.77734375" style="147" customWidth="1"/>
    <col min="12804" max="12804" width="45.77734375" style="147" customWidth="1"/>
    <col min="12805" max="12806" width="24.77734375" style="147" customWidth="1"/>
    <col min="12807" max="12808" width="0" style="147" hidden="1" customWidth="1"/>
    <col min="12809" max="12809" width="6.88671875" style="147" customWidth="1"/>
    <col min="12810" max="12811" width="0" style="147" hidden="1" customWidth="1"/>
    <col min="12812" max="13039" width="6.88671875" style="147" customWidth="1"/>
    <col min="13040" max="13055" width="8" style="147"/>
    <col min="13056" max="13056" width="7.77734375" style="147" customWidth="1"/>
    <col min="13057" max="13057" width="55.77734375" style="147" customWidth="1"/>
    <col min="13058" max="13058" width="0" style="147" hidden="1" customWidth="1"/>
    <col min="13059" max="13059" width="23.77734375" style="147" customWidth="1"/>
    <col min="13060" max="13060" width="45.77734375" style="147" customWidth="1"/>
    <col min="13061" max="13062" width="24.77734375" style="147" customWidth="1"/>
    <col min="13063" max="13064" width="0" style="147" hidden="1" customWidth="1"/>
    <col min="13065" max="13065" width="6.88671875" style="147" customWidth="1"/>
    <col min="13066" max="13067" width="0" style="147" hidden="1" customWidth="1"/>
    <col min="13068" max="13295" width="6.88671875" style="147" customWidth="1"/>
    <col min="13296" max="13311" width="8" style="147"/>
    <col min="13312" max="13312" width="7.77734375" style="147" customWidth="1"/>
    <col min="13313" max="13313" width="55.77734375" style="147" customWidth="1"/>
    <col min="13314" max="13314" width="0" style="147" hidden="1" customWidth="1"/>
    <col min="13315" max="13315" width="23.77734375" style="147" customWidth="1"/>
    <col min="13316" max="13316" width="45.77734375" style="147" customWidth="1"/>
    <col min="13317" max="13318" width="24.77734375" style="147" customWidth="1"/>
    <col min="13319" max="13320" width="0" style="147" hidden="1" customWidth="1"/>
    <col min="13321" max="13321" width="6.88671875" style="147" customWidth="1"/>
    <col min="13322" max="13323" width="0" style="147" hidden="1" customWidth="1"/>
    <col min="13324" max="13551" width="6.88671875" style="147" customWidth="1"/>
    <col min="13552" max="13567" width="8" style="147"/>
    <col min="13568" max="13568" width="7.77734375" style="147" customWidth="1"/>
    <col min="13569" max="13569" width="55.77734375" style="147" customWidth="1"/>
    <col min="13570" max="13570" width="0" style="147" hidden="1" customWidth="1"/>
    <col min="13571" max="13571" width="23.77734375" style="147" customWidth="1"/>
    <col min="13572" max="13572" width="45.77734375" style="147" customWidth="1"/>
    <col min="13573" max="13574" width="24.77734375" style="147" customWidth="1"/>
    <col min="13575" max="13576" width="0" style="147" hidden="1" customWidth="1"/>
    <col min="13577" max="13577" width="6.88671875" style="147" customWidth="1"/>
    <col min="13578" max="13579" width="0" style="147" hidden="1" customWidth="1"/>
    <col min="13580" max="13807" width="6.88671875" style="147" customWidth="1"/>
    <col min="13808" max="13823" width="8" style="147"/>
    <col min="13824" max="13824" width="7.77734375" style="147" customWidth="1"/>
    <col min="13825" max="13825" width="55.77734375" style="147" customWidth="1"/>
    <col min="13826" max="13826" width="0" style="147" hidden="1" customWidth="1"/>
    <col min="13827" max="13827" width="23.77734375" style="147" customWidth="1"/>
    <col min="13828" max="13828" width="45.77734375" style="147" customWidth="1"/>
    <col min="13829" max="13830" width="24.77734375" style="147" customWidth="1"/>
    <col min="13831" max="13832" width="0" style="147" hidden="1" customWidth="1"/>
    <col min="13833" max="13833" width="6.88671875" style="147" customWidth="1"/>
    <col min="13834" max="13835" width="0" style="147" hidden="1" customWidth="1"/>
    <col min="13836" max="14063" width="6.88671875" style="147" customWidth="1"/>
    <col min="14064" max="14079" width="8" style="147"/>
    <col min="14080" max="14080" width="7.77734375" style="147" customWidth="1"/>
    <col min="14081" max="14081" width="55.77734375" style="147" customWidth="1"/>
    <col min="14082" max="14082" width="0" style="147" hidden="1" customWidth="1"/>
    <col min="14083" max="14083" width="23.77734375" style="147" customWidth="1"/>
    <col min="14084" max="14084" width="45.77734375" style="147" customWidth="1"/>
    <col min="14085" max="14086" width="24.77734375" style="147" customWidth="1"/>
    <col min="14087" max="14088" width="0" style="147" hidden="1" customWidth="1"/>
    <col min="14089" max="14089" width="6.88671875" style="147" customWidth="1"/>
    <col min="14090" max="14091" width="0" style="147" hidden="1" customWidth="1"/>
    <col min="14092" max="14319" width="6.88671875" style="147" customWidth="1"/>
    <col min="14320" max="14335" width="8" style="147"/>
    <col min="14336" max="14336" width="7.77734375" style="147" customWidth="1"/>
    <col min="14337" max="14337" width="55.77734375" style="147" customWidth="1"/>
    <col min="14338" max="14338" width="0" style="147" hidden="1" customWidth="1"/>
    <col min="14339" max="14339" width="23.77734375" style="147" customWidth="1"/>
    <col min="14340" max="14340" width="45.77734375" style="147" customWidth="1"/>
    <col min="14341" max="14342" width="24.77734375" style="147" customWidth="1"/>
    <col min="14343" max="14344" width="0" style="147" hidden="1" customWidth="1"/>
    <col min="14345" max="14345" width="6.88671875" style="147" customWidth="1"/>
    <col min="14346" max="14347" width="0" style="147" hidden="1" customWidth="1"/>
    <col min="14348" max="14575" width="6.88671875" style="147" customWidth="1"/>
    <col min="14576" max="14591" width="8" style="147"/>
    <col min="14592" max="14592" width="7.77734375" style="147" customWidth="1"/>
    <col min="14593" max="14593" width="55.77734375" style="147" customWidth="1"/>
    <col min="14594" max="14594" width="0" style="147" hidden="1" customWidth="1"/>
    <col min="14595" max="14595" width="23.77734375" style="147" customWidth="1"/>
    <col min="14596" max="14596" width="45.77734375" style="147" customWidth="1"/>
    <col min="14597" max="14598" width="24.77734375" style="147" customWidth="1"/>
    <col min="14599" max="14600" width="0" style="147" hidden="1" customWidth="1"/>
    <col min="14601" max="14601" width="6.88671875" style="147" customWidth="1"/>
    <col min="14602" max="14603" width="0" style="147" hidden="1" customWidth="1"/>
    <col min="14604" max="14831" width="6.88671875" style="147" customWidth="1"/>
    <col min="14832" max="14847" width="8" style="147"/>
    <col min="14848" max="14848" width="7.77734375" style="147" customWidth="1"/>
    <col min="14849" max="14849" width="55.77734375" style="147" customWidth="1"/>
    <col min="14850" max="14850" width="0" style="147" hidden="1" customWidth="1"/>
    <col min="14851" max="14851" width="23.77734375" style="147" customWidth="1"/>
    <col min="14852" max="14852" width="45.77734375" style="147" customWidth="1"/>
    <col min="14853" max="14854" width="24.77734375" style="147" customWidth="1"/>
    <col min="14855" max="14856" width="0" style="147" hidden="1" customWidth="1"/>
    <col min="14857" max="14857" width="6.88671875" style="147" customWidth="1"/>
    <col min="14858" max="14859" width="0" style="147" hidden="1" customWidth="1"/>
    <col min="14860" max="15087" width="6.88671875" style="147" customWidth="1"/>
    <col min="15088" max="15103" width="8" style="147"/>
    <col min="15104" max="15104" width="7.77734375" style="147" customWidth="1"/>
    <col min="15105" max="15105" width="55.77734375" style="147" customWidth="1"/>
    <col min="15106" max="15106" width="0" style="147" hidden="1" customWidth="1"/>
    <col min="15107" max="15107" width="23.77734375" style="147" customWidth="1"/>
    <col min="15108" max="15108" width="45.77734375" style="147" customWidth="1"/>
    <col min="15109" max="15110" width="24.77734375" style="147" customWidth="1"/>
    <col min="15111" max="15112" width="0" style="147" hidden="1" customWidth="1"/>
    <col min="15113" max="15113" width="6.88671875" style="147" customWidth="1"/>
    <col min="15114" max="15115" width="0" style="147" hidden="1" customWidth="1"/>
    <col min="15116" max="15343" width="6.88671875" style="147" customWidth="1"/>
    <col min="15344" max="15359" width="8" style="147"/>
    <col min="15360" max="15360" width="7.77734375" style="147" customWidth="1"/>
    <col min="15361" max="15361" width="55.77734375" style="147" customWidth="1"/>
    <col min="15362" max="15362" width="0" style="147" hidden="1" customWidth="1"/>
    <col min="15363" max="15363" width="23.77734375" style="147" customWidth="1"/>
    <col min="15364" max="15364" width="45.77734375" style="147" customWidth="1"/>
    <col min="15365" max="15366" width="24.77734375" style="147" customWidth="1"/>
    <col min="15367" max="15368" width="0" style="147" hidden="1" customWidth="1"/>
    <col min="15369" max="15369" width="6.88671875" style="147" customWidth="1"/>
    <col min="15370" max="15371" width="0" style="147" hidden="1" customWidth="1"/>
    <col min="15372" max="15599" width="6.88671875" style="147" customWidth="1"/>
    <col min="15600" max="15615" width="8" style="147"/>
    <col min="15616" max="15616" width="7.77734375" style="147" customWidth="1"/>
    <col min="15617" max="15617" width="55.77734375" style="147" customWidth="1"/>
    <col min="15618" max="15618" width="0" style="147" hidden="1" customWidth="1"/>
    <col min="15619" max="15619" width="23.77734375" style="147" customWidth="1"/>
    <col min="15620" max="15620" width="45.77734375" style="147" customWidth="1"/>
    <col min="15621" max="15622" width="24.77734375" style="147" customWidth="1"/>
    <col min="15623" max="15624" width="0" style="147" hidden="1" customWidth="1"/>
    <col min="15625" max="15625" width="6.88671875" style="147" customWidth="1"/>
    <col min="15626" max="15627" width="0" style="147" hidden="1" customWidth="1"/>
    <col min="15628" max="15855" width="6.88671875" style="147" customWidth="1"/>
    <col min="15856" max="15871" width="8" style="147"/>
    <col min="15872" max="15872" width="7.77734375" style="147" customWidth="1"/>
    <col min="15873" max="15873" width="55.77734375" style="147" customWidth="1"/>
    <col min="15874" max="15874" width="0" style="147" hidden="1" customWidth="1"/>
    <col min="15875" max="15875" width="23.77734375" style="147" customWidth="1"/>
    <col min="15876" max="15876" width="45.77734375" style="147" customWidth="1"/>
    <col min="15877" max="15878" width="24.77734375" style="147" customWidth="1"/>
    <col min="15879" max="15880" width="0" style="147" hidden="1" customWidth="1"/>
    <col min="15881" max="15881" width="6.88671875" style="147" customWidth="1"/>
    <col min="15882" max="15883" width="0" style="147" hidden="1" customWidth="1"/>
    <col min="15884" max="16111" width="6.88671875" style="147" customWidth="1"/>
    <col min="16112" max="16127" width="8" style="147"/>
    <col min="16128" max="16128" width="7.77734375" style="147" customWidth="1"/>
    <col min="16129" max="16129" width="55.77734375" style="147" customWidth="1"/>
    <col min="16130" max="16130" width="0" style="147" hidden="1" customWidth="1"/>
    <col min="16131" max="16131" width="23.77734375" style="147" customWidth="1"/>
    <col min="16132" max="16132" width="45.77734375" style="147" customWidth="1"/>
    <col min="16133" max="16134" width="24.77734375" style="147" customWidth="1"/>
    <col min="16135" max="16136" width="0" style="147" hidden="1" customWidth="1"/>
    <col min="16137" max="16137" width="6.88671875" style="147" customWidth="1"/>
    <col min="16138" max="16139" width="0" style="147" hidden="1" customWidth="1"/>
    <col min="16140" max="16367" width="6.88671875" style="147" customWidth="1"/>
    <col min="16368" max="16384" width="8" style="147"/>
  </cols>
  <sheetData>
    <row r="1" spans="1:10" x14ac:dyDescent="0.3">
      <c r="A1" s="45" t="s">
        <v>1586</v>
      </c>
      <c r="C1" s="260" t="s">
        <v>80</v>
      </c>
    </row>
    <row r="2" spans="1:10" x14ac:dyDescent="0.25">
      <c r="A2" s="814"/>
      <c r="B2" s="240"/>
    </row>
    <row r="3" spans="1:10" s="7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1125" t="s">
        <v>5494</v>
      </c>
      <c r="H3" s="892"/>
    </row>
    <row r="4" spans="1:10" s="7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1125"/>
      <c r="H4" s="1126" t="s">
        <v>1587</v>
      </c>
    </row>
    <row r="5" spans="1:10" s="72" customFormat="1" x14ac:dyDescent="0.25">
      <c r="A5" s="153"/>
      <c r="B5" s="154"/>
      <c r="C5" s="155"/>
      <c r="D5" s="156"/>
      <c r="E5" s="156"/>
      <c r="F5" s="155"/>
      <c r="G5" s="1125"/>
      <c r="H5" s="1126"/>
    </row>
    <row r="6" spans="1:10" s="72" customFormat="1" x14ac:dyDescent="0.25">
      <c r="A6" s="893"/>
      <c r="B6" s="201" t="s">
        <v>109</v>
      </c>
      <c r="C6" s="895"/>
      <c r="D6" s="896"/>
      <c r="E6" s="897"/>
      <c r="F6" s="898"/>
      <c r="G6" s="1125"/>
      <c r="H6" s="1126"/>
    </row>
    <row r="7" spans="1:10" s="72" customFormat="1" ht="31.2" x14ac:dyDescent="0.25">
      <c r="A7" s="893"/>
      <c r="B7" s="201" t="s">
        <v>80</v>
      </c>
      <c r="C7" s="895">
        <f>SUM(C10,C21,C27,C30,C41,C46)</f>
        <v>1103500000</v>
      </c>
      <c r="D7" s="896"/>
      <c r="E7" s="897"/>
      <c r="F7" s="898"/>
      <c r="G7" s="1125"/>
      <c r="H7" s="1126"/>
    </row>
    <row r="8" spans="1:10" s="72" customFormat="1" x14ac:dyDescent="0.25">
      <c r="A8" s="893"/>
      <c r="B8" s="894"/>
      <c r="C8" s="895"/>
      <c r="D8" s="896"/>
      <c r="E8" s="897"/>
      <c r="F8" s="898"/>
      <c r="G8" s="1125"/>
      <c r="H8" s="1126"/>
    </row>
    <row r="9" spans="1:10" s="905" customFormat="1" x14ac:dyDescent="0.25">
      <c r="A9" s="899" t="s">
        <v>123</v>
      </c>
      <c r="B9" s="201" t="s">
        <v>610</v>
      </c>
      <c r="C9" s="900"/>
      <c r="D9" s="901"/>
      <c r="E9" s="902"/>
      <c r="F9" s="902"/>
      <c r="G9" s="903"/>
      <c r="H9" s="904">
        <v>7</v>
      </c>
    </row>
    <row r="10" spans="1:10" s="240" customFormat="1" ht="31.2" x14ac:dyDescent="0.25">
      <c r="A10" s="204" t="s">
        <v>237</v>
      </c>
      <c r="B10" s="205" t="s">
        <v>238</v>
      </c>
      <c r="C10" s="465">
        <v>380700000</v>
      </c>
      <c r="D10" s="201"/>
      <c r="E10" s="201"/>
      <c r="F10" s="201"/>
      <c r="G10" s="244"/>
      <c r="H10" s="244">
        <f>SUM(H11:H21)</f>
        <v>499200000</v>
      </c>
    </row>
    <row r="11" spans="1:10" ht="46.8" x14ac:dyDescent="0.25">
      <c r="A11" s="206" t="s">
        <v>1</v>
      </c>
      <c r="B11" s="207" t="s">
        <v>420</v>
      </c>
      <c r="C11" s="130">
        <v>2200000</v>
      </c>
      <c r="D11" s="207" t="s">
        <v>5495</v>
      </c>
      <c r="E11" s="207" t="s">
        <v>528</v>
      </c>
      <c r="F11" s="207" t="s">
        <v>5496</v>
      </c>
      <c r="G11" s="203"/>
      <c r="H11" s="402">
        <v>2200000</v>
      </c>
      <c r="J11" s="147">
        <v>1</v>
      </c>
    </row>
    <row r="12" spans="1:10" ht="46.8" x14ac:dyDescent="0.25">
      <c r="A12" s="206" t="s">
        <v>3</v>
      </c>
      <c r="B12" s="207" t="s">
        <v>424</v>
      </c>
      <c r="C12" s="130">
        <v>110000000</v>
      </c>
      <c r="D12" s="207" t="s">
        <v>5497</v>
      </c>
      <c r="E12" s="207" t="s">
        <v>528</v>
      </c>
      <c r="F12" s="207" t="s">
        <v>5496</v>
      </c>
      <c r="G12" s="403"/>
      <c r="H12" s="402">
        <v>120000000</v>
      </c>
      <c r="J12" s="147">
        <v>1</v>
      </c>
    </row>
    <row r="13" spans="1:10" ht="46.8" x14ac:dyDescent="0.25">
      <c r="A13" s="206" t="s">
        <v>4</v>
      </c>
      <c r="B13" s="207" t="s">
        <v>426</v>
      </c>
      <c r="C13" s="130">
        <v>22500000</v>
      </c>
      <c r="D13" s="207" t="s">
        <v>5498</v>
      </c>
      <c r="E13" s="207" t="s">
        <v>528</v>
      </c>
      <c r="F13" s="207" t="s">
        <v>5496</v>
      </c>
      <c r="G13" s="403"/>
      <c r="H13" s="402">
        <v>35000000</v>
      </c>
      <c r="J13" s="147">
        <v>1</v>
      </c>
    </row>
    <row r="14" spans="1:10" ht="31.2" x14ac:dyDescent="0.25">
      <c r="A14" s="206" t="s">
        <v>431</v>
      </c>
      <c r="B14" s="207" t="s">
        <v>239</v>
      </c>
      <c r="C14" s="130">
        <v>70000000</v>
      </c>
      <c r="D14" s="207" t="s">
        <v>5499</v>
      </c>
      <c r="E14" s="207" t="s">
        <v>528</v>
      </c>
      <c r="F14" s="207" t="s">
        <v>5496</v>
      </c>
      <c r="G14" s="403"/>
      <c r="H14" s="402">
        <v>95000000</v>
      </c>
      <c r="J14" s="147">
        <v>1</v>
      </c>
    </row>
    <row r="15" spans="1:10" ht="31.2" x14ac:dyDescent="0.25">
      <c r="A15" s="206" t="s">
        <v>435</v>
      </c>
      <c r="B15" s="207" t="s">
        <v>439</v>
      </c>
      <c r="C15" s="130">
        <v>50000000</v>
      </c>
      <c r="D15" s="207" t="s">
        <v>5500</v>
      </c>
      <c r="E15" s="207" t="s">
        <v>528</v>
      </c>
      <c r="F15" s="207" t="s">
        <v>5496</v>
      </c>
      <c r="G15" s="403"/>
      <c r="H15" s="402">
        <v>60000000</v>
      </c>
      <c r="J15" s="147">
        <v>1</v>
      </c>
    </row>
    <row r="16" spans="1:10" ht="31.2" x14ac:dyDescent="0.25">
      <c r="A16" s="206" t="s">
        <v>438</v>
      </c>
      <c r="B16" s="207" t="s">
        <v>242</v>
      </c>
      <c r="C16" s="402">
        <v>6000000</v>
      </c>
      <c r="D16" s="207" t="s">
        <v>5501</v>
      </c>
      <c r="E16" s="207" t="s">
        <v>528</v>
      </c>
      <c r="F16" s="207" t="s">
        <v>5496</v>
      </c>
      <c r="G16" s="403"/>
      <c r="H16" s="402">
        <v>6000000</v>
      </c>
      <c r="J16" s="147">
        <v>1</v>
      </c>
    </row>
    <row r="17" spans="1:10" ht="31.2" x14ac:dyDescent="0.25">
      <c r="A17" s="206" t="s">
        <v>441</v>
      </c>
      <c r="B17" s="207" t="s">
        <v>1216</v>
      </c>
      <c r="C17" s="402">
        <v>6000000</v>
      </c>
      <c r="D17" s="207" t="s">
        <v>5502</v>
      </c>
      <c r="E17" s="207"/>
      <c r="F17" s="207"/>
      <c r="G17" s="403"/>
      <c r="H17" s="402">
        <v>25000000</v>
      </c>
      <c r="J17" s="147">
        <v>1</v>
      </c>
    </row>
    <row r="18" spans="1:10" ht="46.8" x14ac:dyDescent="0.25">
      <c r="A18" s="206" t="s">
        <v>445</v>
      </c>
      <c r="B18" s="207" t="s">
        <v>446</v>
      </c>
      <c r="C18" s="402">
        <v>45000000</v>
      </c>
      <c r="D18" s="207" t="s">
        <v>5503</v>
      </c>
      <c r="E18" s="207" t="s">
        <v>528</v>
      </c>
      <c r="F18" s="207" t="s">
        <v>5496</v>
      </c>
      <c r="G18" s="403"/>
      <c r="H18" s="402">
        <v>6000000</v>
      </c>
      <c r="J18" s="147">
        <v>1</v>
      </c>
    </row>
    <row r="19" spans="1:10" ht="31.2" x14ac:dyDescent="0.25">
      <c r="A19" s="206" t="s">
        <v>449</v>
      </c>
      <c r="B19" s="207" t="s">
        <v>635</v>
      </c>
      <c r="C19" s="402">
        <v>75000000</v>
      </c>
      <c r="D19" s="207" t="s">
        <v>5504</v>
      </c>
      <c r="E19" s="207" t="s">
        <v>528</v>
      </c>
      <c r="F19" s="207" t="s">
        <v>5496</v>
      </c>
      <c r="G19" s="403"/>
      <c r="H19" s="402">
        <v>50000000</v>
      </c>
      <c r="J19" s="147">
        <v>1</v>
      </c>
    </row>
    <row r="20" spans="1:10" x14ac:dyDescent="0.25">
      <c r="A20" s="268"/>
      <c r="B20" s="207"/>
      <c r="C20" s="402"/>
      <c r="D20" s="207"/>
      <c r="E20" s="207"/>
      <c r="F20" s="207"/>
      <c r="G20" s="403"/>
      <c r="H20" s="402"/>
    </row>
    <row r="21" spans="1:10" ht="31.2" x14ac:dyDescent="0.25">
      <c r="A21" s="245" t="s">
        <v>243</v>
      </c>
      <c r="B21" s="205" t="s">
        <v>244</v>
      </c>
      <c r="C21" s="465">
        <v>67500000</v>
      </c>
      <c r="D21" s="207"/>
      <c r="E21" s="207"/>
      <c r="F21" s="207"/>
      <c r="G21" s="403"/>
      <c r="H21" s="402">
        <v>100000000</v>
      </c>
      <c r="J21" s="147">
        <v>1</v>
      </c>
    </row>
    <row r="22" spans="1:10" s="240" customFormat="1" ht="31.2" x14ac:dyDescent="0.25">
      <c r="A22" s="906">
        <v>1</v>
      </c>
      <c r="B22" s="207" t="s">
        <v>245</v>
      </c>
      <c r="C22" s="402">
        <v>7500000</v>
      </c>
      <c r="D22" s="207" t="s">
        <v>5505</v>
      </c>
      <c r="E22" s="207" t="s">
        <v>528</v>
      </c>
      <c r="F22" s="207" t="s">
        <v>5496</v>
      </c>
      <c r="G22" s="244"/>
      <c r="H22" s="244">
        <f>SUM(H23:H27)</f>
        <v>15066250000</v>
      </c>
    </row>
    <row r="23" spans="1:10" s="240" customFormat="1" ht="31.2" x14ac:dyDescent="0.25">
      <c r="A23" s="206" t="s">
        <v>3</v>
      </c>
      <c r="B23" s="207" t="s">
        <v>456</v>
      </c>
      <c r="C23" s="402">
        <v>45000000</v>
      </c>
      <c r="D23" s="207" t="s">
        <v>5506</v>
      </c>
      <c r="E23" s="207" t="s">
        <v>528</v>
      </c>
      <c r="F23" s="207" t="s">
        <v>5496</v>
      </c>
      <c r="G23" s="244"/>
      <c r="H23" s="402">
        <v>15000000000</v>
      </c>
      <c r="J23" s="240">
        <v>1</v>
      </c>
    </row>
    <row r="24" spans="1:10" s="240" customFormat="1" ht="31.2" x14ac:dyDescent="0.25">
      <c r="A24" s="206" t="s">
        <v>4</v>
      </c>
      <c r="B24" s="207" t="s">
        <v>867</v>
      </c>
      <c r="C24" s="402">
        <v>10000000</v>
      </c>
      <c r="D24" s="207" t="s">
        <v>5507</v>
      </c>
      <c r="E24" s="207" t="s">
        <v>528</v>
      </c>
      <c r="F24" s="207" t="s">
        <v>5496</v>
      </c>
      <c r="G24" s="244"/>
      <c r="H24" s="402"/>
    </row>
    <row r="25" spans="1:10" ht="31.2" x14ac:dyDescent="0.25">
      <c r="A25" s="206" t="s">
        <v>431</v>
      </c>
      <c r="B25" s="207" t="s">
        <v>5508</v>
      </c>
      <c r="C25" s="402">
        <v>5000000</v>
      </c>
      <c r="D25" s="207" t="s">
        <v>5509</v>
      </c>
      <c r="E25" s="207" t="s">
        <v>528</v>
      </c>
      <c r="F25" s="207" t="s">
        <v>5496</v>
      </c>
      <c r="G25" s="403"/>
      <c r="H25" s="402">
        <v>56250000</v>
      </c>
      <c r="J25" s="147">
        <v>1</v>
      </c>
    </row>
    <row r="26" spans="1:10" x14ac:dyDescent="0.25">
      <c r="A26" s="268"/>
      <c r="B26" s="207"/>
      <c r="C26" s="402"/>
      <c r="D26" s="207"/>
      <c r="E26" s="207"/>
      <c r="F26" s="207"/>
      <c r="G26" s="403"/>
      <c r="H26" s="402"/>
    </row>
    <row r="27" spans="1:10" ht="46.8" x14ac:dyDescent="0.25">
      <c r="A27" s="245" t="s">
        <v>247</v>
      </c>
      <c r="B27" s="211" t="s">
        <v>466</v>
      </c>
      <c r="C27" s="465">
        <v>109500000</v>
      </c>
      <c r="D27" s="207"/>
      <c r="E27" s="207"/>
      <c r="F27" s="207"/>
      <c r="G27" s="403"/>
      <c r="H27" s="402">
        <v>10000000</v>
      </c>
      <c r="J27" s="147">
        <v>1</v>
      </c>
    </row>
    <row r="28" spans="1:10" ht="31.2" x14ac:dyDescent="0.25">
      <c r="A28" s="206" t="s">
        <v>1</v>
      </c>
      <c r="B28" s="207" t="s">
        <v>1243</v>
      </c>
      <c r="C28" s="402">
        <v>109500000</v>
      </c>
      <c r="D28" s="207" t="s">
        <v>5510</v>
      </c>
      <c r="E28" s="207" t="s">
        <v>528</v>
      </c>
      <c r="F28" s="207" t="s">
        <v>5496</v>
      </c>
      <c r="G28" s="403"/>
      <c r="H28" s="402"/>
    </row>
    <row r="29" spans="1:10" x14ac:dyDescent="0.25">
      <c r="A29" s="268"/>
      <c r="B29" s="207"/>
      <c r="C29" s="402"/>
      <c r="D29" s="207"/>
      <c r="E29" s="207"/>
      <c r="F29" s="207"/>
      <c r="G29" s="907"/>
      <c r="H29" s="402"/>
    </row>
    <row r="30" spans="1:10" ht="31.2" x14ac:dyDescent="0.25">
      <c r="A30" s="245" t="s">
        <v>248</v>
      </c>
      <c r="B30" s="205" t="s">
        <v>5511</v>
      </c>
      <c r="C30" s="465">
        <v>375800000</v>
      </c>
      <c r="D30" s="207"/>
      <c r="E30" s="207"/>
      <c r="F30" s="207"/>
      <c r="G30" s="408"/>
      <c r="H30" s="244">
        <f>SUM(H31)</f>
        <v>25000000</v>
      </c>
    </row>
    <row r="31" spans="1:10" ht="46.8" x14ac:dyDescent="0.25">
      <c r="A31" s="206" t="s">
        <v>1</v>
      </c>
      <c r="B31" s="207" t="s">
        <v>5512</v>
      </c>
      <c r="C31" s="402">
        <v>25000000</v>
      </c>
      <c r="D31" s="207" t="s">
        <v>5513</v>
      </c>
      <c r="E31" s="207" t="s">
        <v>5514</v>
      </c>
      <c r="F31" s="207" t="s">
        <v>5496</v>
      </c>
      <c r="G31" s="403"/>
      <c r="H31" s="402">
        <v>25000000</v>
      </c>
      <c r="J31" s="147">
        <v>1</v>
      </c>
    </row>
    <row r="32" spans="1:10" ht="31.2" x14ac:dyDescent="0.25">
      <c r="A32" s="206" t="s">
        <v>3</v>
      </c>
      <c r="B32" s="207" t="s">
        <v>5515</v>
      </c>
      <c r="C32" s="402">
        <v>25000000</v>
      </c>
      <c r="D32" s="207" t="s">
        <v>5516</v>
      </c>
      <c r="E32" s="207" t="s">
        <v>5517</v>
      </c>
      <c r="F32" s="207" t="s">
        <v>5496</v>
      </c>
      <c r="G32" s="203"/>
      <c r="H32" s="402"/>
    </row>
    <row r="33" spans="1:10" ht="31.2" x14ac:dyDescent="0.25">
      <c r="A33" s="206" t="s">
        <v>4</v>
      </c>
      <c r="B33" s="207" t="s">
        <v>5518</v>
      </c>
      <c r="C33" s="402">
        <v>120300000</v>
      </c>
      <c r="D33" s="207" t="s">
        <v>5519</v>
      </c>
      <c r="E33" s="207" t="s">
        <v>528</v>
      </c>
      <c r="F33" s="207" t="s">
        <v>5496</v>
      </c>
      <c r="G33" s="203"/>
      <c r="H33" s="244">
        <f>SUM(H34)</f>
        <v>50000000</v>
      </c>
    </row>
    <row r="34" spans="1:10" ht="31.2" x14ac:dyDescent="0.25">
      <c r="A34" s="206" t="s">
        <v>431</v>
      </c>
      <c r="B34" s="207" t="s">
        <v>5520</v>
      </c>
      <c r="C34" s="402">
        <v>30000000</v>
      </c>
      <c r="D34" s="207" t="s">
        <v>5521</v>
      </c>
      <c r="E34" s="207" t="s">
        <v>487</v>
      </c>
      <c r="F34" s="207" t="s">
        <v>5496</v>
      </c>
      <c r="G34" s="203"/>
      <c r="H34" s="402">
        <v>50000000</v>
      </c>
      <c r="J34" s="147">
        <v>1</v>
      </c>
    </row>
    <row r="35" spans="1:10" ht="31.2" x14ac:dyDescent="0.25">
      <c r="A35" s="206" t="s">
        <v>435</v>
      </c>
      <c r="B35" s="207" t="s">
        <v>5522</v>
      </c>
      <c r="C35" s="402">
        <v>75000000</v>
      </c>
      <c r="D35" s="207" t="s">
        <v>5523</v>
      </c>
      <c r="E35" s="207" t="s">
        <v>487</v>
      </c>
      <c r="F35" s="207" t="s">
        <v>5496</v>
      </c>
      <c r="G35" s="203"/>
      <c r="H35" s="402"/>
    </row>
    <row r="36" spans="1:10" s="240" customFormat="1" ht="31.2" x14ac:dyDescent="0.25">
      <c r="A36" s="906">
        <v>6</v>
      </c>
      <c r="B36" s="207" t="s">
        <v>5524</v>
      </c>
      <c r="C36" s="402">
        <v>25000000</v>
      </c>
      <c r="D36" s="207" t="s">
        <v>5525</v>
      </c>
      <c r="E36" s="207" t="s">
        <v>528</v>
      </c>
      <c r="F36" s="207" t="s">
        <v>5496</v>
      </c>
      <c r="G36" s="244"/>
      <c r="H36" s="244">
        <f>SUM(H37:H37)</f>
        <v>100000000</v>
      </c>
    </row>
    <row r="37" spans="1:10" ht="31.2" x14ac:dyDescent="0.25">
      <c r="A37" s="206" t="s">
        <v>441</v>
      </c>
      <c r="B37" s="207" t="s">
        <v>5526</v>
      </c>
      <c r="C37" s="402">
        <v>40000000</v>
      </c>
      <c r="D37" s="207" t="s">
        <v>5527</v>
      </c>
      <c r="E37" s="207" t="s">
        <v>528</v>
      </c>
      <c r="F37" s="207" t="s">
        <v>5496</v>
      </c>
      <c r="G37" s="403"/>
      <c r="H37" s="402">
        <v>100000000</v>
      </c>
      <c r="J37" s="147">
        <v>1</v>
      </c>
    </row>
    <row r="38" spans="1:10" ht="31.2" x14ac:dyDescent="0.25">
      <c r="A38" s="206" t="s">
        <v>445</v>
      </c>
      <c r="B38" s="207" t="s">
        <v>5528</v>
      </c>
      <c r="C38" s="402">
        <v>35000000</v>
      </c>
      <c r="D38" s="207" t="s">
        <v>5529</v>
      </c>
      <c r="E38" s="207" t="s">
        <v>487</v>
      </c>
      <c r="F38" s="207" t="s">
        <v>5496</v>
      </c>
      <c r="G38" s="203"/>
      <c r="H38" s="402"/>
    </row>
    <row r="39" spans="1:10" s="240" customFormat="1" x14ac:dyDescent="0.25">
      <c r="A39" s="201"/>
      <c r="B39" s="205"/>
      <c r="C39" s="402"/>
      <c r="D39" s="201"/>
      <c r="E39" s="201"/>
      <c r="F39" s="201"/>
      <c r="G39" s="244"/>
      <c r="H39" s="244">
        <f>SUM(H41:H51)</f>
        <v>540000000</v>
      </c>
    </row>
    <row r="40" spans="1:10" s="240" customFormat="1" x14ac:dyDescent="0.25">
      <c r="A40" s="201"/>
      <c r="B40" s="205"/>
      <c r="C40" s="402"/>
      <c r="D40" s="201"/>
      <c r="E40" s="201"/>
      <c r="F40" s="201"/>
      <c r="G40" s="244"/>
      <c r="H40" s="244"/>
    </row>
    <row r="41" spans="1:10" ht="31.2" x14ac:dyDescent="0.25">
      <c r="A41" s="245" t="s">
        <v>249</v>
      </c>
      <c r="B41" s="205" t="s">
        <v>611</v>
      </c>
      <c r="C41" s="465">
        <v>140000000</v>
      </c>
      <c r="D41" s="207"/>
      <c r="E41" s="207"/>
      <c r="F41" s="207"/>
      <c r="G41" s="203"/>
      <c r="H41" s="402">
        <v>50000000</v>
      </c>
      <c r="J41" s="147">
        <v>1</v>
      </c>
    </row>
    <row r="42" spans="1:10" ht="31.2" x14ac:dyDescent="0.25">
      <c r="A42" s="206" t="s">
        <v>1</v>
      </c>
      <c r="B42" s="207" t="s">
        <v>5530</v>
      </c>
      <c r="C42" s="402">
        <v>100000000</v>
      </c>
      <c r="D42" s="207" t="s">
        <v>5531</v>
      </c>
      <c r="E42" s="207" t="s">
        <v>528</v>
      </c>
      <c r="F42" s="207" t="s">
        <v>5496</v>
      </c>
      <c r="G42" s="203"/>
      <c r="H42" s="402">
        <v>40000000</v>
      </c>
      <c r="J42" s="147">
        <v>1</v>
      </c>
    </row>
    <row r="43" spans="1:10" ht="31.2" x14ac:dyDescent="0.25">
      <c r="A43" s="206" t="s">
        <v>3</v>
      </c>
      <c r="B43" s="207" t="s">
        <v>5532</v>
      </c>
      <c r="C43" s="402">
        <v>15000000</v>
      </c>
      <c r="D43" s="207" t="s">
        <v>5533</v>
      </c>
      <c r="E43" s="207" t="s">
        <v>5534</v>
      </c>
      <c r="F43" s="207" t="s">
        <v>5496</v>
      </c>
      <c r="G43" s="203"/>
      <c r="H43" s="402"/>
    </row>
    <row r="44" spans="1:10" ht="31.2" x14ac:dyDescent="0.25">
      <c r="A44" s="206" t="s">
        <v>4</v>
      </c>
      <c r="B44" s="207" t="s">
        <v>5535</v>
      </c>
      <c r="C44" s="402">
        <v>25000000</v>
      </c>
      <c r="D44" s="207" t="s">
        <v>5536</v>
      </c>
      <c r="E44" s="207" t="s">
        <v>528</v>
      </c>
      <c r="F44" s="207" t="s">
        <v>5496</v>
      </c>
      <c r="G44" s="203"/>
      <c r="H44" s="402">
        <v>150000000</v>
      </c>
      <c r="J44" s="147">
        <v>1</v>
      </c>
    </row>
    <row r="45" spans="1:10" x14ac:dyDescent="0.25">
      <c r="A45" s="268"/>
      <c r="B45" s="207"/>
      <c r="C45" s="402"/>
      <c r="D45" s="207"/>
      <c r="E45" s="207"/>
      <c r="F45" s="207"/>
      <c r="G45" s="203"/>
      <c r="H45" s="402"/>
    </row>
    <row r="46" spans="1:10" x14ac:dyDescent="0.25">
      <c r="A46" s="243" t="s">
        <v>124</v>
      </c>
      <c r="B46" s="201" t="s">
        <v>5537</v>
      </c>
      <c r="C46" s="503">
        <v>30000000</v>
      </c>
      <c r="D46" s="207"/>
      <c r="E46" s="207"/>
      <c r="F46" s="207"/>
      <c r="G46" s="203"/>
      <c r="H46" s="402">
        <v>50000000</v>
      </c>
      <c r="J46" s="147">
        <v>1</v>
      </c>
    </row>
    <row r="47" spans="1:10" ht="31.2" x14ac:dyDescent="0.25">
      <c r="A47" s="245" t="s">
        <v>250</v>
      </c>
      <c r="B47" s="205" t="s">
        <v>5538</v>
      </c>
      <c r="C47" s="471">
        <v>5000000</v>
      </c>
      <c r="D47" s="207"/>
      <c r="E47" s="207"/>
      <c r="F47" s="207"/>
      <c r="G47" s="203"/>
      <c r="H47" s="402">
        <v>50000000</v>
      </c>
      <c r="J47" s="147">
        <v>1</v>
      </c>
    </row>
    <row r="48" spans="1:10" ht="46.8" x14ac:dyDescent="0.25">
      <c r="A48" s="206" t="s">
        <v>1</v>
      </c>
      <c r="B48" s="207" t="s">
        <v>5539</v>
      </c>
      <c r="C48" s="908">
        <v>5000000</v>
      </c>
      <c r="D48" s="207" t="s">
        <v>5540</v>
      </c>
      <c r="E48" s="207" t="s">
        <v>528</v>
      </c>
      <c r="F48" s="207" t="s">
        <v>5496</v>
      </c>
      <c r="G48" s="203"/>
      <c r="H48" s="402">
        <v>100000000</v>
      </c>
      <c r="J48" s="147">
        <v>1</v>
      </c>
    </row>
    <row r="49" spans="1:10" x14ac:dyDescent="0.25">
      <c r="A49" s="268"/>
      <c r="B49" s="207"/>
      <c r="C49" s="908"/>
      <c r="D49" s="207"/>
      <c r="E49" s="207"/>
      <c r="F49" s="207"/>
      <c r="G49" s="203"/>
      <c r="H49" s="402"/>
    </row>
    <row r="50" spans="1:10" ht="31.2" x14ac:dyDescent="0.25">
      <c r="A50" s="245" t="s">
        <v>253</v>
      </c>
      <c r="B50" s="205" t="s">
        <v>5541</v>
      </c>
      <c r="C50" s="471">
        <v>25000000</v>
      </c>
      <c r="D50" s="207"/>
      <c r="E50" s="207"/>
      <c r="F50" s="207"/>
      <c r="G50" s="203"/>
      <c r="H50" s="402">
        <v>25000000</v>
      </c>
      <c r="J50" s="147">
        <v>1</v>
      </c>
    </row>
    <row r="51" spans="1:10" ht="46.8" x14ac:dyDescent="0.25">
      <c r="A51" s="206" t="s">
        <v>1</v>
      </c>
      <c r="B51" s="207" t="s">
        <v>5542</v>
      </c>
      <c r="C51" s="466">
        <v>25000000</v>
      </c>
      <c r="D51" s="207" t="s">
        <v>5543</v>
      </c>
      <c r="E51" s="207" t="s">
        <v>5544</v>
      </c>
      <c r="F51" s="207" t="s">
        <v>5496</v>
      </c>
      <c r="G51" s="203"/>
      <c r="H51" s="402">
        <v>75000000</v>
      </c>
      <c r="J51" s="147">
        <v>1</v>
      </c>
    </row>
  </sheetData>
  <mergeCells count="2">
    <mergeCell ref="G3:G8"/>
    <mergeCell ref="H4:H8"/>
  </mergeCells>
  <pageMargins left="0.27" right="0.18" top="0.31" bottom="0.34" header="0.31496062992125984" footer="0.31496062992125984"/>
  <pageSetup paperSize="11" scale="5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50" zoomScaleNormal="50" workbookViewId="0">
      <selection activeCell="B6" sqref="B6"/>
    </sheetView>
  </sheetViews>
  <sheetFormatPr defaultColWidth="6.88671875"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5" width="24.77734375" style="95" customWidth="1"/>
    <col min="6" max="6" width="24.77734375" style="3" customWidth="1"/>
    <col min="7" max="7" width="1.6640625" style="3" customWidth="1"/>
    <col min="8" max="8" width="12.6640625" style="3" customWidth="1"/>
    <col min="9" max="16384" width="6.88671875" style="3"/>
  </cols>
  <sheetData>
    <row r="1" spans="1:8" s="86" customFormat="1" x14ac:dyDescent="0.25">
      <c r="A1" s="375" t="s">
        <v>1701</v>
      </c>
      <c r="B1" s="446"/>
      <c r="C1" s="86" t="s">
        <v>81</v>
      </c>
      <c r="E1" s="35"/>
    </row>
    <row r="2" spans="1:8" x14ac:dyDescent="0.25">
      <c r="G2" s="2"/>
      <c r="H2" s="2"/>
    </row>
    <row r="3" spans="1:8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2"/>
      <c r="H3" s="2"/>
    </row>
    <row r="4" spans="1:8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2"/>
      <c r="H4" s="2"/>
    </row>
    <row r="5" spans="1:8" x14ac:dyDescent="0.25">
      <c r="A5" s="89"/>
      <c r="B5" s="447"/>
      <c r="C5" s="13"/>
      <c r="D5" s="13"/>
      <c r="E5" s="89"/>
      <c r="F5" s="13"/>
    </row>
    <row r="6" spans="1:8" s="280" customFormat="1" x14ac:dyDescent="0.25">
      <c r="A6" s="448"/>
      <c r="B6" s="322" t="s">
        <v>109</v>
      </c>
      <c r="C6" s="281"/>
      <c r="D6" s="281"/>
      <c r="E6" s="281"/>
      <c r="F6" s="281"/>
      <c r="G6" s="378"/>
      <c r="H6" s="378"/>
    </row>
    <row r="7" spans="1:8" s="280" customFormat="1" x14ac:dyDescent="0.25">
      <c r="A7" s="448"/>
      <c r="B7" s="449" t="str">
        <f>C1</f>
        <v>Dinas Kearsipan dan Perpustakaan</v>
      </c>
      <c r="C7" s="450">
        <f>C9</f>
        <v>1143400000</v>
      </c>
      <c r="D7" s="281"/>
      <c r="E7" s="281"/>
      <c r="F7" s="281"/>
      <c r="G7" s="378"/>
      <c r="H7" s="378"/>
    </row>
    <row r="8" spans="1:8" s="280" customFormat="1" x14ac:dyDescent="0.25">
      <c r="A8" s="448"/>
      <c r="B8" s="449"/>
      <c r="C8" s="450"/>
      <c r="D8" s="281"/>
      <c r="E8" s="281"/>
      <c r="F8" s="281"/>
      <c r="G8" s="378"/>
      <c r="H8" s="378"/>
    </row>
    <row r="9" spans="1:8" s="280" customFormat="1" x14ac:dyDescent="0.25">
      <c r="A9" s="449" t="s">
        <v>123</v>
      </c>
      <c r="B9" s="449" t="str">
        <f>B7</f>
        <v>Dinas Kearsipan dan Perpustakaan</v>
      </c>
      <c r="C9" s="450">
        <f>C10+C21+C27+C31+C36+C39+C46+C50</f>
        <v>1143400000</v>
      </c>
      <c r="D9" s="281"/>
      <c r="E9" s="281"/>
      <c r="F9" s="281"/>
      <c r="G9" s="378"/>
      <c r="H9" s="378"/>
    </row>
    <row r="10" spans="1:8" s="86" customFormat="1" ht="31.2" x14ac:dyDescent="0.25">
      <c r="A10" s="118" t="s">
        <v>237</v>
      </c>
      <c r="B10" s="90" t="s">
        <v>238</v>
      </c>
      <c r="C10" s="457">
        <f>SUM(C11:C19)</f>
        <v>258475000</v>
      </c>
      <c r="D10" s="4"/>
      <c r="E10" s="454"/>
      <c r="F10" s="4"/>
    </row>
    <row r="11" spans="1:8" ht="31.2" x14ac:dyDescent="0.25">
      <c r="A11" s="64">
        <v>1</v>
      </c>
      <c r="B11" s="106" t="s">
        <v>420</v>
      </c>
      <c r="C11" s="458">
        <v>4996500</v>
      </c>
      <c r="D11" s="5" t="s">
        <v>2816</v>
      </c>
      <c r="E11" s="106" t="s">
        <v>2817</v>
      </c>
      <c r="F11" s="456" t="s">
        <v>81</v>
      </c>
      <c r="G11" s="451"/>
      <c r="H11" s="451"/>
    </row>
    <row r="12" spans="1:8" ht="31.2" x14ac:dyDescent="0.25">
      <c r="A12" s="64">
        <v>2</v>
      </c>
      <c r="B12" s="92" t="s">
        <v>424</v>
      </c>
      <c r="C12" s="458">
        <v>54000000</v>
      </c>
      <c r="D12" s="5" t="s">
        <v>2818</v>
      </c>
      <c r="E12" s="106" t="s">
        <v>528</v>
      </c>
      <c r="F12" s="456" t="s">
        <v>2819</v>
      </c>
      <c r="G12" s="451"/>
      <c r="H12" s="451"/>
    </row>
    <row r="13" spans="1:8" ht="78" x14ac:dyDescent="0.25">
      <c r="A13" s="64">
        <v>3</v>
      </c>
      <c r="B13" s="106" t="s">
        <v>426</v>
      </c>
      <c r="C13" s="458">
        <v>59760000</v>
      </c>
      <c r="D13" s="5" t="s">
        <v>2820</v>
      </c>
      <c r="E13" s="456" t="s">
        <v>2821</v>
      </c>
      <c r="F13" s="456" t="s">
        <v>2819</v>
      </c>
      <c r="G13" s="451"/>
      <c r="H13" s="451"/>
    </row>
    <row r="14" spans="1:8" ht="31.2" x14ac:dyDescent="0.25">
      <c r="A14" s="64">
        <v>4</v>
      </c>
      <c r="B14" s="106" t="s">
        <v>239</v>
      </c>
      <c r="C14" s="458">
        <v>24503500</v>
      </c>
      <c r="D14" s="5" t="s">
        <v>240</v>
      </c>
      <c r="E14" s="106" t="s">
        <v>528</v>
      </c>
      <c r="F14" s="456" t="s">
        <v>2819</v>
      </c>
      <c r="G14" s="451"/>
      <c r="H14" s="451"/>
    </row>
    <row r="15" spans="1:8" ht="31.2" x14ac:dyDescent="0.25">
      <c r="A15" s="64">
        <v>5</v>
      </c>
      <c r="B15" s="92" t="s">
        <v>439</v>
      </c>
      <c r="C15" s="458">
        <v>10030000</v>
      </c>
      <c r="D15" s="5" t="s">
        <v>2822</v>
      </c>
      <c r="E15" s="106" t="s">
        <v>528</v>
      </c>
      <c r="F15" s="456" t="s">
        <v>2819</v>
      </c>
      <c r="G15" s="451"/>
      <c r="H15" s="451"/>
    </row>
    <row r="16" spans="1:8" ht="31.2" x14ac:dyDescent="0.25">
      <c r="A16" s="64">
        <v>6</v>
      </c>
      <c r="B16" s="92" t="s">
        <v>550</v>
      </c>
      <c r="C16" s="458">
        <v>15000000</v>
      </c>
      <c r="D16" s="5" t="s">
        <v>2823</v>
      </c>
      <c r="E16" s="456" t="s">
        <v>2824</v>
      </c>
      <c r="F16" s="456" t="s">
        <v>2819</v>
      </c>
      <c r="G16" s="451"/>
      <c r="H16" s="451"/>
    </row>
    <row r="17" spans="1:8" ht="31.2" x14ac:dyDescent="0.25">
      <c r="A17" s="64">
        <v>7</v>
      </c>
      <c r="B17" s="106" t="s">
        <v>446</v>
      </c>
      <c r="C17" s="458">
        <v>15000000</v>
      </c>
      <c r="D17" s="5" t="s">
        <v>2825</v>
      </c>
      <c r="E17" s="106" t="s">
        <v>528</v>
      </c>
      <c r="F17" s="456" t="s">
        <v>2819</v>
      </c>
      <c r="G17" s="451"/>
      <c r="H17" s="451"/>
    </row>
    <row r="18" spans="1:8" ht="31.2" x14ac:dyDescent="0.25">
      <c r="A18" s="64">
        <v>8</v>
      </c>
      <c r="B18" s="92" t="s">
        <v>554</v>
      </c>
      <c r="C18" s="458">
        <v>49985000</v>
      </c>
      <c r="D18" s="5" t="s">
        <v>2826</v>
      </c>
      <c r="E18" s="106" t="s">
        <v>528</v>
      </c>
      <c r="F18" s="456" t="s">
        <v>2819</v>
      </c>
      <c r="G18" s="451"/>
      <c r="H18" s="451"/>
    </row>
    <row r="19" spans="1:8" ht="31.2" x14ac:dyDescent="0.25">
      <c r="A19" s="64">
        <v>9</v>
      </c>
      <c r="B19" s="106" t="s">
        <v>2827</v>
      </c>
      <c r="C19" s="458">
        <v>25200000</v>
      </c>
      <c r="D19" s="5" t="s">
        <v>2828</v>
      </c>
      <c r="E19" s="456" t="s">
        <v>2829</v>
      </c>
      <c r="F19" s="456" t="s">
        <v>2819</v>
      </c>
      <c r="G19" s="451"/>
      <c r="H19" s="451"/>
    </row>
    <row r="20" spans="1:8" x14ac:dyDescent="0.25">
      <c r="A20" s="64"/>
      <c r="B20" s="106"/>
      <c r="C20" s="458"/>
      <c r="D20" s="5"/>
      <c r="E20" s="456"/>
      <c r="F20" s="456"/>
      <c r="G20" s="451"/>
      <c r="H20" s="451"/>
    </row>
    <row r="21" spans="1:8" ht="31.2" x14ac:dyDescent="0.25">
      <c r="A21" s="118" t="s">
        <v>243</v>
      </c>
      <c r="B21" s="90" t="s">
        <v>244</v>
      </c>
      <c r="C21" s="457">
        <f>SUM(C22:C25)</f>
        <v>212800000</v>
      </c>
      <c r="D21" s="4"/>
      <c r="E21" s="80"/>
      <c r="F21" s="80"/>
    </row>
    <row r="22" spans="1:8" ht="46.8" x14ac:dyDescent="0.25">
      <c r="A22" s="64">
        <v>1</v>
      </c>
      <c r="B22" s="106" t="s">
        <v>862</v>
      </c>
      <c r="C22" s="458">
        <v>104200000</v>
      </c>
      <c r="D22" s="5" t="s">
        <v>2820</v>
      </c>
      <c r="E22" s="456" t="s">
        <v>2830</v>
      </c>
      <c r="F22" s="456" t="s">
        <v>81</v>
      </c>
      <c r="G22" s="451"/>
      <c r="H22" s="451"/>
    </row>
    <row r="23" spans="1:8" ht="31.2" x14ac:dyDescent="0.25">
      <c r="A23" s="64">
        <v>2</v>
      </c>
      <c r="B23" s="106" t="s">
        <v>245</v>
      </c>
      <c r="C23" s="458">
        <v>19600000</v>
      </c>
      <c r="D23" s="5" t="s">
        <v>290</v>
      </c>
      <c r="E23" s="106" t="s">
        <v>487</v>
      </c>
      <c r="F23" s="456" t="s">
        <v>2831</v>
      </c>
      <c r="G23" s="451"/>
      <c r="H23" s="451"/>
    </row>
    <row r="24" spans="1:8" ht="31.2" x14ac:dyDescent="0.25">
      <c r="A24" s="64">
        <v>3</v>
      </c>
      <c r="B24" s="92" t="s">
        <v>456</v>
      </c>
      <c r="C24" s="458">
        <v>64000000</v>
      </c>
      <c r="D24" s="5" t="s">
        <v>1217</v>
      </c>
      <c r="E24" s="456" t="s">
        <v>2832</v>
      </c>
      <c r="F24" s="456" t="s">
        <v>81</v>
      </c>
      <c r="G24" s="451"/>
      <c r="H24" s="451"/>
    </row>
    <row r="25" spans="1:8" ht="46.8" x14ac:dyDescent="0.25">
      <c r="A25" s="64">
        <v>4</v>
      </c>
      <c r="B25" s="92" t="s">
        <v>246</v>
      </c>
      <c r="C25" s="458">
        <v>25000000</v>
      </c>
      <c r="D25" s="5" t="s">
        <v>2833</v>
      </c>
      <c r="E25" s="456" t="s">
        <v>2834</v>
      </c>
      <c r="F25" s="456" t="s">
        <v>81</v>
      </c>
      <c r="G25" s="451"/>
      <c r="H25" s="451"/>
    </row>
    <row r="26" spans="1:8" x14ac:dyDescent="0.25">
      <c r="A26" s="64"/>
      <c r="B26" s="92"/>
      <c r="C26" s="458"/>
      <c r="D26" s="5"/>
      <c r="E26" s="456"/>
      <c r="F26" s="456"/>
      <c r="G26" s="451"/>
      <c r="H26" s="451"/>
    </row>
    <row r="27" spans="1:8" s="86" customFormat="1" ht="46.8" x14ac:dyDescent="0.25">
      <c r="A27" s="118" t="s">
        <v>247</v>
      </c>
      <c r="B27" s="90" t="s">
        <v>466</v>
      </c>
      <c r="C27" s="457">
        <f>SUM(C28:C29)</f>
        <v>80000000</v>
      </c>
      <c r="D27" s="4"/>
      <c r="E27" s="80"/>
      <c r="F27" s="80"/>
    </row>
    <row r="28" spans="1:8" ht="46.8" x14ac:dyDescent="0.25">
      <c r="A28" s="64">
        <v>1</v>
      </c>
      <c r="B28" s="92" t="s">
        <v>467</v>
      </c>
      <c r="C28" s="458">
        <v>75000000</v>
      </c>
      <c r="D28" s="5" t="s">
        <v>2835</v>
      </c>
      <c r="E28" s="456" t="s">
        <v>2836</v>
      </c>
      <c r="F28" s="456" t="s">
        <v>81</v>
      </c>
      <c r="G28" s="451"/>
      <c r="H28" s="451"/>
    </row>
    <row r="29" spans="1:8" ht="31.2" x14ac:dyDescent="0.25">
      <c r="A29" s="64">
        <v>2</v>
      </c>
      <c r="B29" s="92" t="s">
        <v>2837</v>
      </c>
      <c r="C29" s="458">
        <v>5000000</v>
      </c>
      <c r="D29" s="5" t="s">
        <v>2838</v>
      </c>
      <c r="E29" s="456" t="s">
        <v>2839</v>
      </c>
      <c r="F29" s="456" t="s">
        <v>81</v>
      </c>
      <c r="G29" s="451"/>
      <c r="H29" s="451"/>
    </row>
    <row r="30" spans="1:8" x14ac:dyDescent="0.25">
      <c r="A30" s="64"/>
      <c r="B30" s="92"/>
      <c r="C30" s="458"/>
      <c r="D30" s="5"/>
      <c r="E30" s="456"/>
      <c r="F30" s="456"/>
      <c r="G30" s="451"/>
      <c r="H30" s="451"/>
    </row>
    <row r="31" spans="1:8" s="86" customFormat="1" x14ac:dyDescent="0.25">
      <c r="A31" s="118" t="s">
        <v>248</v>
      </c>
      <c r="B31" s="81" t="s">
        <v>2840</v>
      </c>
      <c r="C31" s="457">
        <f>SUM(C32:C34)</f>
        <v>164400000</v>
      </c>
      <c r="D31" s="4"/>
      <c r="E31" s="80"/>
      <c r="F31" s="80"/>
    </row>
    <row r="32" spans="1:8" ht="46.8" x14ac:dyDescent="0.25">
      <c r="A32" s="64">
        <v>1</v>
      </c>
      <c r="B32" s="106" t="s">
        <v>2841</v>
      </c>
      <c r="C32" s="458">
        <v>100000000</v>
      </c>
      <c r="D32" s="5" t="s">
        <v>2842</v>
      </c>
      <c r="E32" s="456" t="s">
        <v>2843</v>
      </c>
      <c r="F32" s="456" t="s">
        <v>81</v>
      </c>
      <c r="G32" s="451"/>
      <c r="H32" s="451"/>
    </row>
    <row r="33" spans="1:8" ht="46.8" x14ac:dyDescent="0.25">
      <c r="A33" s="64">
        <v>2</v>
      </c>
      <c r="B33" s="92" t="s">
        <v>2844</v>
      </c>
      <c r="C33" s="458">
        <v>50000000</v>
      </c>
      <c r="D33" s="5" t="s">
        <v>2845</v>
      </c>
      <c r="E33" s="456" t="s">
        <v>2846</v>
      </c>
      <c r="F33" s="456" t="s">
        <v>423</v>
      </c>
      <c r="G33" s="451"/>
      <c r="H33" s="451"/>
    </row>
    <row r="34" spans="1:8" x14ac:dyDescent="0.25">
      <c r="A34" s="64">
        <v>3</v>
      </c>
      <c r="B34" s="106" t="s">
        <v>2847</v>
      </c>
      <c r="C34" s="458">
        <v>14400000</v>
      </c>
      <c r="D34" s="5" t="s">
        <v>2848</v>
      </c>
      <c r="E34" s="106" t="s">
        <v>2849</v>
      </c>
      <c r="F34" s="456" t="s">
        <v>423</v>
      </c>
      <c r="G34" s="451"/>
      <c r="H34" s="451"/>
    </row>
    <row r="35" spans="1:8" x14ac:dyDescent="0.25">
      <c r="A35" s="64"/>
      <c r="B35" s="106"/>
      <c r="C35" s="458"/>
      <c r="D35" s="5"/>
      <c r="E35" s="106"/>
      <c r="F35" s="456"/>
      <c r="G35" s="451"/>
      <c r="H35" s="451"/>
    </row>
    <row r="36" spans="1:8" s="86" customFormat="1" ht="31.2" x14ac:dyDescent="0.25">
      <c r="A36" s="118" t="s">
        <v>249</v>
      </c>
      <c r="B36" s="90" t="s">
        <v>2850</v>
      </c>
      <c r="C36" s="457">
        <f>SUM(C37)</f>
        <v>25000000</v>
      </c>
      <c r="D36" s="4"/>
      <c r="E36" s="80"/>
      <c r="F36" s="80"/>
    </row>
    <row r="37" spans="1:8" ht="31.2" x14ac:dyDescent="0.25">
      <c r="A37" s="64">
        <v>1</v>
      </c>
      <c r="B37" s="106" t="s">
        <v>2851</v>
      </c>
      <c r="C37" s="458">
        <v>25000000</v>
      </c>
      <c r="D37" s="5" t="s">
        <v>2852</v>
      </c>
      <c r="E37" s="106" t="s">
        <v>2853</v>
      </c>
      <c r="F37" s="456" t="s">
        <v>423</v>
      </c>
      <c r="G37" s="451"/>
      <c r="H37" s="451"/>
    </row>
    <row r="38" spans="1:8" x14ac:dyDescent="0.25">
      <c r="A38" s="64"/>
      <c r="B38" s="106"/>
      <c r="C38" s="458"/>
      <c r="D38" s="5"/>
      <c r="E38" s="106"/>
      <c r="F38" s="456"/>
      <c r="G38" s="451"/>
      <c r="H38" s="451"/>
    </row>
    <row r="39" spans="1:8" s="86" customFormat="1" ht="31.2" x14ac:dyDescent="0.25">
      <c r="A39" s="118" t="s">
        <v>250</v>
      </c>
      <c r="B39" s="90" t="s">
        <v>2854</v>
      </c>
      <c r="C39" s="457">
        <f>SUM(C40:C44)</f>
        <v>231185000</v>
      </c>
      <c r="D39" s="4"/>
      <c r="E39" s="80"/>
      <c r="F39" s="80"/>
    </row>
    <row r="40" spans="1:8" ht="31.2" x14ac:dyDescent="0.25">
      <c r="A40" s="64">
        <v>1</v>
      </c>
      <c r="B40" s="92" t="s">
        <v>2855</v>
      </c>
      <c r="C40" s="458">
        <v>10000000</v>
      </c>
      <c r="D40" s="5" t="s">
        <v>2856</v>
      </c>
      <c r="E40" s="456" t="s">
        <v>2857</v>
      </c>
      <c r="F40" s="456" t="s">
        <v>423</v>
      </c>
      <c r="G40" s="451"/>
      <c r="H40" s="451"/>
    </row>
    <row r="41" spans="1:8" ht="31.2" x14ac:dyDescent="0.25">
      <c r="A41" s="64">
        <v>2</v>
      </c>
      <c r="B41" s="106" t="s">
        <v>2858</v>
      </c>
      <c r="C41" s="458">
        <v>10000000</v>
      </c>
      <c r="D41" s="5" t="s">
        <v>2859</v>
      </c>
      <c r="E41" s="106" t="s">
        <v>255</v>
      </c>
      <c r="F41" s="456" t="s">
        <v>81</v>
      </c>
      <c r="G41" s="451"/>
      <c r="H41" s="451"/>
    </row>
    <row r="42" spans="1:8" ht="46.8" x14ac:dyDescent="0.25">
      <c r="A42" s="64">
        <v>3</v>
      </c>
      <c r="B42" s="92" t="s">
        <v>2860</v>
      </c>
      <c r="C42" s="458">
        <v>9985000</v>
      </c>
      <c r="D42" s="5" t="s">
        <v>2861</v>
      </c>
      <c r="E42" s="456" t="s">
        <v>2862</v>
      </c>
      <c r="F42" s="456" t="s">
        <v>81</v>
      </c>
      <c r="G42" s="451"/>
      <c r="H42" s="451"/>
    </row>
    <row r="43" spans="1:8" ht="31.2" x14ac:dyDescent="0.25">
      <c r="A43" s="64">
        <v>4</v>
      </c>
      <c r="B43" s="106" t="s">
        <v>2863</v>
      </c>
      <c r="C43" s="458">
        <v>50000000</v>
      </c>
      <c r="D43" s="5" t="s">
        <v>2864</v>
      </c>
      <c r="E43" s="456" t="s">
        <v>2865</v>
      </c>
      <c r="F43" s="456" t="s">
        <v>423</v>
      </c>
      <c r="G43" s="451"/>
      <c r="H43" s="451"/>
    </row>
    <row r="44" spans="1:8" ht="31.2" x14ac:dyDescent="0.25">
      <c r="A44" s="64">
        <v>5</v>
      </c>
      <c r="B44" s="106" t="s">
        <v>2866</v>
      </c>
      <c r="C44" s="458">
        <v>151200000</v>
      </c>
      <c r="D44" s="5" t="s">
        <v>2867</v>
      </c>
      <c r="E44" s="456" t="s">
        <v>2868</v>
      </c>
      <c r="F44" s="456" t="s">
        <v>81</v>
      </c>
      <c r="G44" s="451"/>
      <c r="H44" s="451"/>
    </row>
    <row r="45" spans="1:8" x14ac:dyDescent="0.25">
      <c r="A45" s="64"/>
      <c r="B45" s="106"/>
      <c r="C45" s="458"/>
      <c r="D45" s="5"/>
      <c r="E45" s="456"/>
      <c r="F45" s="456"/>
      <c r="G45" s="451"/>
      <c r="H45" s="451"/>
    </row>
    <row r="46" spans="1:8" s="86" customFormat="1" ht="31.2" x14ac:dyDescent="0.25">
      <c r="A46" s="118" t="s">
        <v>253</v>
      </c>
      <c r="B46" s="90" t="s">
        <v>2869</v>
      </c>
      <c r="C46" s="457">
        <f>SUM(C47:C48)</f>
        <v>51000000</v>
      </c>
      <c r="D46" s="4"/>
      <c r="E46" s="80"/>
      <c r="F46" s="80"/>
    </row>
    <row r="47" spans="1:8" ht="31.2" x14ac:dyDescent="0.25">
      <c r="A47" s="64">
        <v>1</v>
      </c>
      <c r="B47" s="92" t="s">
        <v>2870</v>
      </c>
      <c r="C47" s="458">
        <v>40000000</v>
      </c>
      <c r="D47" s="5" t="s">
        <v>2871</v>
      </c>
      <c r="E47" s="106" t="s">
        <v>2872</v>
      </c>
      <c r="F47" s="456" t="s">
        <v>81</v>
      </c>
      <c r="G47" s="451"/>
      <c r="H47" s="451"/>
    </row>
    <row r="48" spans="1:8" ht="31.2" x14ac:dyDescent="0.25">
      <c r="A48" s="64">
        <v>2</v>
      </c>
      <c r="B48" s="92" t="s">
        <v>2873</v>
      </c>
      <c r="C48" s="458">
        <v>11000000</v>
      </c>
      <c r="D48" s="5" t="s">
        <v>2874</v>
      </c>
      <c r="E48" s="106" t="s">
        <v>2875</v>
      </c>
      <c r="F48" s="456" t="s">
        <v>902</v>
      </c>
      <c r="G48" s="451"/>
      <c r="H48" s="451"/>
    </row>
    <row r="49" spans="1:8" x14ac:dyDescent="0.25">
      <c r="A49" s="64"/>
      <c r="B49" s="92"/>
      <c r="C49" s="458"/>
      <c r="D49" s="5"/>
      <c r="E49" s="106"/>
      <c r="F49" s="456"/>
      <c r="G49" s="451"/>
      <c r="H49" s="451"/>
    </row>
    <row r="50" spans="1:8" s="86" customFormat="1" ht="31.2" x14ac:dyDescent="0.25">
      <c r="A50" s="118" t="s">
        <v>256</v>
      </c>
      <c r="B50" s="90" t="s">
        <v>2876</v>
      </c>
      <c r="C50" s="457">
        <f>SUM(C51:C54)</f>
        <v>120540000</v>
      </c>
      <c r="D50" s="4"/>
      <c r="E50" s="80"/>
      <c r="F50" s="80"/>
    </row>
    <row r="51" spans="1:8" ht="31.2" x14ac:dyDescent="0.25">
      <c r="A51" s="64">
        <v>1</v>
      </c>
      <c r="B51" s="106" t="s">
        <v>2877</v>
      </c>
      <c r="C51" s="458">
        <v>18540000</v>
      </c>
      <c r="D51" s="5" t="s">
        <v>2878</v>
      </c>
      <c r="E51" s="106" t="s">
        <v>2879</v>
      </c>
      <c r="F51" s="456" t="s">
        <v>902</v>
      </c>
      <c r="G51" s="451"/>
      <c r="H51" s="451"/>
    </row>
    <row r="52" spans="1:8" ht="31.2" x14ac:dyDescent="0.25">
      <c r="A52" s="64">
        <v>2</v>
      </c>
      <c r="B52" s="92" t="s">
        <v>2880</v>
      </c>
      <c r="C52" s="458">
        <v>16200000</v>
      </c>
      <c r="D52" s="5" t="s">
        <v>2881</v>
      </c>
      <c r="E52" s="106" t="s">
        <v>590</v>
      </c>
      <c r="F52" s="456" t="s">
        <v>902</v>
      </c>
      <c r="G52" s="451"/>
      <c r="H52" s="451"/>
    </row>
    <row r="53" spans="1:8" ht="31.2" x14ac:dyDescent="0.25">
      <c r="A53" s="64">
        <v>3</v>
      </c>
      <c r="B53" s="106" t="s">
        <v>2882</v>
      </c>
      <c r="C53" s="458">
        <v>75000000</v>
      </c>
      <c r="D53" s="5" t="s">
        <v>2883</v>
      </c>
      <c r="E53" s="456" t="s">
        <v>2884</v>
      </c>
      <c r="F53" s="456" t="s">
        <v>81</v>
      </c>
      <c r="G53" s="451"/>
      <c r="H53" s="451"/>
    </row>
    <row r="54" spans="1:8" ht="31.2" x14ac:dyDescent="0.25">
      <c r="A54" s="64">
        <v>4</v>
      </c>
      <c r="B54" s="92" t="s">
        <v>2885</v>
      </c>
      <c r="C54" s="458">
        <v>10800000</v>
      </c>
      <c r="D54" s="5" t="s">
        <v>2886</v>
      </c>
      <c r="E54" s="106" t="s">
        <v>2887</v>
      </c>
      <c r="F54" s="456" t="s">
        <v>902</v>
      </c>
      <c r="G54" s="451"/>
      <c r="H54" s="451"/>
    </row>
    <row r="56" spans="1:8" x14ac:dyDescent="0.3">
      <c r="E56" s="1127"/>
      <c r="F56" s="1127"/>
      <c r="G56" s="1127"/>
    </row>
    <row r="57" spans="1:8" x14ac:dyDescent="0.3">
      <c r="E57" s="1127"/>
      <c r="F57" s="1127"/>
      <c r="G57" s="1127"/>
    </row>
    <row r="58" spans="1:8" x14ac:dyDescent="0.3">
      <c r="E58" s="452"/>
      <c r="F58" s="453"/>
      <c r="G58" s="453"/>
    </row>
    <row r="59" spans="1:8" x14ac:dyDescent="0.3">
      <c r="E59" s="452"/>
      <c r="F59" s="453"/>
      <c r="G59" s="453"/>
    </row>
    <row r="60" spans="1:8" x14ac:dyDescent="0.3">
      <c r="E60" s="452"/>
      <c r="F60" s="453"/>
      <c r="G60" s="453"/>
    </row>
    <row r="61" spans="1:8" x14ac:dyDescent="0.3">
      <c r="E61" s="1127"/>
      <c r="F61" s="1127"/>
      <c r="G61" s="1127"/>
    </row>
    <row r="62" spans="1:8" x14ac:dyDescent="0.3">
      <c r="E62" s="1127"/>
      <c r="F62" s="1127"/>
      <c r="G62" s="1127"/>
    </row>
  </sheetData>
  <mergeCells count="4">
    <mergeCell ref="E57:G57"/>
    <mergeCell ref="E61:G61"/>
    <mergeCell ref="E62:G62"/>
    <mergeCell ref="E56:G56"/>
  </mergeCells>
  <pageMargins left="0.34" right="0.14000000000000001" top="0.34" bottom="0.34" header="0.31496062992125984" footer="0.31496062992125984"/>
  <pageSetup paperSize="11" scale="55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4" zoomScale="70" zoomScaleNormal="70" workbookViewId="0">
      <selection activeCell="B7" sqref="B7"/>
    </sheetView>
  </sheetViews>
  <sheetFormatPr defaultColWidth="8" defaultRowHeight="15.6" x14ac:dyDescent="0.25"/>
  <cols>
    <col min="1" max="1" width="7.77734375" style="496" customWidth="1"/>
    <col min="2" max="2" width="55.77734375" style="99" customWidth="1"/>
    <col min="3" max="3" width="23.77734375" style="99" customWidth="1"/>
    <col min="4" max="4" width="45.77734375" style="99" customWidth="1"/>
    <col min="5" max="6" width="24.77734375" style="99" customWidth="1"/>
    <col min="7" max="236" width="6.88671875" style="99" customWidth="1"/>
    <col min="237" max="16384" width="8" style="99"/>
  </cols>
  <sheetData>
    <row r="1" spans="1:6" x14ac:dyDescent="0.25">
      <c r="A1" s="375" t="s">
        <v>1701</v>
      </c>
      <c r="B1" s="488"/>
      <c r="C1" s="476" t="s">
        <v>82</v>
      </c>
      <c r="D1" s="488"/>
      <c r="E1" s="488"/>
      <c r="F1" s="488"/>
    </row>
    <row r="2" spans="1:6" x14ac:dyDescent="0.25">
      <c r="A2" s="487"/>
      <c r="B2" s="488"/>
      <c r="C2" s="488"/>
      <c r="D2" s="488"/>
      <c r="E2" s="488"/>
      <c r="F2" s="488"/>
    </row>
    <row r="4" spans="1:6" ht="31.2" x14ac:dyDescent="0.25">
      <c r="A4" s="11" t="s">
        <v>112</v>
      </c>
      <c r="B4" s="11" t="s">
        <v>416</v>
      </c>
      <c r="C4" s="111" t="s">
        <v>417</v>
      </c>
      <c r="D4" s="96" t="s">
        <v>418</v>
      </c>
      <c r="E4" s="97" t="s">
        <v>264</v>
      </c>
      <c r="F4" s="97" t="s">
        <v>265</v>
      </c>
    </row>
    <row r="5" spans="1:6" x14ac:dyDescent="0.25">
      <c r="A5" s="153">
        <v>1</v>
      </c>
      <c r="B5" s="154">
        <v>2</v>
      </c>
      <c r="C5" s="155">
        <v>3</v>
      </c>
      <c r="D5" s="156">
        <v>4</v>
      </c>
      <c r="E5" s="156">
        <v>5</v>
      </c>
      <c r="F5" s="155">
        <v>6</v>
      </c>
    </row>
    <row r="6" spans="1:6" s="488" customFormat="1" x14ac:dyDescent="0.25">
      <c r="A6" s="477"/>
      <c r="B6" s="478"/>
      <c r="C6" s="489"/>
      <c r="D6" s="490"/>
      <c r="E6" s="491"/>
      <c r="F6" s="478"/>
    </row>
    <row r="7" spans="1:6" s="488" customFormat="1" x14ac:dyDescent="0.25">
      <c r="A7" s="477"/>
      <c r="B7" s="4" t="s">
        <v>110</v>
      </c>
      <c r="C7" s="489"/>
      <c r="D7" s="490"/>
      <c r="E7" s="491"/>
      <c r="F7" s="478"/>
    </row>
    <row r="8" spans="1:6" s="488" customFormat="1" x14ac:dyDescent="0.25">
      <c r="A8" s="479"/>
      <c r="B8" s="4" t="s">
        <v>82</v>
      </c>
      <c r="C8" s="492">
        <f>C9+C57</f>
        <v>2616005000</v>
      </c>
      <c r="D8" s="492"/>
      <c r="E8" s="4"/>
      <c r="F8" s="4"/>
    </row>
    <row r="9" spans="1:6" s="488" customFormat="1" x14ac:dyDescent="0.25">
      <c r="A9" s="479"/>
      <c r="B9" s="4" t="s">
        <v>419</v>
      </c>
      <c r="C9" s="492">
        <f>C11+C23+C29+C32+C36+C54</f>
        <v>1968405000</v>
      </c>
      <c r="D9" s="492"/>
      <c r="E9" s="4"/>
      <c r="F9" s="4"/>
    </row>
    <row r="10" spans="1:6" s="488" customFormat="1" x14ac:dyDescent="0.25">
      <c r="A10" s="479"/>
      <c r="B10" s="4"/>
      <c r="C10" s="492"/>
      <c r="D10" s="492"/>
      <c r="E10" s="4"/>
      <c r="F10" s="4"/>
    </row>
    <row r="11" spans="1:6" s="488" customFormat="1" ht="31.2" x14ac:dyDescent="0.25">
      <c r="A11" s="118" t="s">
        <v>237</v>
      </c>
      <c r="B11" s="81" t="s">
        <v>238</v>
      </c>
      <c r="C11" s="493">
        <f>SUM(C12:C21)</f>
        <v>234834000</v>
      </c>
      <c r="D11" s="492"/>
      <c r="E11" s="4"/>
      <c r="F11" s="4"/>
    </row>
    <row r="12" spans="1:6" s="488" customFormat="1" ht="31.2" x14ac:dyDescent="0.25">
      <c r="A12" s="88" t="s">
        <v>1</v>
      </c>
      <c r="B12" s="5" t="s">
        <v>420</v>
      </c>
      <c r="C12" s="494">
        <v>3000000</v>
      </c>
      <c r="D12" s="481" t="s">
        <v>421</v>
      </c>
      <c r="E12" s="5" t="s">
        <v>422</v>
      </c>
      <c r="F12" s="5" t="s">
        <v>423</v>
      </c>
    </row>
    <row r="13" spans="1:6" ht="31.2" x14ac:dyDescent="0.25">
      <c r="A13" s="88" t="s">
        <v>3</v>
      </c>
      <c r="B13" s="5" t="s">
        <v>424</v>
      </c>
      <c r="C13" s="494">
        <v>45000000</v>
      </c>
      <c r="D13" s="106" t="s">
        <v>425</v>
      </c>
      <c r="E13" s="5" t="s">
        <v>262</v>
      </c>
      <c r="F13" s="5" t="s">
        <v>423</v>
      </c>
    </row>
    <row r="14" spans="1:6" x14ac:dyDescent="0.25">
      <c r="A14" s="88" t="s">
        <v>4</v>
      </c>
      <c r="B14" s="5" t="s">
        <v>426</v>
      </c>
      <c r="C14" s="494">
        <v>13469000</v>
      </c>
      <c r="D14" s="106" t="s">
        <v>427</v>
      </c>
      <c r="E14" s="5" t="s">
        <v>428</v>
      </c>
      <c r="F14" s="5" t="s">
        <v>423</v>
      </c>
    </row>
    <row r="15" spans="1:6" x14ac:dyDescent="0.25">
      <c r="A15" s="88"/>
      <c r="B15" s="5"/>
      <c r="C15" s="494"/>
      <c r="D15" s="106" t="s">
        <v>429</v>
      </c>
      <c r="E15" s="5" t="s">
        <v>430</v>
      </c>
      <c r="F15" s="5"/>
    </row>
    <row r="16" spans="1:6" ht="31.2" x14ac:dyDescent="0.25">
      <c r="A16" s="88" t="s">
        <v>431</v>
      </c>
      <c r="B16" s="5" t="s">
        <v>432</v>
      </c>
      <c r="C16" s="494">
        <v>12600000</v>
      </c>
      <c r="D16" s="481" t="s">
        <v>433</v>
      </c>
      <c r="E16" s="5" t="s">
        <v>434</v>
      </c>
      <c r="F16" s="5" t="s">
        <v>423</v>
      </c>
    </row>
    <row r="17" spans="1:6" ht="31.2" x14ac:dyDescent="0.25">
      <c r="A17" s="88" t="s">
        <v>435</v>
      </c>
      <c r="B17" s="5" t="s">
        <v>239</v>
      </c>
      <c r="C17" s="494">
        <v>25150000</v>
      </c>
      <c r="D17" s="481" t="s">
        <v>436</v>
      </c>
      <c r="E17" s="5" t="s">
        <v>437</v>
      </c>
      <c r="F17" s="5" t="s">
        <v>423</v>
      </c>
    </row>
    <row r="18" spans="1:6" ht="31.2" x14ac:dyDescent="0.25">
      <c r="A18" s="88" t="s">
        <v>438</v>
      </c>
      <c r="B18" s="5" t="s">
        <v>439</v>
      </c>
      <c r="C18" s="494">
        <v>13615000</v>
      </c>
      <c r="D18" s="481" t="s">
        <v>440</v>
      </c>
      <c r="E18" s="5" t="s">
        <v>434</v>
      </c>
      <c r="F18" s="5" t="s">
        <v>423</v>
      </c>
    </row>
    <row r="19" spans="1:6" ht="31.2" x14ac:dyDescent="0.25">
      <c r="A19" s="88" t="s">
        <v>441</v>
      </c>
      <c r="B19" s="5" t="s">
        <v>442</v>
      </c>
      <c r="C19" s="494">
        <v>5000000</v>
      </c>
      <c r="D19" s="481" t="s">
        <v>443</v>
      </c>
      <c r="E19" s="5" t="s">
        <v>444</v>
      </c>
      <c r="F19" s="5" t="s">
        <v>423</v>
      </c>
    </row>
    <row r="20" spans="1:6" ht="31.2" x14ac:dyDescent="0.25">
      <c r="A20" s="88" t="s">
        <v>445</v>
      </c>
      <c r="B20" s="5" t="s">
        <v>446</v>
      </c>
      <c r="C20" s="494">
        <v>30000000</v>
      </c>
      <c r="D20" s="481" t="s">
        <v>447</v>
      </c>
      <c r="E20" s="5" t="s">
        <v>448</v>
      </c>
      <c r="F20" s="5" t="s">
        <v>423</v>
      </c>
    </row>
    <row r="21" spans="1:6" ht="31.2" x14ac:dyDescent="0.25">
      <c r="A21" s="88" t="s">
        <v>449</v>
      </c>
      <c r="B21" s="5" t="s">
        <v>450</v>
      </c>
      <c r="C21" s="494">
        <v>87000000</v>
      </c>
      <c r="D21" s="481" t="s">
        <v>451</v>
      </c>
      <c r="E21" s="5" t="s">
        <v>452</v>
      </c>
      <c r="F21" s="5" t="s">
        <v>423</v>
      </c>
    </row>
    <row r="22" spans="1:6" x14ac:dyDescent="0.25">
      <c r="A22" s="88"/>
      <c r="B22" s="5"/>
      <c r="C22" s="494"/>
      <c r="D22" s="481"/>
      <c r="E22" s="5"/>
      <c r="F22" s="5"/>
    </row>
    <row r="23" spans="1:6" s="488" customFormat="1" ht="31.2" x14ac:dyDescent="0.25">
      <c r="A23" s="118" t="s">
        <v>243</v>
      </c>
      <c r="B23" s="81" t="s">
        <v>244</v>
      </c>
      <c r="C23" s="493">
        <f>SUM(C24:C26)</f>
        <v>97951000</v>
      </c>
      <c r="D23" s="495"/>
      <c r="E23" s="4"/>
      <c r="F23" s="4"/>
    </row>
    <row r="24" spans="1:6" s="488" customFormat="1" ht="31.2" x14ac:dyDescent="0.25">
      <c r="A24" s="88" t="s">
        <v>1</v>
      </c>
      <c r="B24" s="103" t="s">
        <v>453</v>
      </c>
      <c r="C24" s="494">
        <v>10351000</v>
      </c>
      <c r="D24" s="481" t="s">
        <v>454</v>
      </c>
      <c r="E24" s="5" t="s">
        <v>455</v>
      </c>
      <c r="F24" s="5" t="s">
        <v>423</v>
      </c>
    </row>
    <row r="25" spans="1:6" s="488" customFormat="1" x14ac:dyDescent="0.25">
      <c r="A25" s="88"/>
      <c r="B25" s="103"/>
      <c r="C25" s="494"/>
      <c r="D25" s="481"/>
      <c r="E25" s="5"/>
      <c r="F25" s="5"/>
    </row>
    <row r="26" spans="1:6" ht="31.2" x14ac:dyDescent="0.25">
      <c r="A26" s="88" t="s">
        <v>3</v>
      </c>
      <c r="B26" s="5" t="s">
        <v>456</v>
      </c>
      <c r="C26" s="494">
        <v>87600000</v>
      </c>
      <c r="D26" s="106" t="s">
        <v>457</v>
      </c>
      <c r="E26" s="5" t="s">
        <v>458</v>
      </c>
      <c r="F26" s="5" t="s">
        <v>423</v>
      </c>
    </row>
    <row r="27" spans="1:6" ht="31.2" x14ac:dyDescent="0.25">
      <c r="A27" s="88"/>
      <c r="B27" s="5"/>
      <c r="C27" s="494"/>
      <c r="D27" s="106" t="s">
        <v>459</v>
      </c>
      <c r="E27" s="5" t="s">
        <v>460</v>
      </c>
      <c r="F27" s="5"/>
    </row>
    <row r="28" spans="1:6" x14ac:dyDescent="0.25">
      <c r="A28" s="88"/>
      <c r="B28" s="5"/>
      <c r="C28" s="494"/>
      <c r="D28" s="106" t="s">
        <v>461</v>
      </c>
      <c r="E28" s="5" t="s">
        <v>462</v>
      </c>
      <c r="F28" s="5"/>
    </row>
    <row r="29" spans="1:6" ht="31.2" x14ac:dyDescent="0.25">
      <c r="A29" s="118" t="s">
        <v>247</v>
      </c>
      <c r="B29" s="90" t="s">
        <v>463</v>
      </c>
      <c r="C29" s="493">
        <f>C30</f>
        <v>5065000</v>
      </c>
      <c r="D29" s="495"/>
      <c r="E29" s="4"/>
      <c r="F29" s="4"/>
    </row>
    <row r="30" spans="1:6" ht="31.2" x14ac:dyDescent="0.25">
      <c r="A30" s="88" t="s">
        <v>1</v>
      </c>
      <c r="B30" s="5" t="s">
        <v>464</v>
      </c>
      <c r="C30" s="494">
        <v>5065000</v>
      </c>
      <c r="D30" s="481" t="s">
        <v>465</v>
      </c>
      <c r="E30" s="5" t="s">
        <v>262</v>
      </c>
      <c r="F30" s="5" t="s">
        <v>423</v>
      </c>
    </row>
    <row r="31" spans="1:6" x14ac:dyDescent="0.25">
      <c r="A31" s="88"/>
      <c r="B31" s="5"/>
      <c r="C31" s="494"/>
      <c r="D31" s="484"/>
      <c r="E31" s="5"/>
      <c r="F31" s="5"/>
    </row>
    <row r="32" spans="1:6" s="488" customFormat="1" ht="46.8" x14ac:dyDescent="0.25">
      <c r="A32" s="118" t="s">
        <v>248</v>
      </c>
      <c r="B32" s="90" t="s">
        <v>466</v>
      </c>
      <c r="C32" s="493">
        <f>C33</f>
        <v>115150000</v>
      </c>
      <c r="D32" s="495"/>
      <c r="E32" s="4"/>
      <c r="F32" s="4"/>
    </row>
    <row r="33" spans="1:6" ht="31.2" x14ac:dyDescent="0.25">
      <c r="A33" s="88" t="s">
        <v>1</v>
      </c>
      <c r="B33" s="5" t="s">
        <v>467</v>
      </c>
      <c r="C33" s="494">
        <v>115150000</v>
      </c>
      <c r="D33" s="481" t="s">
        <v>468</v>
      </c>
      <c r="E33" s="5" t="s">
        <v>262</v>
      </c>
      <c r="F33" s="5" t="s">
        <v>423</v>
      </c>
    </row>
    <row r="34" spans="1:6" x14ac:dyDescent="0.25">
      <c r="A34" s="88"/>
      <c r="B34" s="5"/>
      <c r="C34" s="494"/>
      <c r="D34" s="484" t="s">
        <v>469</v>
      </c>
      <c r="E34" s="5" t="s">
        <v>462</v>
      </c>
      <c r="F34" s="5"/>
    </row>
    <row r="35" spans="1:6" x14ac:dyDescent="0.25">
      <c r="A35" s="88"/>
      <c r="B35" s="5"/>
      <c r="C35" s="494"/>
      <c r="D35" s="481"/>
      <c r="E35" s="5"/>
      <c r="F35" s="5"/>
    </row>
    <row r="36" spans="1:6" s="488" customFormat="1" ht="31.2" x14ac:dyDescent="0.25">
      <c r="A36" s="118" t="s">
        <v>249</v>
      </c>
      <c r="B36" s="81" t="s">
        <v>470</v>
      </c>
      <c r="C36" s="493">
        <f>SUM(C37:C50)</f>
        <v>1503405000</v>
      </c>
      <c r="D36" s="495"/>
      <c r="E36" s="4"/>
      <c r="F36" s="4"/>
    </row>
    <row r="37" spans="1:6" s="488" customFormat="1" ht="31.2" x14ac:dyDescent="0.25">
      <c r="A37" s="485">
        <v>1</v>
      </c>
      <c r="B37" s="5" t="s">
        <v>471</v>
      </c>
      <c r="C37" s="494">
        <v>30000000</v>
      </c>
      <c r="D37" s="481" t="s">
        <v>472</v>
      </c>
      <c r="E37" s="5" t="s">
        <v>473</v>
      </c>
      <c r="F37" s="106" t="s">
        <v>474</v>
      </c>
    </row>
    <row r="38" spans="1:6" x14ac:dyDescent="0.25">
      <c r="A38" s="88" t="s">
        <v>3</v>
      </c>
      <c r="B38" s="5" t="s">
        <v>475</v>
      </c>
      <c r="C38" s="494">
        <v>1153005000</v>
      </c>
      <c r="D38" s="106" t="s">
        <v>476</v>
      </c>
      <c r="E38" s="5" t="s">
        <v>477</v>
      </c>
      <c r="F38" s="1128" t="s">
        <v>478</v>
      </c>
    </row>
    <row r="39" spans="1:6" x14ac:dyDescent="0.25">
      <c r="A39" s="88"/>
      <c r="B39" s="5"/>
      <c r="C39" s="494"/>
      <c r="D39" s="106" t="s">
        <v>479</v>
      </c>
      <c r="E39" s="5" t="s">
        <v>480</v>
      </c>
      <c r="F39" s="1128"/>
    </row>
    <row r="40" spans="1:6" x14ac:dyDescent="0.25">
      <c r="A40" s="88"/>
      <c r="B40" s="5"/>
      <c r="C40" s="494"/>
      <c r="D40" s="106" t="s">
        <v>481</v>
      </c>
      <c r="E40" s="5" t="s">
        <v>482</v>
      </c>
      <c r="F40" s="1128"/>
    </row>
    <row r="41" spans="1:6" x14ac:dyDescent="0.25">
      <c r="A41" s="88"/>
      <c r="B41" s="5"/>
      <c r="C41" s="494"/>
      <c r="D41" s="106" t="s">
        <v>483</v>
      </c>
      <c r="E41" s="5" t="s">
        <v>484</v>
      </c>
      <c r="F41" s="1128"/>
    </row>
    <row r="42" spans="1:6" ht="31.2" x14ac:dyDescent="0.25">
      <c r="A42" s="88"/>
      <c r="B42" s="5"/>
      <c r="C42" s="494"/>
      <c r="D42" s="106" t="s">
        <v>485</v>
      </c>
      <c r="E42" s="5" t="s">
        <v>422</v>
      </c>
      <c r="F42" s="1128"/>
    </row>
    <row r="43" spans="1:6" x14ac:dyDescent="0.25">
      <c r="A43" s="88"/>
      <c r="B43" s="5"/>
      <c r="C43" s="494"/>
      <c r="D43" s="106" t="s">
        <v>486</v>
      </c>
      <c r="E43" s="5" t="s">
        <v>487</v>
      </c>
      <c r="F43" s="1128"/>
    </row>
    <row r="44" spans="1:6" x14ac:dyDescent="0.25">
      <c r="A44" s="88"/>
      <c r="B44" s="5"/>
      <c r="C44" s="494"/>
      <c r="D44" s="106" t="s">
        <v>488</v>
      </c>
      <c r="E44" s="5" t="s">
        <v>487</v>
      </c>
      <c r="F44" s="1128"/>
    </row>
    <row r="45" spans="1:6" x14ac:dyDescent="0.25">
      <c r="A45" s="88" t="s">
        <v>4</v>
      </c>
      <c r="B45" s="5" t="s">
        <v>489</v>
      </c>
      <c r="C45" s="494">
        <v>100400000</v>
      </c>
      <c r="D45" s="106" t="s">
        <v>490</v>
      </c>
      <c r="E45" s="5" t="s">
        <v>491</v>
      </c>
      <c r="F45" s="1128" t="s">
        <v>478</v>
      </c>
    </row>
    <row r="46" spans="1:6" x14ac:dyDescent="0.25">
      <c r="A46" s="88"/>
      <c r="B46" s="5"/>
      <c r="C46" s="494"/>
      <c r="D46" s="106" t="s">
        <v>492</v>
      </c>
      <c r="E46" s="5" t="s">
        <v>493</v>
      </c>
      <c r="F46" s="1128"/>
    </row>
    <row r="47" spans="1:6" x14ac:dyDescent="0.25">
      <c r="A47" s="88"/>
      <c r="B47" s="5"/>
      <c r="C47" s="494"/>
      <c r="D47" s="106" t="s">
        <v>494</v>
      </c>
      <c r="E47" s="5" t="s">
        <v>495</v>
      </c>
      <c r="F47" s="1128"/>
    </row>
    <row r="48" spans="1:6" x14ac:dyDescent="0.25">
      <c r="A48" s="88"/>
      <c r="B48" s="5"/>
      <c r="C48" s="494"/>
      <c r="D48" s="484"/>
      <c r="E48" s="5"/>
      <c r="F48" s="106"/>
    </row>
    <row r="49" spans="1:6" x14ac:dyDescent="0.25">
      <c r="A49" s="88"/>
      <c r="B49" s="5"/>
      <c r="C49" s="494"/>
      <c r="D49" s="484"/>
      <c r="E49" s="5"/>
      <c r="F49" s="106"/>
    </row>
    <row r="50" spans="1:6" x14ac:dyDescent="0.25">
      <c r="A50" s="88" t="s">
        <v>431</v>
      </c>
      <c r="B50" s="5" t="s">
        <v>496</v>
      </c>
      <c r="C50" s="494">
        <v>220000000</v>
      </c>
      <c r="D50" s="481" t="s">
        <v>497</v>
      </c>
      <c r="E50" s="5" t="s">
        <v>498</v>
      </c>
      <c r="F50" s="1128" t="s">
        <v>499</v>
      </c>
    </row>
    <row r="51" spans="1:6" x14ac:dyDescent="0.25">
      <c r="A51" s="88"/>
      <c r="B51" s="5"/>
      <c r="C51" s="494"/>
      <c r="D51" s="481" t="s">
        <v>500</v>
      </c>
      <c r="E51" s="5" t="s">
        <v>501</v>
      </c>
      <c r="F51" s="1128"/>
    </row>
    <row r="52" spans="1:6" x14ac:dyDescent="0.25">
      <c r="A52" s="88"/>
      <c r="B52" s="5"/>
      <c r="C52" s="494"/>
      <c r="D52" s="481" t="s">
        <v>502</v>
      </c>
      <c r="E52" s="5" t="s">
        <v>503</v>
      </c>
      <c r="F52" s="1128"/>
    </row>
    <row r="53" spans="1:6" x14ac:dyDescent="0.25">
      <c r="A53" s="88"/>
      <c r="B53" s="5"/>
      <c r="C53" s="494"/>
      <c r="D53" s="481"/>
      <c r="E53" s="5"/>
      <c r="F53" s="5"/>
    </row>
    <row r="54" spans="1:6" s="488" customFormat="1" x14ac:dyDescent="0.25">
      <c r="A54" s="118" t="s">
        <v>250</v>
      </c>
      <c r="B54" s="81" t="s">
        <v>504</v>
      </c>
      <c r="C54" s="493">
        <f>C55</f>
        <v>12000000</v>
      </c>
      <c r="D54" s="495"/>
      <c r="E54" s="4"/>
      <c r="F54" s="4"/>
    </row>
    <row r="55" spans="1:6" ht="31.2" x14ac:dyDescent="0.25">
      <c r="A55" s="88" t="s">
        <v>1</v>
      </c>
      <c r="B55" s="5" t="s">
        <v>505</v>
      </c>
      <c r="C55" s="494">
        <v>12000000</v>
      </c>
      <c r="D55" s="106" t="s">
        <v>506</v>
      </c>
      <c r="E55" s="5" t="s">
        <v>507</v>
      </c>
      <c r="F55" s="5" t="s">
        <v>423</v>
      </c>
    </row>
    <row r="56" spans="1:6" x14ac:dyDescent="0.25">
      <c r="A56" s="88"/>
      <c r="B56" s="5"/>
      <c r="C56" s="494"/>
      <c r="D56" s="484"/>
      <c r="E56" s="5"/>
      <c r="F56" s="5"/>
    </row>
    <row r="57" spans="1:6" s="488" customFormat="1" x14ac:dyDescent="0.25">
      <c r="A57" s="479"/>
      <c r="B57" s="4" t="s">
        <v>508</v>
      </c>
      <c r="C57" s="492">
        <f>C58+C68</f>
        <v>647600000</v>
      </c>
      <c r="D57" s="495"/>
      <c r="E57" s="4"/>
      <c r="F57" s="4"/>
    </row>
    <row r="58" spans="1:6" s="488" customFormat="1" ht="31.2" x14ac:dyDescent="0.25">
      <c r="A58" s="118" t="s">
        <v>253</v>
      </c>
      <c r="B58" s="81" t="s">
        <v>509</v>
      </c>
      <c r="C58" s="493">
        <f>SUM(C59:C65)</f>
        <v>85000000</v>
      </c>
      <c r="D58" s="495"/>
      <c r="E58" s="4"/>
      <c r="F58" s="4"/>
    </row>
    <row r="59" spans="1:6" x14ac:dyDescent="0.25">
      <c r="A59" s="88" t="s">
        <v>1</v>
      </c>
      <c r="B59" s="5" t="s">
        <v>510</v>
      </c>
      <c r="C59" s="494">
        <v>20000000</v>
      </c>
      <c r="D59" s="106" t="s">
        <v>511</v>
      </c>
      <c r="E59" s="5" t="s">
        <v>498</v>
      </c>
      <c r="F59" s="5" t="s">
        <v>423</v>
      </c>
    </row>
    <row r="60" spans="1:6" x14ac:dyDescent="0.25">
      <c r="A60" s="88"/>
      <c r="B60" s="5"/>
      <c r="C60" s="494"/>
      <c r="D60" s="106" t="s">
        <v>512</v>
      </c>
      <c r="E60" s="5" t="s">
        <v>513</v>
      </c>
      <c r="F60" s="5"/>
    </row>
    <row r="61" spans="1:6" x14ac:dyDescent="0.25">
      <c r="A61" s="88"/>
      <c r="B61" s="5"/>
      <c r="C61" s="494"/>
      <c r="D61" s="106" t="s">
        <v>483</v>
      </c>
      <c r="E61" s="5" t="s">
        <v>422</v>
      </c>
      <c r="F61" s="5"/>
    </row>
    <row r="62" spans="1:6" ht="31.2" x14ac:dyDescent="0.25">
      <c r="A62" s="88" t="s">
        <v>1</v>
      </c>
      <c r="B62" s="5" t="s">
        <v>514</v>
      </c>
      <c r="C62" s="494">
        <v>20000000</v>
      </c>
      <c r="D62" s="106" t="s">
        <v>512</v>
      </c>
      <c r="E62" s="5" t="s">
        <v>422</v>
      </c>
      <c r="F62" s="5" t="s">
        <v>423</v>
      </c>
    </row>
    <row r="63" spans="1:6" x14ac:dyDescent="0.25">
      <c r="A63" s="88"/>
      <c r="B63" s="5"/>
      <c r="C63" s="494"/>
      <c r="D63" s="106" t="s">
        <v>483</v>
      </c>
      <c r="E63" s="5" t="s">
        <v>515</v>
      </c>
      <c r="F63" s="5"/>
    </row>
    <row r="64" spans="1:6" x14ac:dyDescent="0.25">
      <c r="A64" s="88"/>
      <c r="B64" s="5"/>
      <c r="C64" s="494"/>
      <c r="D64" s="106" t="s">
        <v>516</v>
      </c>
      <c r="E64" s="5" t="s">
        <v>422</v>
      </c>
      <c r="F64" s="5"/>
    </row>
    <row r="65" spans="1:6" x14ac:dyDescent="0.25">
      <c r="A65" s="486" t="s">
        <v>1</v>
      </c>
      <c r="B65" s="5" t="s">
        <v>517</v>
      </c>
      <c r="C65" s="494">
        <v>45000000</v>
      </c>
      <c r="D65" s="106" t="s">
        <v>512</v>
      </c>
      <c r="E65" s="5" t="s">
        <v>518</v>
      </c>
      <c r="F65" s="5" t="s">
        <v>423</v>
      </c>
    </row>
    <row r="66" spans="1:6" x14ac:dyDescent="0.25">
      <c r="A66" s="88"/>
      <c r="B66" s="5"/>
      <c r="C66" s="494"/>
      <c r="D66" s="106" t="s">
        <v>483</v>
      </c>
      <c r="E66" s="5" t="s">
        <v>422</v>
      </c>
      <c r="F66" s="5"/>
    </row>
    <row r="67" spans="1:6" x14ac:dyDescent="0.25">
      <c r="A67" s="88"/>
      <c r="B67" s="5"/>
      <c r="C67" s="494"/>
      <c r="D67" s="481"/>
      <c r="E67" s="5"/>
      <c r="F67" s="5"/>
    </row>
    <row r="68" spans="1:6" s="488" customFormat="1" ht="31.2" x14ac:dyDescent="0.25">
      <c r="A68" s="118" t="s">
        <v>256</v>
      </c>
      <c r="B68" s="81" t="s">
        <v>519</v>
      </c>
      <c r="C68" s="493">
        <f>SUM(C69:C78)</f>
        <v>562600000</v>
      </c>
      <c r="D68" s="495"/>
      <c r="E68" s="4"/>
      <c r="F68" s="4"/>
    </row>
    <row r="69" spans="1:6" ht="31.2" x14ac:dyDescent="0.25">
      <c r="A69" s="88" t="s">
        <v>1</v>
      </c>
      <c r="B69" s="5" t="s">
        <v>520</v>
      </c>
      <c r="C69" s="494">
        <v>69000000</v>
      </c>
      <c r="D69" s="106" t="s">
        <v>521</v>
      </c>
      <c r="E69" s="5" t="s">
        <v>515</v>
      </c>
      <c r="F69" s="5" t="s">
        <v>423</v>
      </c>
    </row>
    <row r="70" spans="1:6" x14ac:dyDescent="0.25">
      <c r="A70" s="88"/>
      <c r="B70" s="5"/>
      <c r="C70" s="494"/>
      <c r="D70" s="106" t="s">
        <v>522</v>
      </c>
      <c r="E70" s="5" t="s">
        <v>487</v>
      </c>
      <c r="F70" s="5"/>
    </row>
    <row r="71" spans="1:6" x14ac:dyDescent="0.25">
      <c r="A71" s="88"/>
      <c r="B71" s="5"/>
      <c r="C71" s="494"/>
      <c r="D71" s="106" t="s">
        <v>523</v>
      </c>
      <c r="E71" s="5" t="s">
        <v>515</v>
      </c>
      <c r="F71" s="5"/>
    </row>
    <row r="72" spans="1:6" x14ac:dyDescent="0.25">
      <c r="A72" s="88"/>
      <c r="B72" s="5"/>
      <c r="C72" s="494"/>
      <c r="D72" s="106" t="s">
        <v>524</v>
      </c>
      <c r="E72" s="5" t="s">
        <v>498</v>
      </c>
      <c r="F72" s="5"/>
    </row>
    <row r="73" spans="1:6" ht="31.2" x14ac:dyDescent="0.25">
      <c r="A73" s="88" t="s">
        <v>3</v>
      </c>
      <c r="B73" s="5" t="s">
        <v>525</v>
      </c>
      <c r="C73" s="494">
        <v>449000000</v>
      </c>
      <c r="D73" s="106" t="s">
        <v>526</v>
      </c>
      <c r="E73" s="5" t="s">
        <v>422</v>
      </c>
      <c r="F73" s="5" t="s">
        <v>423</v>
      </c>
    </row>
    <row r="74" spans="1:6" x14ac:dyDescent="0.25">
      <c r="A74" s="88"/>
      <c r="B74" s="5"/>
      <c r="C74" s="494"/>
      <c r="D74" s="106" t="s">
        <v>527</v>
      </c>
      <c r="E74" s="5" t="s">
        <v>528</v>
      </c>
      <c r="F74" s="5"/>
    </row>
    <row r="75" spans="1:6" x14ac:dyDescent="0.25">
      <c r="A75" s="88"/>
      <c r="B75" s="5"/>
      <c r="C75" s="494"/>
      <c r="D75" s="106" t="s">
        <v>512</v>
      </c>
      <c r="E75" s="5" t="s">
        <v>529</v>
      </c>
      <c r="F75" s="5"/>
    </row>
    <row r="76" spans="1:6" ht="31.2" x14ac:dyDescent="0.25">
      <c r="A76" s="88" t="s">
        <v>4</v>
      </c>
      <c r="B76" s="5" t="s">
        <v>530</v>
      </c>
      <c r="C76" s="494">
        <v>34600000</v>
      </c>
      <c r="D76" s="106" t="s">
        <v>531</v>
      </c>
      <c r="E76" s="5" t="s">
        <v>251</v>
      </c>
      <c r="F76" s="5" t="s">
        <v>423</v>
      </c>
    </row>
    <row r="77" spans="1:6" x14ac:dyDescent="0.25">
      <c r="A77" s="88"/>
      <c r="B77" s="5"/>
      <c r="C77" s="494"/>
      <c r="D77" s="106" t="s">
        <v>461</v>
      </c>
      <c r="E77" s="5" t="s">
        <v>462</v>
      </c>
      <c r="F77" s="5"/>
    </row>
    <row r="78" spans="1:6" ht="31.2" x14ac:dyDescent="0.25">
      <c r="A78" s="88" t="s">
        <v>431</v>
      </c>
      <c r="B78" s="5" t="s">
        <v>532</v>
      </c>
      <c r="C78" s="494">
        <v>10000000</v>
      </c>
      <c r="D78" s="481" t="s">
        <v>533</v>
      </c>
      <c r="E78" s="5" t="s">
        <v>534</v>
      </c>
      <c r="F78" s="5" t="s">
        <v>423</v>
      </c>
    </row>
    <row r="79" spans="1:6" x14ac:dyDescent="0.25">
      <c r="C79" s="497"/>
      <c r="D79" s="498"/>
      <c r="E79" s="497"/>
    </row>
    <row r="80" spans="1:6" x14ac:dyDescent="0.25">
      <c r="E80" s="499"/>
      <c r="F80" s="499"/>
    </row>
    <row r="81" spans="5:6" x14ac:dyDescent="0.25">
      <c r="E81" s="499"/>
      <c r="F81" s="499"/>
    </row>
    <row r="82" spans="5:6" x14ac:dyDescent="0.25">
      <c r="E82" s="499"/>
      <c r="F82" s="499"/>
    </row>
    <row r="83" spans="5:6" x14ac:dyDescent="0.25">
      <c r="E83" s="499"/>
      <c r="F83" s="499"/>
    </row>
    <row r="84" spans="5:6" x14ac:dyDescent="0.25">
      <c r="E84" s="499"/>
      <c r="F84" s="499"/>
    </row>
    <row r="85" spans="5:6" x14ac:dyDescent="0.25">
      <c r="E85" s="499"/>
      <c r="F85" s="499"/>
    </row>
    <row r="86" spans="5:6" x14ac:dyDescent="0.25">
      <c r="E86" s="499"/>
      <c r="F86" s="499"/>
    </row>
    <row r="87" spans="5:6" x14ac:dyDescent="0.25">
      <c r="E87" s="499"/>
      <c r="F87" s="499"/>
    </row>
    <row r="88" spans="5:6" x14ac:dyDescent="0.25">
      <c r="E88" s="499"/>
      <c r="F88" s="499"/>
    </row>
    <row r="89" spans="5:6" x14ac:dyDescent="0.25">
      <c r="E89" s="499"/>
      <c r="F89" s="499"/>
    </row>
    <row r="90" spans="5:6" x14ac:dyDescent="0.25">
      <c r="E90" s="499"/>
      <c r="F90" s="499"/>
    </row>
    <row r="91" spans="5:6" x14ac:dyDescent="0.25">
      <c r="E91" s="499"/>
      <c r="F91" s="499"/>
    </row>
  </sheetData>
  <mergeCells count="3">
    <mergeCell ref="F38:F44"/>
    <mergeCell ref="F45:F47"/>
    <mergeCell ref="F50:F52"/>
  </mergeCells>
  <conditionalFormatting sqref="B7">
    <cfRule type="expression" dxfId="12" priority="1">
      <formula>#REF!&lt;&gt;0</formula>
    </cfRule>
  </conditionalFormatting>
  <pageMargins left="0.28000000000000003" right="0.25" top="0.34" bottom="0.34" header="0.31496062992125984" footer="0.31496062992125984"/>
  <pageSetup paperSize="11" scale="55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60" zoomScaleNormal="60" workbookViewId="0">
      <selection activeCell="B6" sqref="B6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5.77734375" style="241" customWidth="1"/>
    <col min="5" max="5" width="24.77734375" style="224" customWidth="1"/>
    <col min="6" max="6" width="24.77734375" style="397" customWidth="1"/>
    <col min="7" max="237" width="6.88671875" style="147" customWidth="1"/>
    <col min="238" max="256" width="8" style="147"/>
    <col min="257" max="257" width="4.6640625" style="147" customWidth="1"/>
    <col min="258" max="258" width="55.109375" style="147" customWidth="1"/>
    <col min="259" max="259" width="13.6640625" style="147" customWidth="1"/>
    <col min="260" max="260" width="50.6640625" style="147" customWidth="1"/>
    <col min="261" max="261" width="20.6640625" style="147" customWidth="1"/>
    <col min="262" max="262" width="26.88671875" style="147" customWidth="1"/>
    <col min="263" max="493" width="6.88671875" style="147" customWidth="1"/>
    <col min="494" max="512" width="8" style="147"/>
    <col min="513" max="513" width="4.6640625" style="147" customWidth="1"/>
    <col min="514" max="514" width="55.109375" style="147" customWidth="1"/>
    <col min="515" max="515" width="13.6640625" style="147" customWidth="1"/>
    <col min="516" max="516" width="50.6640625" style="147" customWidth="1"/>
    <col min="517" max="517" width="20.6640625" style="147" customWidth="1"/>
    <col min="518" max="518" width="26.88671875" style="147" customWidth="1"/>
    <col min="519" max="749" width="6.88671875" style="147" customWidth="1"/>
    <col min="750" max="768" width="8" style="147"/>
    <col min="769" max="769" width="4.6640625" style="147" customWidth="1"/>
    <col min="770" max="770" width="55.109375" style="147" customWidth="1"/>
    <col min="771" max="771" width="13.6640625" style="147" customWidth="1"/>
    <col min="772" max="772" width="50.6640625" style="147" customWidth="1"/>
    <col min="773" max="773" width="20.6640625" style="147" customWidth="1"/>
    <col min="774" max="774" width="26.88671875" style="147" customWidth="1"/>
    <col min="775" max="1005" width="6.88671875" style="147" customWidth="1"/>
    <col min="1006" max="1024" width="8" style="147"/>
    <col min="1025" max="1025" width="4.6640625" style="147" customWidth="1"/>
    <col min="1026" max="1026" width="55.109375" style="147" customWidth="1"/>
    <col min="1027" max="1027" width="13.6640625" style="147" customWidth="1"/>
    <col min="1028" max="1028" width="50.6640625" style="147" customWidth="1"/>
    <col min="1029" max="1029" width="20.6640625" style="147" customWidth="1"/>
    <col min="1030" max="1030" width="26.88671875" style="147" customWidth="1"/>
    <col min="1031" max="1261" width="6.88671875" style="147" customWidth="1"/>
    <col min="1262" max="1280" width="8" style="147"/>
    <col min="1281" max="1281" width="4.6640625" style="147" customWidth="1"/>
    <col min="1282" max="1282" width="55.109375" style="147" customWidth="1"/>
    <col min="1283" max="1283" width="13.6640625" style="147" customWidth="1"/>
    <col min="1284" max="1284" width="50.6640625" style="147" customWidth="1"/>
    <col min="1285" max="1285" width="20.6640625" style="147" customWidth="1"/>
    <col min="1286" max="1286" width="26.88671875" style="147" customWidth="1"/>
    <col min="1287" max="1517" width="6.88671875" style="147" customWidth="1"/>
    <col min="1518" max="1536" width="8" style="147"/>
    <col min="1537" max="1537" width="4.6640625" style="147" customWidth="1"/>
    <col min="1538" max="1538" width="55.109375" style="147" customWidth="1"/>
    <col min="1539" max="1539" width="13.6640625" style="147" customWidth="1"/>
    <col min="1540" max="1540" width="50.6640625" style="147" customWidth="1"/>
    <col min="1541" max="1541" width="20.6640625" style="147" customWidth="1"/>
    <col min="1542" max="1542" width="26.88671875" style="147" customWidth="1"/>
    <col min="1543" max="1773" width="6.88671875" style="147" customWidth="1"/>
    <col min="1774" max="1792" width="8" style="147"/>
    <col min="1793" max="1793" width="4.6640625" style="147" customWidth="1"/>
    <col min="1794" max="1794" width="55.109375" style="147" customWidth="1"/>
    <col min="1795" max="1795" width="13.6640625" style="147" customWidth="1"/>
    <col min="1796" max="1796" width="50.6640625" style="147" customWidth="1"/>
    <col min="1797" max="1797" width="20.6640625" style="147" customWidth="1"/>
    <col min="1798" max="1798" width="26.88671875" style="147" customWidth="1"/>
    <col min="1799" max="2029" width="6.88671875" style="147" customWidth="1"/>
    <col min="2030" max="2048" width="8" style="147"/>
    <col min="2049" max="2049" width="4.6640625" style="147" customWidth="1"/>
    <col min="2050" max="2050" width="55.109375" style="147" customWidth="1"/>
    <col min="2051" max="2051" width="13.6640625" style="147" customWidth="1"/>
    <col min="2052" max="2052" width="50.6640625" style="147" customWidth="1"/>
    <col min="2053" max="2053" width="20.6640625" style="147" customWidth="1"/>
    <col min="2054" max="2054" width="26.88671875" style="147" customWidth="1"/>
    <col min="2055" max="2285" width="6.88671875" style="147" customWidth="1"/>
    <col min="2286" max="2304" width="8" style="147"/>
    <col min="2305" max="2305" width="4.6640625" style="147" customWidth="1"/>
    <col min="2306" max="2306" width="55.109375" style="147" customWidth="1"/>
    <col min="2307" max="2307" width="13.6640625" style="147" customWidth="1"/>
    <col min="2308" max="2308" width="50.6640625" style="147" customWidth="1"/>
    <col min="2309" max="2309" width="20.6640625" style="147" customWidth="1"/>
    <col min="2310" max="2310" width="26.88671875" style="147" customWidth="1"/>
    <col min="2311" max="2541" width="6.88671875" style="147" customWidth="1"/>
    <col min="2542" max="2560" width="8" style="147"/>
    <col min="2561" max="2561" width="4.6640625" style="147" customWidth="1"/>
    <col min="2562" max="2562" width="55.109375" style="147" customWidth="1"/>
    <col min="2563" max="2563" width="13.6640625" style="147" customWidth="1"/>
    <col min="2564" max="2564" width="50.6640625" style="147" customWidth="1"/>
    <col min="2565" max="2565" width="20.6640625" style="147" customWidth="1"/>
    <col min="2566" max="2566" width="26.88671875" style="147" customWidth="1"/>
    <col min="2567" max="2797" width="6.88671875" style="147" customWidth="1"/>
    <col min="2798" max="2816" width="8" style="147"/>
    <col min="2817" max="2817" width="4.6640625" style="147" customWidth="1"/>
    <col min="2818" max="2818" width="55.109375" style="147" customWidth="1"/>
    <col min="2819" max="2819" width="13.6640625" style="147" customWidth="1"/>
    <col min="2820" max="2820" width="50.6640625" style="147" customWidth="1"/>
    <col min="2821" max="2821" width="20.6640625" style="147" customWidth="1"/>
    <col min="2822" max="2822" width="26.88671875" style="147" customWidth="1"/>
    <col min="2823" max="3053" width="6.88671875" style="147" customWidth="1"/>
    <col min="3054" max="3072" width="8" style="147"/>
    <col min="3073" max="3073" width="4.6640625" style="147" customWidth="1"/>
    <col min="3074" max="3074" width="55.109375" style="147" customWidth="1"/>
    <col min="3075" max="3075" width="13.6640625" style="147" customWidth="1"/>
    <col min="3076" max="3076" width="50.6640625" style="147" customWidth="1"/>
    <col min="3077" max="3077" width="20.6640625" style="147" customWidth="1"/>
    <col min="3078" max="3078" width="26.88671875" style="147" customWidth="1"/>
    <col min="3079" max="3309" width="6.88671875" style="147" customWidth="1"/>
    <col min="3310" max="3328" width="8" style="147"/>
    <col min="3329" max="3329" width="4.6640625" style="147" customWidth="1"/>
    <col min="3330" max="3330" width="55.109375" style="147" customWidth="1"/>
    <col min="3331" max="3331" width="13.6640625" style="147" customWidth="1"/>
    <col min="3332" max="3332" width="50.6640625" style="147" customWidth="1"/>
    <col min="3333" max="3333" width="20.6640625" style="147" customWidth="1"/>
    <col min="3334" max="3334" width="26.88671875" style="147" customWidth="1"/>
    <col min="3335" max="3565" width="6.88671875" style="147" customWidth="1"/>
    <col min="3566" max="3584" width="8" style="147"/>
    <col min="3585" max="3585" width="4.6640625" style="147" customWidth="1"/>
    <col min="3586" max="3586" width="55.109375" style="147" customWidth="1"/>
    <col min="3587" max="3587" width="13.6640625" style="147" customWidth="1"/>
    <col min="3588" max="3588" width="50.6640625" style="147" customWidth="1"/>
    <col min="3589" max="3589" width="20.6640625" style="147" customWidth="1"/>
    <col min="3590" max="3590" width="26.88671875" style="147" customWidth="1"/>
    <col min="3591" max="3821" width="6.88671875" style="147" customWidth="1"/>
    <col min="3822" max="3840" width="8" style="147"/>
    <col min="3841" max="3841" width="4.6640625" style="147" customWidth="1"/>
    <col min="3842" max="3842" width="55.109375" style="147" customWidth="1"/>
    <col min="3843" max="3843" width="13.6640625" style="147" customWidth="1"/>
    <col min="3844" max="3844" width="50.6640625" style="147" customWidth="1"/>
    <col min="3845" max="3845" width="20.6640625" style="147" customWidth="1"/>
    <col min="3846" max="3846" width="26.88671875" style="147" customWidth="1"/>
    <col min="3847" max="4077" width="6.88671875" style="147" customWidth="1"/>
    <col min="4078" max="4096" width="8" style="147"/>
    <col min="4097" max="4097" width="4.6640625" style="147" customWidth="1"/>
    <col min="4098" max="4098" width="55.109375" style="147" customWidth="1"/>
    <col min="4099" max="4099" width="13.6640625" style="147" customWidth="1"/>
    <col min="4100" max="4100" width="50.6640625" style="147" customWidth="1"/>
    <col min="4101" max="4101" width="20.6640625" style="147" customWidth="1"/>
    <col min="4102" max="4102" width="26.88671875" style="147" customWidth="1"/>
    <col min="4103" max="4333" width="6.88671875" style="147" customWidth="1"/>
    <col min="4334" max="4352" width="8" style="147"/>
    <col min="4353" max="4353" width="4.6640625" style="147" customWidth="1"/>
    <col min="4354" max="4354" width="55.109375" style="147" customWidth="1"/>
    <col min="4355" max="4355" width="13.6640625" style="147" customWidth="1"/>
    <col min="4356" max="4356" width="50.6640625" style="147" customWidth="1"/>
    <col min="4357" max="4357" width="20.6640625" style="147" customWidth="1"/>
    <col min="4358" max="4358" width="26.88671875" style="147" customWidth="1"/>
    <col min="4359" max="4589" width="6.88671875" style="147" customWidth="1"/>
    <col min="4590" max="4608" width="8" style="147"/>
    <col min="4609" max="4609" width="4.6640625" style="147" customWidth="1"/>
    <col min="4610" max="4610" width="55.109375" style="147" customWidth="1"/>
    <col min="4611" max="4611" width="13.6640625" style="147" customWidth="1"/>
    <col min="4612" max="4612" width="50.6640625" style="147" customWidth="1"/>
    <col min="4613" max="4613" width="20.6640625" style="147" customWidth="1"/>
    <col min="4614" max="4614" width="26.88671875" style="147" customWidth="1"/>
    <col min="4615" max="4845" width="6.88671875" style="147" customWidth="1"/>
    <col min="4846" max="4864" width="8" style="147"/>
    <col min="4865" max="4865" width="4.6640625" style="147" customWidth="1"/>
    <col min="4866" max="4866" width="55.109375" style="147" customWidth="1"/>
    <col min="4867" max="4867" width="13.6640625" style="147" customWidth="1"/>
    <col min="4868" max="4868" width="50.6640625" style="147" customWidth="1"/>
    <col min="4869" max="4869" width="20.6640625" style="147" customWidth="1"/>
    <col min="4870" max="4870" width="26.88671875" style="147" customWidth="1"/>
    <col min="4871" max="5101" width="6.88671875" style="147" customWidth="1"/>
    <col min="5102" max="5120" width="8" style="147"/>
    <col min="5121" max="5121" width="4.6640625" style="147" customWidth="1"/>
    <col min="5122" max="5122" width="55.109375" style="147" customWidth="1"/>
    <col min="5123" max="5123" width="13.6640625" style="147" customWidth="1"/>
    <col min="5124" max="5124" width="50.6640625" style="147" customWidth="1"/>
    <col min="5125" max="5125" width="20.6640625" style="147" customWidth="1"/>
    <col min="5126" max="5126" width="26.88671875" style="147" customWidth="1"/>
    <col min="5127" max="5357" width="6.88671875" style="147" customWidth="1"/>
    <col min="5358" max="5376" width="8" style="147"/>
    <col min="5377" max="5377" width="4.6640625" style="147" customWidth="1"/>
    <col min="5378" max="5378" width="55.109375" style="147" customWidth="1"/>
    <col min="5379" max="5379" width="13.6640625" style="147" customWidth="1"/>
    <col min="5380" max="5380" width="50.6640625" style="147" customWidth="1"/>
    <col min="5381" max="5381" width="20.6640625" style="147" customWidth="1"/>
    <col min="5382" max="5382" width="26.88671875" style="147" customWidth="1"/>
    <col min="5383" max="5613" width="6.88671875" style="147" customWidth="1"/>
    <col min="5614" max="5632" width="8" style="147"/>
    <col min="5633" max="5633" width="4.6640625" style="147" customWidth="1"/>
    <col min="5634" max="5634" width="55.109375" style="147" customWidth="1"/>
    <col min="5635" max="5635" width="13.6640625" style="147" customWidth="1"/>
    <col min="5636" max="5636" width="50.6640625" style="147" customWidth="1"/>
    <col min="5637" max="5637" width="20.6640625" style="147" customWidth="1"/>
    <col min="5638" max="5638" width="26.88671875" style="147" customWidth="1"/>
    <col min="5639" max="5869" width="6.88671875" style="147" customWidth="1"/>
    <col min="5870" max="5888" width="8" style="147"/>
    <col min="5889" max="5889" width="4.6640625" style="147" customWidth="1"/>
    <col min="5890" max="5890" width="55.109375" style="147" customWidth="1"/>
    <col min="5891" max="5891" width="13.6640625" style="147" customWidth="1"/>
    <col min="5892" max="5892" width="50.6640625" style="147" customWidth="1"/>
    <col min="5893" max="5893" width="20.6640625" style="147" customWidth="1"/>
    <col min="5894" max="5894" width="26.88671875" style="147" customWidth="1"/>
    <col min="5895" max="6125" width="6.88671875" style="147" customWidth="1"/>
    <col min="6126" max="6144" width="8" style="147"/>
    <col min="6145" max="6145" width="4.6640625" style="147" customWidth="1"/>
    <col min="6146" max="6146" width="55.109375" style="147" customWidth="1"/>
    <col min="6147" max="6147" width="13.6640625" style="147" customWidth="1"/>
    <col min="6148" max="6148" width="50.6640625" style="147" customWidth="1"/>
    <col min="6149" max="6149" width="20.6640625" style="147" customWidth="1"/>
    <col min="6150" max="6150" width="26.88671875" style="147" customWidth="1"/>
    <col min="6151" max="6381" width="6.88671875" style="147" customWidth="1"/>
    <col min="6382" max="6400" width="8" style="147"/>
    <col min="6401" max="6401" width="4.6640625" style="147" customWidth="1"/>
    <col min="6402" max="6402" width="55.109375" style="147" customWidth="1"/>
    <col min="6403" max="6403" width="13.6640625" style="147" customWidth="1"/>
    <col min="6404" max="6404" width="50.6640625" style="147" customWidth="1"/>
    <col min="6405" max="6405" width="20.6640625" style="147" customWidth="1"/>
    <col min="6406" max="6406" width="26.88671875" style="147" customWidth="1"/>
    <col min="6407" max="6637" width="6.88671875" style="147" customWidth="1"/>
    <col min="6638" max="6656" width="8" style="147"/>
    <col min="6657" max="6657" width="4.6640625" style="147" customWidth="1"/>
    <col min="6658" max="6658" width="55.109375" style="147" customWidth="1"/>
    <col min="6659" max="6659" width="13.6640625" style="147" customWidth="1"/>
    <col min="6660" max="6660" width="50.6640625" style="147" customWidth="1"/>
    <col min="6661" max="6661" width="20.6640625" style="147" customWidth="1"/>
    <col min="6662" max="6662" width="26.88671875" style="147" customWidth="1"/>
    <col min="6663" max="6893" width="6.88671875" style="147" customWidth="1"/>
    <col min="6894" max="6912" width="8" style="147"/>
    <col min="6913" max="6913" width="4.6640625" style="147" customWidth="1"/>
    <col min="6914" max="6914" width="55.109375" style="147" customWidth="1"/>
    <col min="6915" max="6915" width="13.6640625" style="147" customWidth="1"/>
    <col min="6916" max="6916" width="50.6640625" style="147" customWidth="1"/>
    <col min="6917" max="6917" width="20.6640625" style="147" customWidth="1"/>
    <col min="6918" max="6918" width="26.88671875" style="147" customWidth="1"/>
    <col min="6919" max="7149" width="6.88671875" style="147" customWidth="1"/>
    <col min="7150" max="7168" width="8" style="147"/>
    <col min="7169" max="7169" width="4.6640625" style="147" customWidth="1"/>
    <col min="7170" max="7170" width="55.109375" style="147" customWidth="1"/>
    <col min="7171" max="7171" width="13.6640625" style="147" customWidth="1"/>
    <col min="7172" max="7172" width="50.6640625" style="147" customWidth="1"/>
    <col min="7173" max="7173" width="20.6640625" style="147" customWidth="1"/>
    <col min="7174" max="7174" width="26.88671875" style="147" customWidth="1"/>
    <col min="7175" max="7405" width="6.88671875" style="147" customWidth="1"/>
    <col min="7406" max="7424" width="8" style="147"/>
    <col min="7425" max="7425" width="4.6640625" style="147" customWidth="1"/>
    <col min="7426" max="7426" width="55.109375" style="147" customWidth="1"/>
    <col min="7427" max="7427" width="13.6640625" style="147" customWidth="1"/>
    <col min="7428" max="7428" width="50.6640625" style="147" customWidth="1"/>
    <col min="7429" max="7429" width="20.6640625" style="147" customWidth="1"/>
    <col min="7430" max="7430" width="26.88671875" style="147" customWidth="1"/>
    <col min="7431" max="7661" width="6.88671875" style="147" customWidth="1"/>
    <col min="7662" max="7680" width="8" style="147"/>
    <col min="7681" max="7681" width="4.6640625" style="147" customWidth="1"/>
    <col min="7682" max="7682" width="55.109375" style="147" customWidth="1"/>
    <col min="7683" max="7683" width="13.6640625" style="147" customWidth="1"/>
    <col min="7684" max="7684" width="50.6640625" style="147" customWidth="1"/>
    <col min="7685" max="7685" width="20.6640625" style="147" customWidth="1"/>
    <col min="7686" max="7686" width="26.88671875" style="147" customWidth="1"/>
    <col min="7687" max="7917" width="6.88671875" style="147" customWidth="1"/>
    <col min="7918" max="7936" width="8" style="147"/>
    <col min="7937" max="7937" width="4.6640625" style="147" customWidth="1"/>
    <col min="7938" max="7938" width="55.109375" style="147" customWidth="1"/>
    <col min="7939" max="7939" width="13.6640625" style="147" customWidth="1"/>
    <col min="7940" max="7940" width="50.6640625" style="147" customWidth="1"/>
    <col min="7941" max="7941" width="20.6640625" style="147" customWidth="1"/>
    <col min="7942" max="7942" width="26.88671875" style="147" customWidth="1"/>
    <col min="7943" max="8173" width="6.88671875" style="147" customWidth="1"/>
    <col min="8174" max="8192" width="8" style="147"/>
    <col min="8193" max="8193" width="4.6640625" style="147" customWidth="1"/>
    <col min="8194" max="8194" width="55.109375" style="147" customWidth="1"/>
    <col min="8195" max="8195" width="13.6640625" style="147" customWidth="1"/>
    <col min="8196" max="8196" width="50.6640625" style="147" customWidth="1"/>
    <col min="8197" max="8197" width="20.6640625" style="147" customWidth="1"/>
    <col min="8198" max="8198" width="26.88671875" style="147" customWidth="1"/>
    <col min="8199" max="8429" width="6.88671875" style="147" customWidth="1"/>
    <col min="8430" max="8448" width="8" style="147"/>
    <col min="8449" max="8449" width="4.6640625" style="147" customWidth="1"/>
    <col min="8450" max="8450" width="55.109375" style="147" customWidth="1"/>
    <col min="8451" max="8451" width="13.6640625" style="147" customWidth="1"/>
    <col min="8452" max="8452" width="50.6640625" style="147" customWidth="1"/>
    <col min="8453" max="8453" width="20.6640625" style="147" customWidth="1"/>
    <col min="8454" max="8454" width="26.88671875" style="147" customWidth="1"/>
    <col min="8455" max="8685" width="6.88671875" style="147" customWidth="1"/>
    <col min="8686" max="8704" width="8" style="147"/>
    <col min="8705" max="8705" width="4.6640625" style="147" customWidth="1"/>
    <col min="8706" max="8706" width="55.109375" style="147" customWidth="1"/>
    <col min="8707" max="8707" width="13.6640625" style="147" customWidth="1"/>
    <col min="8708" max="8708" width="50.6640625" style="147" customWidth="1"/>
    <col min="8709" max="8709" width="20.6640625" style="147" customWidth="1"/>
    <col min="8710" max="8710" width="26.88671875" style="147" customWidth="1"/>
    <col min="8711" max="8941" width="6.88671875" style="147" customWidth="1"/>
    <col min="8942" max="8960" width="8" style="147"/>
    <col min="8961" max="8961" width="4.6640625" style="147" customWidth="1"/>
    <col min="8962" max="8962" width="55.109375" style="147" customWidth="1"/>
    <col min="8963" max="8963" width="13.6640625" style="147" customWidth="1"/>
    <col min="8964" max="8964" width="50.6640625" style="147" customWidth="1"/>
    <col min="8965" max="8965" width="20.6640625" style="147" customWidth="1"/>
    <col min="8966" max="8966" width="26.88671875" style="147" customWidth="1"/>
    <col min="8967" max="9197" width="6.88671875" style="147" customWidth="1"/>
    <col min="9198" max="9216" width="8" style="147"/>
    <col min="9217" max="9217" width="4.6640625" style="147" customWidth="1"/>
    <col min="9218" max="9218" width="55.109375" style="147" customWidth="1"/>
    <col min="9219" max="9219" width="13.6640625" style="147" customWidth="1"/>
    <col min="9220" max="9220" width="50.6640625" style="147" customWidth="1"/>
    <col min="9221" max="9221" width="20.6640625" style="147" customWidth="1"/>
    <col min="9222" max="9222" width="26.88671875" style="147" customWidth="1"/>
    <col min="9223" max="9453" width="6.88671875" style="147" customWidth="1"/>
    <col min="9454" max="9472" width="8" style="147"/>
    <col min="9473" max="9473" width="4.6640625" style="147" customWidth="1"/>
    <col min="9474" max="9474" width="55.109375" style="147" customWidth="1"/>
    <col min="9475" max="9475" width="13.6640625" style="147" customWidth="1"/>
    <col min="9476" max="9476" width="50.6640625" style="147" customWidth="1"/>
    <col min="9477" max="9477" width="20.6640625" style="147" customWidth="1"/>
    <col min="9478" max="9478" width="26.88671875" style="147" customWidth="1"/>
    <col min="9479" max="9709" width="6.88671875" style="147" customWidth="1"/>
    <col min="9710" max="9728" width="8" style="147"/>
    <col min="9729" max="9729" width="4.6640625" style="147" customWidth="1"/>
    <col min="9730" max="9730" width="55.109375" style="147" customWidth="1"/>
    <col min="9731" max="9731" width="13.6640625" style="147" customWidth="1"/>
    <col min="9732" max="9732" width="50.6640625" style="147" customWidth="1"/>
    <col min="9733" max="9733" width="20.6640625" style="147" customWidth="1"/>
    <col min="9734" max="9734" width="26.88671875" style="147" customWidth="1"/>
    <col min="9735" max="9965" width="6.88671875" style="147" customWidth="1"/>
    <col min="9966" max="9984" width="8" style="147"/>
    <col min="9985" max="9985" width="4.6640625" style="147" customWidth="1"/>
    <col min="9986" max="9986" width="55.109375" style="147" customWidth="1"/>
    <col min="9987" max="9987" width="13.6640625" style="147" customWidth="1"/>
    <col min="9988" max="9988" width="50.6640625" style="147" customWidth="1"/>
    <col min="9989" max="9989" width="20.6640625" style="147" customWidth="1"/>
    <col min="9990" max="9990" width="26.88671875" style="147" customWidth="1"/>
    <col min="9991" max="10221" width="6.88671875" style="147" customWidth="1"/>
    <col min="10222" max="10240" width="8" style="147"/>
    <col min="10241" max="10241" width="4.6640625" style="147" customWidth="1"/>
    <col min="10242" max="10242" width="55.109375" style="147" customWidth="1"/>
    <col min="10243" max="10243" width="13.6640625" style="147" customWidth="1"/>
    <col min="10244" max="10244" width="50.6640625" style="147" customWidth="1"/>
    <col min="10245" max="10245" width="20.6640625" style="147" customWidth="1"/>
    <col min="10246" max="10246" width="26.88671875" style="147" customWidth="1"/>
    <col min="10247" max="10477" width="6.88671875" style="147" customWidth="1"/>
    <col min="10478" max="10496" width="8" style="147"/>
    <col min="10497" max="10497" width="4.6640625" style="147" customWidth="1"/>
    <col min="10498" max="10498" width="55.109375" style="147" customWidth="1"/>
    <col min="10499" max="10499" width="13.6640625" style="147" customWidth="1"/>
    <col min="10500" max="10500" width="50.6640625" style="147" customWidth="1"/>
    <col min="10501" max="10501" width="20.6640625" style="147" customWidth="1"/>
    <col min="10502" max="10502" width="26.88671875" style="147" customWidth="1"/>
    <col min="10503" max="10733" width="6.88671875" style="147" customWidth="1"/>
    <col min="10734" max="10752" width="8" style="147"/>
    <col min="10753" max="10753" width="4.6640625" style="147" customWidth="1"/>
    <col min="10754" max="10754" width="55.109375" style="147" customWidth="1"/>
    <col min="10755" max="10755" width="13.6640625" style="147" customWidth="1"/>
    <col min="10756" max="10756" width="50.6640625" style="147" customWidth="1"/>
    <col min="10757" max="10757" width="20.6640625" style="147" customWidth="1"/>
    <col min="10758" max="10758" width="26.88671875" style="147" customWidth="1"/>
    <col min="10759" max="10989" width="6.88671875" style="147" customWidth="1"/>
    <col min="10990" max="11008" width="8" style="147"/>
    <col min="11009" max="11009" width="4.6640625" style="147" customWidth="1"/>
    <col min="11010" max="11010" width="55.109375" style="147" customWidth="1"/>
    <col min="11011" max="11011" width="13.6640625" style="147" customWidth="1"/>
    <col min="11012" max="11012" width="50.6640625" style="147" customWidth="1"/>
    <col min="11013" max="11013" width="20.6640625" style="147" customWidth="1"/>
    <col min="11014" max="11014" width="26.88671875" style="147" customWidth="1"/>
    <col min="11015" max="11245" width="6.88671875" style="147" customWidth="1"/>
    <col min="11246" max="11264" width="8" style="147"/>
    <col min="11265" max="11265" width="4.6640625" style="147" customWidth="1"/>
    <col min="11266" max="11266" width="55.109375" style="147" customWidth="1"/>
    <col min="11267" max="11267" width="13.6640625" style="147" customWidth="1"/>
    <col min="11268" max="11268" width="50.6640625" style="147" customWidth="1"/>
    <col min="11269" max="11269" width="20.6640625" style="147" customWidth="1"/>
    <col min="11270" max="11270" width="26.88671875" style="147" customWidth="1"/>
    <col min="11271" max="11501" width="6.88671875" style="147" customWidth="1"/>
    <col min="11502" max="11520" width="8" style="147"/>
    <col min="11521" max="11521" width="4.6640625" style="147" customWidth="1"/>
    <col min="11522" max="11522" width="55.109375" style="147" customWidth="1"/>
    <col min="11523" max="11523" width="13.6640625" style="147" customWidth="1"/>
    <col min="11524" max="11524" width="50.6640625" style="147" customWidth="1"/>
    <col min="11525" max="11525" width="20.6640625" style="147" customWidth="1"/>
    <col min="11526" max="11526" width="26.88671875" style="147" customWidth="1"/>
    <col min="11527" max="11757" width="6.88671875" style="147" customWidth="1"/>
    <col min="11758" max="11776" width="8" style="147"/>
    <col min="11777" max="11777" width="4.6640625" style="147" customWidth="1"/>
    <col min="11778" max="11778" width="55.109375" style="147" customWidth="1"/>
    <col min="11779" max="11779" width="13.6640625" style="147" customWidth="1"/>
    <col min="11780" max="11780" width="50.6640625" style="147" customWidth="1"/>
    <col min="11781" max="11781" width="20.6640625" style="147" customWidth="1"/>
    <col min="11782" max="11782" width="26.88671875" style="147" customWidth="1"/>
    <col min="11783" max="12013" width="6.88671875" style="147" customWidth="1"/>
    <col min="12014" max="12032" width="8" style="147"/>
    <col min="12033" max="12033" width="4.6640625" style="147" customWidth="1"/>
    <col min="12034" max="12034" width="55.109375" style="147" customWidth="1"/>
    <col min="12035" max="12035" width="13.6640625" style="147" customWidth="1"/>
    <col min="12036" max="12036" width="50.6640625" style="147" customWidth="1"/>
    <col min="12037" max="12037" width="20.6640625" style="147" customWidth="1"/>
    <col min="12038" max="12038" width="26.88671875" style="147" customWidth="1"/>
    <col min="12039" max="12269" width="6.88671875" style="147" customWidth="1"/>
    <col min="12270" max="12288" width="8" style="147"/>
    <col min="12289" max="12289" width="4.6640625" style="147" customWidth="1"/>
    <col min="12290" max="12290" width="55.109375" style="147" customWidth="1"/>
    <col min="12291" max="12291" width="13.6640625" style="147" customWidth="1"/>
    <col min="12292" max="12292" width="50.6640625" style="147" customWidth="1"/>
    <col min="12293" max="12293" width="20.6640625" style="147" customWidth="1"/>
    <col min="12294" max="12294" width="26.88671875" style="147" customWidth="1"/>
    <col min="12295" max="12525" width="6.88671875" style="147" customWidth="1"/>
    <col min="12526" max="12544" width="8" style="147"/>
    <col min="12545" max="12545" width="4.6640625" style="147" customWidth="1"/>
    <col min="12546" max="12546" width="55.109375" style="147" customWidth="1"/>
    <col min="12547" max="12547" width="13.6640625" style="147" customWidth="1"/>
    <col min="12548" max="12548" width="50.6640625" style="147" customWidth="1"/>
    <col min="12549" max="12549" width="20.6640625" style="147" customWidth="1"/>
    <col min="12550" max="12550" width="26.88671875" style="147" customWidth="1"/>
    <col min="12551" max="12781" width="6.88671875" style="147" customWidth="1"/>
    <col min="12782" max="12800" width="8" style="147"/>
    <col min="12801" max="12801" width="4.6640625" style="147" customWidth="1"/>
    <col min="12802" max="12802" width="55.109375" style="147" customWidth="1"/>
    <col min="12803" max="12803" width="13.6640625" style="147" customWidth="1"/>
    <col min="12804" max="12804" width="50.6640625" style="147" customWidth="1"/>
    <col min="12805" max="12805" width="20.6640625" style="147" customWidth="1"/>
    <col min="12806" max="12806" width="26.88671875" style="147" customWidth="1"/>
    <col min="12807" max="13037" width="6.88671875" style="147" customWidth="1"/>
    <col min="13038" max="13056" width="8" style="147"/>
    <col min="13057" max="13057" width="4.6640625" style="147" customWidth="1"/>
    <col min="13058" max="13058" width="55.109375" style="147" customWidth="1"/>
    <col min="13059" max="13059" width="13.6640625" style="147" customWidth="1"/>
    <col min="13060" max="13060" width="50.6640625" style="147" customWidth="1"/>
    <col min="13061" max="13061" width="20.6640625" style="147" customWidth="1"/>
    <col min="13062" max="13062" width="26.88671875" style="147" customWidth="1"/>
    <col min="13063" max="13293" width="6.88671875" style="147" customWidth="1"/>
    <col min="13294" max="13312" width="8" style="147"/>
    <col min="13313" max="13313" width="4.6640625" style="147" customWidth="1"/>
    <col min="13314" max="13314" width="55.109375" style="147" customWidth="1"/>
    <col min="13315" max="13315" width="13.6640625" style="147" customWidth="1"/>
    <col min="13316" max="13316" width="50.6640625" style="147" customWidth="1"/>
    <col min="13317" max="13317" width="20.6640625" style="147" customWidth="1"/>
    <col min="13318" max="13318" width="26.88671875" style="147" customWidth="1"/>
    <col min="13319" max="13549" width="6.88671875" style="147" customWidth="1"/>
    <col min="13550" max="13568" width="8" style="147"/>
    <col min="13569" max="13569" width="4.6640625" style="147" customWidth="1"/>
    <col min="13570" max="13570" width="55.109375" style="147" customWidth="1"/>
    <col min="13571" max="13571" width="13.6640625" style="147" customWidth="1"/>
    <col min="13572" max="13572" width="50.6640625" style="147" customWidth="1"/>
    <col min="13573" max="13573" width="20.6640625" style="147" customWidth="1"/>
    <col min="13574" max="13574" width="26.88671875" style="147" customWidth="1"/>
    <col min="13575" max="13805" width="6.88671875" style="147" customWidth="1"/>
    <col min="13806" max="13824" width="8" style="147"/>
    <col min="13825" max="13825" width="4.6640625" style="147" customWidth="1"/>
    <col min="13826" max="13826" width="55.109375" style="147" customWidth="1"/>
    <col min="13827" max="13827" width="13.6640625" style="147" customWidth="1"/>
    <col min="13828" max="13828" width="50.6640625" style="147" customWidth="1"/>
    <col min="13829" max="13829" width="20.6640625" style="147" customWidth="1"/>
    <col min="13830" max="13830" width="26.88671875" style="147" customWidth="1"/>
    <col min="13831" max="14061" width="6.88671875" style="147" customWidth="1"/>
    <col min="14062" max="14080" width="8" style="147"/>
    <col min="14081" max="14081" width="4.6640625" style="147" customWidth="1"/>
    <col min="14082" max="14082" width="55.109375" style="147" customWidth="1"/>
    <col min="14083" max="14083" width="13.6640625" style="147" customWidth="1"/>
    <col min="14084" max="14084" width="50.6640625" style="147" customWidth="1"/>
    <col min="14085" max="14085" width="20.6640625" style="147" customWidth="1"/>
    <col min="14086" max="14086" width="26.88671875" style="147" customWidth="1"/>
    <col min="14087" max="14317" width="6.88671875" style="147" customWidth="1"/>
    <col min="14318" max="14336" width="8" style="147"/>
    <col min="14337" max="14337" width="4.6640625" style="147" customWidth="1"/>
    <col min="14338" max="14338" width="55.109375" style="147" customWidth="1"/>
    <col min="14339" max="14339" width="13.6640625" style="147" customWidth="1"/>
    <col min="14340" max="14340" width="50.6640625" style="147" customWidth="1"/>
    <col min="14341" max="14341" width="20.6640625" style="147" customWidth="1"/>
    <col min="14342" max="14342" width="26.88671875" style="147" customWidth="1"/>
    <col min="14343" max="14573" width="6.88671875" style="147" customWidth="1"/>
    <col min="14574" max="14592" width="8" style="147"/>
    <col min="14593" max="14593" width="4.6640625" style="147" customWidth="1"/>
    <col min="14594" max="14594" width="55.109375" style="147" customWidth="1"/>
    <col min="14595" max="14595" width="13.6640625" style="147" customWidth="1"/>
    <col min="14596" max="14596" width="50.6640625" style="147" customWidth="1"/>
    <col min="14597" max="14597" width="20.6640625" style="147" customWidth="1"/>
    <col min="14598" max="14598" width="26.88671875" style="147" customWidth="1"/>
    <col min="14599" max="14829" width="6.88671875" style="147" customWidth="1"/>
    <col min="14830" max="14848" width="8" style="147"/>
    <col min="14849" max="14849" width="4.6640625" style="147" customWidth="1"/>
    <col min="14850" max="14850" width="55.109375" style="147" customWidth="1"/>
    <col min="14851" max="14851" width="13.6640625" style="147" customWidth="1"/>
    <col min="14852" max="14852" width="50.6640625" style="147" customWidth="1"/>
    <col min="14853" max="14853" width="20.6640625" style="147" customWidth="1"/>
    <col min="14854" max="14854" width="26.88671875" style="147" customWidth="1"/>
    <col min="14855" max="15085" width="6.88671875" style="147" customWidth="1"/>
    <col min="15086" max="15104" width="8" style="147"/>
    <col min="15105" max="15105" width="4.6640625" style="147" customWidth="1"/>
    <col min="15106" max="15106" width="55.109375" style="147" customWidth="1"/>
    <col min="15107" max="15107" width="13.6640625" style="147" customWidth="1"/>
    <col min="15108" max="15108" width="50.6640625" style="147" customWidth="1"/>
    <col min="15109" max="15109" width="20.6640625" style="147" customWidth="1"/>
    <col min="15110" max="15110" width="26.88671875" style="147" customWidth="1"/>
    <col min="15111" max="15341" width="6.88671875" style="147" customWidth="1"/>
    <col min="15342" max="15360" width="8" style="147"/>
    <col min="15361" max="15361" width="4.6640625" style="147" customWidth="1"/>
    <col min="15362" max="15362" width="55.109375" style="147" customWidth="1"/>
    <col min="15363" max="15363" width="13.6640625" style="147" customWidth="1"/>
    <col min="15364" max="15364" width="50.6640625" style="147" customWidth="1"/>
    <col min="15365" max="15365" width="20.6640625" style="147" customWidth="1"/>
    <col min="15366" max="15366" width="26.88671875" style="147" customWidth="1"/>
    <col min="15367" max="15597" width="6.88671875" style="147" customWidth="1"/>
    <col min="15598" max="15616" width="8" style="147"/>
    <col min="15617" max="15617" width="4.6640625" style="147" customWidth="1"/>
    <col min="15618" max="15618" width="55.109375" style="147" customWidth="1"/>
    <col min="15619" max="15619" width="13.6640625" style="147" customWidth="1"/>
    <col min="15620" max="15620" width="50.6640625" style="147" customWidth="1"/>
    <col min="15621" max="15621" width="20.6640625" style="147" customWidth="1"/>
    <col min="15622" max="15622" width="26.88671875" style="147" customWidth="1"/>
    <col min="15623" max="15853" width="6.88671875" style="147" customWidth="1"/>
    <col min="15854" max="15872" width="8" style="147"/>
    <col min="15873" max="15873" width="4.6640625" style="147" customWidth="1"/>
    <col min="15874" max="15874" width="55.109375" style="147" customWidth="1"/>
    <col min="15875" max="15875" width="13.6640625" style="147" customWidth="1"/>
    <col min="15876" max="15876" width="50.6640625" style="147" customWidth="1"/>
    <col min="15877" max="15877" width="20.6640625" style="147" customWidth="1"/>
    <col min="15878" max="15878" width="26.88671875" style="147" customWidth="1"/>
    <col min="15879" max="16109" width="6.88671875" style="147" customWidth="1"/>
    <col min="16110" max="16128" width="8" style="147"/>
    <col min="16129" max="16129" width="4.6640625" style="147" customWidth="1"/>
    <col min="16130" max="16130" width="55.109375" style="147" customWidth="1"/>
    <col min="16131" max="16131" width="13.6640625" style="147" customWidth="1"/>
    <col min="16132" max="16132" width="50.6640625" style="147" customWidth="1"/>
    <col min="16133" max="16133" width="20.6640625" style="147" customWidth="1"/>
    <col min="16134" max="16134" width="26.88671875" style="147" customWidth="1"/>
    <col min="16135" max="16365" width="6.88671875" style="147" customWidth="1"/>
    <col min="16366" max="16384" width="8" style="147"/>
  </cols>
  <sheetData>
    <row r="1" spans="1:6" x14ac:dyDescent="0.25">
      <c r="A1" s="375" t="s">
        <v>1701</v>
      </c>
      <c r="C1" s="278" t="s">
        <v>83</v>
      </c>
    </row>
    <row r="2" spans="1:6" x14ac:dyDescent="0.25">
      <c r="A2" s="240"/>
      <c r="B2" s="240"/>
    </row>
    <row r="3" spans="1:6" s="7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s="7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263"/>
      <c r="B5" s="242"/>
      <c r="C5" s="242"/>
      <c r="D5" s="207"/>
      <c r="E5" s="500"/>
      <c r="F5" s="202"/>
    </row>
    <row r="6" spans="1:6" s="280" customFormat="1" x14ac:dyDescent="0.25">
      <c r="A6" s="281"/>
      <c r="B6" s="4" t="s">
        <v>110</v>
      </c>
      <c r="C6" s="281"/>
      <c r="D6" s="281"/>
      <c r="E6" s="281"/>
      <c r="F6" s="202"/>
    </row>
    <row r="7" spans="1:6" s="280" customFormat="1" ht="31.2" x14ac:dyDescent="0.25">
      <c r="A7" s="281"/>
      <c r="B7" s="501" t="s">
        <v>3634</v>
      </c>
      <c r="C7" s="502">
        <f>SUM(C10,C23,C32,C35,C44,C54,C61,C64,C71,C81)</f>
        <v>4788500000</v>
      </c>
      <c r="D7" s="281"/>
      <c r="E7" s="281"/>
      <c r="F7" s="202"/>
    </row>
    <row r="8" spans="1:6" s="240" customFormat="1" x14ac:dyDescent="0.25">
      <c r="A8" s="243"/>
      <c r="B8" s="201"/>
      <c r="C8" s="244"/>
      <c r="D8" s="201"/>
      <c r="E8" s="419"/>
      <c r="F8" s="202"/>
    </row>
    <row r="9" spans="1:6" s="240" customFormat="1" ht="31.2" x14ac:dyDescent="0.25">
      <c r="A9" s="243" t="s">
        <v>123</v>
      </c>
      <c r="B9" s="201" t="str">
        <f>B7</f>
        <v>Organisasi Dinas Pariwisata, Pemuda dan Olahraga</v>
      </c>
      <c r="C9" s="244">
        <f>SUM(C10,C23,C32,C35,C44,C54,C61)</f>
        <v>3213900000</v>
      </c>
      <c r="D9" s="503"/>
      <c r="E9" s="504"/>
      <c r="F9" s="244"/>
    </row>
    <row r="10" spans="1:6" s="240" customFormat="1" ht="31.2" x14ac:dyDescent="0.25">
      <c r="A10" s="245" t="s">
        <v>237</v>
      </c>
      <c r="B10" s="205" t="s">
        <v>238</v>
      </c>
      <c r="C10" s="246">
        <f>SUM(C11:C21)</f>
        <v>478787000</v>
      </c>
      <c r="D10" s="503"/>
      <c r="E10" s="504"/>
      <c r="F10" s="244"/>
    </row>
    <row r="11" spans="1:6" ht="31.2" x14ac:dyDescent="0.25">
      <c r="A11" s="206" t="s">
        <v>1</v>
      </c>
      <c r="B11" s="5" t="s">
        <v>420</v>
      </c>
      <c r="C11" s="482">
        <v>12500000</v>
      </c>
      <c r="D11" s="5" t="s">
        <v>3635</v>
      </c>
      <c r="E11" s="483" t="s">
        <v>3636</v>
      </c>
      <c r="F11" s="5" t="s">
        <v>3637</v>
      </c>
    </row>
    <row r="12" spans="1:6" ht="62.4" x14ac:dyDescent="0.25">
      <c r="A12" s="206" t="s">
        <v>3</v>
      </c>
      <c r="B12" s="5" t="s">
        <v>3638</v>
      </c>
      <c r="C12" s="54">
        <v>227200000</v>
      </c>
      <c r="D12" s="5" t="s">
        <v>3639</v>
      </c>
      <c r="E12" s="483" t="s">
        <v>528</v>
      </c>
      <c r="F12" s="5" t="s">
        <v>3640</v>
      </c>
    </row>
    <row r="13" spans="1:6" ht="62.4" x14ac:dyDescent="0.25">
      <c r="A13" s="206" t="s">
        <v>4</v>
      </c>
      <c r="B13" s="5" t="s">
        <v>1162</v>
      </c>
      <c r="C13" s="54">
        <v>5000000</v>
      </c>
      <c r="D13" s="5" t="s">
        <v>3641</v>
      </c>
      <c r="E13" s="513" t="s">
        <v>3642</v>
      </c>
      <c r="F13" s="5" t="s">
        <v>3637</v>
      </c>
    </row>
    <row r="14" spans="1:6" ht="31.2" x14ac:dyDescent="0.25">
      <c r="A14" s="206" t="s">
        <v>431</v>
      </c>
      <c r="B14" s="5" t="s">
        <v>426</v>
      </c>
      <c r="C14" s="54">
        <v>32340000</v>
      </c>
      <c r="D14" s="5" t="s">
        <v>3643</v>
      </c>
      <c r="E14" s="106" t="s">
        <v>3644</v>
      </c>
      <c r="F14" s="5" t="s">
        <v>3637</v>
      </c>
    </row>
    <row r="15" spans="1:6" ht="31.2" x14ac:dyDescent="0.25">
      <c r="A15" s="206" t="s">
        <v>435</v>
      </c>
      <c r="B15" s="5" t="s">
        <v>239</v>
      </c>
      <c r="C15" s="54">
        <v>15590000</v>
      </c>
      <c r="D15" s="5" t="s">
        <v>3645</v>
      </c>
      <c r="E15" s="483" t="s">
        <v>3646</v>
      </c>
      <c r="F15" s="5" t="s">
        <v>3637</v>
      </c>
    </row>
    <row r="16" spans="1:6" ht="31.2" x14ac:dyDescent="0.25">
      <c r="A16" s="206" t="s">
        <v>438</v>
      </c>
      <c r="B16" s="5" t="s">
        <v>439</v>
      </c>
      <c r="C16" s="54">
        <v>16107000</v>
      </c>
      <c r="D16" s="5" t="s">
        <v>3647</v>
      </c>
      <c r="E16" s="483" t="s">
        <v>3648</v>
      </c>
      <c r="F16" s="5" t="s">
        <v>3637</v>
      </c>
    </row>
    <row r="17" spans="1:6" ht="46.8" x14ac:dyDescent="0.25">
      <c r="A17" s="206" t="s">
        <v>441</v>
      </c>
      <c r="B17" s="5" t="s">
        <v>3393</v>
      </c>
      <c r="C17" s="54">
        <v>3000000</v>
      </c>
      <c r="D17" s="5" t="s">
        <v>3649</v>
      </c>
      <c r="E17" s="483" t="s">
        <v>3650</v>
      </c>
      <c r="F17" s="5" t="s">
        <v>3637</v>
      </c>
    </row>
    <row r="18" spans="1:6" ht="78" x14ac:dyDescent="0.25">
      <c r="A18" s="206" t="s">
        <v>445</v>
      </c>
      <c r="B18" s="5" t="s">
        <v>548</v>
      </c>
      <c r="C18" s="54">
        <v>47900000</v>
      </c>
      <c r="D18" s="5" t="s">
        <v>3651</v>
      </c>
      <c r="E18" s="513" t="s">
        <v>3652</v>
      </c>
      <c r="F18" s="5" t="s">
        <v>3653</v>
      </c>
    </row>
    <row r="19" spans="1:6" ht="31.2" x14ac:dyDescent="0.25">
      <c r="A19" s="206" t="s">
        <v>449</v>
      </c>
      <c r="B19" s="5" t="s">
        <v>854</v>
      </c>
      <c r="C19" s="54">
        <v>5000000</v>
      </c>
      <c r="D19" s="5" t="s">
        <v>3654</v>
      </c>
      <c r="E19" s="483" t="s">
        <v>3655</v>
      </c>
      <c r="F19" s="5" t="s">
        <v>3637</v>
      </c>
    </row>
    <row r="20" spans="1:6" ht="31.2" x14ac:dyDescent="0.25">
      <c r="A20" s="206" t="s">
        <v>553</v>
      </c>
      <c r="B20" s="5" t="s">
        <v>446</v>
      </c>
      <c r="C20" s="54">
        <v>32425000</v>
      </c>
      <c r="D20" s="5" t="s">
        <v>3656</v>
      </c>
      <c r="E20" s="514" t="s">
        <v>3657</v>
      </c>
      <c r="F20" s="5" t="s">
        <v>3637</v>
      </c>
    </row>
    <row r="21" spans="1:6" ht="62.4" x14ac:dyDescent="0.25">
      <c r="A21" s="206" t="s">
        <v>557</v>
      </c>
      <c r="B21" s="5" t="s">
        <v>635</v>
      </c>
      <c r="C21" s="54">
        <v>81725000</v>
      </c>
      <c r="D21" s="5" t="s">
        <v>3658</v>
      </c>
      <c r="E21" s="514" t="s">
        <v>262</v>
      </c>
      <c r="F21" s="5" t="s">
        <v>3659</v>
      </c>
    </row>
    <row r="22" spans="1:6" x14ac:dyDescent="0.25">
      <c r="A22" s="206"/>
      <c r="B22" s="5"/>
      <c r="C22" s="54"/>
      <c r="D22" s="5"/>
      <c r="E22" s="514"/>
      <c r="F22" s="5"/>
    </row>
    <row r="23" spans="1:6" s="240" customFormat="1" ht="31.2" x14ac:dyDescent="0.25">
      <c r="A23" s="245" t="s">
        <v>243</v>
      </c>
      <c r="B23" s="205" t="s">
        <v>244</v>
      </c>
      <c r="C23" s="246">
        <f>SUM(C24:C30)</f>
        <v>404685000</v>
      </c>
      <c r="D23" s="503"/>
      <c r="E23" s="515"/>
      <c r="F23" s="244"/>
    </row>
    <row r="24" spans="1:6" s="240" customFormat="1" ht="109.2" x14ac:dyDescent="0.25">
      <c r="A24" s="206" t="s">
        <v>1</v>
      </c>
      <c r="B24" s="5" t="s">
        <v>3660</v>
      </c>
      <c r="C24" s="54">
        <v>27250000</v>
      </c>
      <c r="D24" s="5" t="s">
        <v>3661</v>
      </c>
      <c r="E24" s="514" t="s">
        <v>3662</v>
      </c>
      <c r="F24" s="5" t="s">
        <v>3663</v>
      </c>
    </row>
    <row r="25" spans="1:6" ht="31.2" x14ac:dyDescent="0.25">
      <c r="A25" s="206" t="s">
        <v>3</v>
      </c>
      <c r="B25" s="5" t="s">
        <v>245</v>
      </c>
      <c r="C25" s="54">
        <v>41850000</v>
      </c>
      <c r="D25" s="5" t="s">
        <v>3664</v>
      </c>
      <c r="E25" s="106" t="s">
        <v>3665</v>
      </c>
      <c r="F25" s="5" t="s">
        <v>3637</v>
      </c>
    </row>
    <row r="26" spans="1:6" ht="46.8" x14ac:dyDescent="0.25">
      <c r="A26" s="206" t="s">
        <v>4</v>
      </c>
      <c r="B26" s="5" t="s">
        <v>3666</v>
      </c>
      <c r="C26" s="54">
        <v>102070000</v>
      </c>
      <c r="D26" s="5" t="s">
        <v>3667</v>
      </c>
      <c r="E26" s="106" t="s">
        <v>3668</v>
      </c>
      <c r="F26" s="5" t="s">
        <v>3637</v>
      </c>
    </row>
    <row r="27" spans="1:6" ht="78" x14ac:dyDescent="0.25">
      <c r="A27" s="206" t="s">
        <v>431</v>
      </c>
      <c r="B27" s="5" t="s">
        <v>246</v>
      </c>
      <c r="C27" s="54">
        <v>8200000</v>
      </c>
      <c r="D27" s="5" t="s">
        <v>3669</v>
      </c>
      <c r="E27" s="514" t="s">
        <v>3670</v>
      </c>
      <c r="F27" s="5" t="s">
        <v>3671</v>
      </c>
    </row>
    <row r="28" spans="1:6" ht="31.2" x14ac:dyDescent="0.25">
      <c r="A28" s="206" t="s">
        <v>435</v>
      </c>
      <c r="B28" s="5" t="s">
        <v>3672</v>
      </c>
      <c r="C28" s="505">
        <v>100000000</v>
      </c>
      <c r="D28" s="5" t="s">
        <v>3673</v>
      </c>
      <c r="E28" s="106" t="s">
        <v>3665</v>
      </c>
      <c r="F28" s="5" t="s">
        <v>3637</v>
      </c>
    </row>
    <row r="29" spans="1:6" ht="31.2" x14ac:dyDescent="0.25">
      <c r="A29" s="206" t="s">
        <v>438</v>
      </c>
      <c r="B29" s="5" t="s">
        <v>3674</v>
      </c>
      <c r="C29" s="54">
        <v>116915000</v>
      </c>
      <c r="D29" s="5" t="s">
        <v>3675</v>
      </c>
      <c r="E29" s="514" t="s">
        <v>3665</v>
      </c>
      <c r="F29" s="5" t="s">
        <v>3676</v>
      </c>
    </row>
    <row r="30" spans="1:6" ht="31.2" x14ac:dyDescent="0.25">
      <c r="A30" s="206" t="s">
        <v>441</v>
      </c>
      <c r="B30" s="5" t="s">
        <v>3677</v>
      </c>
      <c r="C30" s="505">
        <v>8400000</v>
      </c>
      <c r="D30" s="5" t="s">
        <v>3678</v>
      </c>
      <c r="E30" s="106" t="s">
        <v>255</v>
      </c>
      <c r="F30" s="5" t="s">
        <v>3637</v>
      </c>
    </row>
    <row r="31" spans="1:6" x14ac:dyDescent="0.25">
      <c r="A31" s="206"/>
      <c r="B31" s="5"/>
      <c r="C31" s="505"/>
      <c r="D31" s="5"/>
      <c r="E31" s="106"/>
      <c r="F31" s="5"/>
    </row>
    <row r="32" spans="1:6" s="240" customFormat="1" ht="46.8" x14ac:dyDescent="0.25">
      <c r="A32" s="245" t="s">
        <v>247</v>
      </c>
      <c r="B32" s="211" t="s">
        <v>466</v>
      </c>
      <c r="C32" s="246">
        <f>SUM(C33:C33)</f>
        <v>52028000</v>
      </c>
      <c r="D32" s="503"/>
      <c r="E32" s="515"/>
      <c r="F32" s="244"/>
    </row>
    <row r="33" spans="1:6" ht="46.8" x14ac:dyDescent="0.25">
      <c r="A33" s="206" t="s">
        <v>1</v>
      </c>
      <c r="B33" s="5" t="s">
        <v>3679</v>
      </c>
      <c r="C33" s="54">
        <v>52028000</v>
      </c>
      <c r="D33" s="5" t="s">
        <v>3680</v>
      </c>
      <c r="E33" s="514" t="s">
        <v>262</v>
      </c>
      <c r="F33" s="5" t="s">
        <v>3637</v>
      </c>
    </row>
    <row r="34" spans="1:6" x14ac:dyDescent="0.25">
      <c r="A34" s="206"/>
      <c r="B34" s="5"/>
      <c r="C34" s="54"/>
      <c r="D34" s="5"/>
      <c r="E34" s="514"/>
      <c r="F34" s="5"/>
    </row>
    <row r="35" spans="1:6" s="240" customFormat="1" ht="31.2" x14ac:dyDescent="0.25">
      <c r="A35" s="245" t="s">
        <v>248</v>
      </c>
      <c r="B35" s="205" t="s">
        <v>3681</v>
      </c>
      <c r="C35" s="246">
        <f>SUM(C36:C42)</f>
        <v>425000000</v>
      </c>
      <c r="D35" s="503"/>
      <c r="E35" s="515"/>
      <c r="F35" s="244"/>
    </row>
    <row r="36" spans="1:6" ht="31.2" x14ac:dyDescent="0.25">
      <c r="A36" s="206" t="s">
        <v>1</v>
      </c>
      <c r="B36" s="207" t="s">
        <v>3682</v>
      </c>
      <c r="C36" s="54">
        <v>10000000</v>
      </c>
      <c r="D36" s="5" t="s">
        <v>3683</v>
      </c>
      <c r="E36" s="483" t="s">
        <v>498</v>
      </c>
      <c r="F36" s="5" t="s">
        <v>3637</v>
      </c>
    </row>
    <row r="37" spans="1:6" ht="31.2" x14ac:dyDescent="0.25">
      <c r="A37" s="206" t="s">
        <v>3</v>
      </c>
      <c r="B37" s="207" t="s">
        <v>3684</v>
      </c>
      <c r="C37" s="208">
        <v>25000000</v>
      </c>
      <c r="D37" s="5" t="s">
        <v>3685</v>
      </c>
      <c r="E37" s="483" t="s">
        <v>255</v>
      </c>
      <c r="F37" s="5" t="s">
        <v>3686</v>
      </c>
    </row>
    <row r="38" spans="1:6" ht="31.2" x14ac:dyDescent="0.25">
      <c r="A38" s="206" t="s">
        <v>4</v>
      </c>
      <c r="B38" s="207" t="s">
        <v>3687</v>
      </c>
      <c r="C38" s="505">
        <v>30000000</v>
      </c>
      <c r="D38" s="5" t="s">
        <v>3688</v>
      </c>
      <c r="E38" s="483" t="s">
        <v>255</v>
      </c>
      <c r="F38" s="5" t="s">
        <v>902</v>
      </c>
    </row>
    <row r="39" spans="1:6" ht="62.4" x14ac:dyDescent="0.25">
      <c r="A39" s="206" t="s">
        <v>431</v>
      </c>
      <c r="B39" s="207" t="s">
        <v>3689</v>
      </c>
      <c r="C39" s="54">
        <v>185000000</v>
      </c>
      <c r="D39" s="5" t="s">
        <v>3690</v>
      </c>
      <c r="E39" s="514" t="s">
        <v>3691</v>
      </c>
      <c r="F39" s="5" t="s">
        <v>3637</v>
      </c>
    </row>
    <row r="40" spans="1:6" ht="31.2" x14ac:dyDescent="0.25">
      <c r="A40" s="206" t="s">
        <v>435</v>
      </c>
      <c r="B40" s="207" t="s">
        <v>3692</v>
      </c>
      <c r="C40" s="54">
        <v>100000000</v>
      </c>
      <c r="D40" s="5" t="s">
        <v>3693</v>
      </c>
      <c r="E40" s="106" t="s">
        <v>3694</v>
      </c>
      <c r="F40" s="5" t="s">
        <v>3637</v>
      </c>
    </row>
    <row r="41" spans="1:6" ht="46.8" x14ac:dyDescent="0.25">
      <c r="A41" s="206" t="s">
        <v>438</v>
      </c>
      <c r="B41" s="207" t="s">
        <v>3695</v>
      </c>
      <c r="C41" s="54">
        <v>25000000</v>
      </c>
      <c r="D41" s="506" t="s">
        <v>3696</v>
      </c>
      <c r="E41" s="106" t="s">
        <v>3697</v>
      </c>
      <c r="F41" s="5" t="s">
        <v>3698</v>
      </c>
    </row>
    <row r="42" spans="1:6" ht="31.2" x14ac:dyDescent="0.25">
      <c r="A42" s="206" t="s">
        <v>441</v>
      </c>
      <c r="B42" s="5" t="s">
        <v>3699</v>
      </c>
      <c r="C42" s="54">
        <v>50000000</v>
      </c>
      <c r="D42" s="506" t="s">
        <v>3700</v>
      </c>
      <c r="E42" s="514" t="s">
        <v>255</v>
      </c>
      <c r="F42" s="5" t="s">
        <v>3637</v>
      </c>
    </row>
    <row r="43" spans="1:6" x14ac:dyDescent="0.25">
      <c r="A43" s="206"/>
      <c r="B43" s="5"/>
      <c r="C43" s="54"/>
      <c r="D43" s="506"/>
      <c r="E43" s="514"/>
      <c r="F43" s="5"/>
    </row>
    <row r="44" spans="1:6" s="240" customFormat="1" ht="31.2" x14ac:dyDescent="0.25">
      <c r="A44" s="245" t="s">
        <v>249</v>
      </c>
      <c r="B44" s="205" t="s">
        <v>3701</v>
      </c>
      <c r="C44" s="246">
        <f>SUM(C45:C52)</f>
        <v>1587714000</v>
      </c>
      <c r="D44" s="201"/>
      <c r="E44" s="265"/>
      <c r="F44" s="201"/>
    </row>
    <row r="45" spans="1:6" ht="46.8" x14ac:dyDescent="0.25">
      <c r="A45" s="206" t="s">
        <v>1</v>
      </c>
      <c r="B45" s="207" t="s">
        <v>3702</v>
      </c>
      <c r="C45" s="480">
        <v>1080000000</v>
      </c>
      <c r="D45" s="5" t="s">
        <v>3703</v>
      </c>
      <c r="E45" s="514" t="s">
        <v>3665</v>
      </c>
      <c r="F45" s="5" t="s">
        <v>3704</v>
      </c>
    </row>
    <row r="46" spans="1:6" ht="46.8" x14ac:dyDescent="0.25">
      <c r="A46" s="206" t="s">
        <v>3</v>
      </c>
      <c r="B46" s="207" t="s">
        <v>3705</v>
      </c>
      <c r="C46" s="480">
        <v>20000000</v>
      </c>
      <c r="D46" s="5" t="s">
        <v>3706</v>
      </c>
      <c r="E46" s="483" t="s">
        <v>3707</v>
      </c>
      <c r="F46" s="5" t="s">
        <v>3708</v>
      </c>
    </row>
    <row r="47" spans="1:6" ht="46.8" x14ac:dyDescent="0.25">
      <c r="A47" s="206" t="s">
        <v>4</v>
      </c>
      <c r="B47" s="207" t="s">
        <v>3709</v>
      </c>
      <c r="C47" s="54">
        <v>57500000</v>
      </c>
      <c r="D47" s="5" t="s">
        <v>3710</v>
      </c>
      <c r="E47" s="483" t="s">
        <v>3665</v>
      </c>
      <c r="F47" s="5" t="s">
        <v>3711</v>
      </c>
    </row>
    <row r="48" spans="1:6" ht="31.2" x14ac:dyDescent="0.25">
      <c r="A48" s="206" t="s">
        <v>431</v>
      </c>
      <c r="B48" s="207" t="s">
        <v>3712</v>
      </c>
      <c r="C48" s="54">
        <v>31000000</v>
      </c>
      <c r="D48" s="5" t="s">
        <v>3713</v>
      </c>
      <c r="E48" s="106" t="s">
        <v>3714</v>
      </c>
      <c r="F48" s="5" t="s">
        <v>902</v>
      </c>
    </row>
    <row r="49" spans="1:6" ht="31.2" x14ac:dyDescent="0.25">
      <c r="A49" s="206" t="s">
        <v>435</v>
      </c>
      <c r="B49" s="207" t="s">
        <v>3715</v>
      </c>
      <c r="C49" s="54">
        <v>244964000</v>
      </c>
      <c r="D49" s="5" t="s">
        <v>3716</v>
      </c>
      <c r="E49" s="514" t="s">
        <v>262</v>
      </c>
      <c r="F49" s="5" t="s">
        <v>902</v>
      </c>
    </row>
    <row r="50" spans="1:6" ht="46.8" x14ac:dyDescent="0.25">
      <c r="A50" s="206" t="s">
        <v>438</v>
      </c>
      <c r="B50" s="207" t="s">
        <v>3717</v>
      </c>
      <c r="C50" s="54">
        <v>91250000</v>
      </c>
      <c r="D50" s="5" t="s">
        <v>3718</v>
      </c>
      <c r="E50" s="514" t="s">
        <v>3707</v>
      </c>
      <c r="F50" s="5" t="s">
        <v>3719</v>
      </c>
    </row>
    <row r="51" spans="1:6" ht="31.2" x14ac:dyDescent="0.25">
      <c r="A51" s="206" t="s">
        <v>441</v>
      </c>
      <c r="B51" s="207" t="s">
        <v>3720</v>
      </c>
      <c r="C51" s="54">
        <v>10000000</v>
      </c>
      <c r="D51" s="5" t="s">
        <v>3721</v>
      </c>
      <c r="E51" s="514" t="s">
        <v>255</v>
      </c>
      <c r="F51" s="5" t="s">
        <v>269</v>
      </c>
    </row>
    <row r="52" spans="1:6" ht="46.8" x14ac:dyDescent="0.25">
      <c r="A52" s="206" t="s">
        <v>445</v>
      </c>
      <c r="B52" s="5" t="s">
        <v>3722</v>
      </c>
      <c r="C52" s="54">
        <v>53000000</v>
      </c>
      <c r="D52" s="5" t="s">
        <v>3723</v>
      </c>
      <c r="E52" s="516" t="s">
        <v>3724</v>
      </c>
      <c r="F52" s="507" t="s">
        <v>3637</v>
      </c>
    </row>
    <row r="53" spans="1:6" x14ac:dyDescent="0.25">
      <c r="A53" s="206"/>
      <c r="B53" s="5"/>
      <c r="C53" s="54"/>
      <c r="D53" s="5"/>
      <c r="E53" s="516"/>
      <c r="F53" s="507"/>
    </row>
    <row r="54" spans="1:6" s="240" customFormat="1" x14ac:dyDescent="0.25">
      <c r="A54" s="245" t="s">
        <v>250</v>
      </c>
      <c r="B54" s="205" t="s">
        <v>3725</v>
      </c>
      <c r="C54" s="246">
        <f>SUM(C55:C59)</f>
        <v>220686000</v>
      </c>
      <c r="D54" s="201"/>
      <c r="E54" s="265"/>
      <c r="F54" s="201"/>
    </row>
    <row r="55" spans="1:6" ht="46.8" x14ac:dyDescent="0.25">
      <c r="A55" s="206" t="s">
        <v>1</v>
      </c>
      <c r="B55" s="5" t="s">
        <v>3726</v>
      </c>
      <c r="C55" s="54">
        <v>25000000</v>
      </c>
      <c r="D55" s="5" t="s">
        <v>3727</v>
      </c>
      <c r="E55" s="483" t="s">
        <v>255</v>
      </c>
      <c r="F55" s="5" t="s">
        <v>3728</v>
      </c>
    </row>
    <row r="56" spans="1:6" ht="46.8" x14ac:dyDescent="0.25">
      <c r="A56" s="206" t="s">
        <v>3</v>
      </c>
      <c r="B56" s="5" t="s">
        <v>3729</v>
      </c>
      <c r="C56" s="54">
        <v>150000000</v>
      </c>
      <c r="D56" s="5" t="s">
        <v>3730</v>
      </c>
      <c r="E56" s="483" t="s">
        <v>528</v>
      </c>
      <c r="F56" s="5" t="s">
        <v>3637</v>
      </c>
    </row>
    <row r="57" spans="1:6" ht="31.2" x14ac:dyDescent="0.25">
      <c r="A57" s="206" t="s">
        <v>4</v>
      </c>
      <c r="B57" s="5" t="s">
        <v>3731</v>
      </c>
      <c r="C57" s="54">
        <v>10686000</v>
      </c>
      <c r="D57" s="5" t="s">
        <v>3732</v>
      </c>
      <c r="E57" s="514" t="s">
        <v>262</v>
      </c>
      <c r="F57" s="5" t="s">
        <v>3637</v>
      </c>
    </row>
    <row r="58" spans="1:6" s="508" customFormat="1" ht="31.2" x14ac:dyDescent="0.25">
      <c r="A58" s="206" t="s">
        <v>431</v>
      </c>
      <c r="B58" s="129" t="s">
        <v>3733</v>
      </c>
      <c r="C58" s="140">
        <v>10000000</v>
      </c>
      <c r="D58" s="129" t="s">
        <v>3734</v>
      </c>
      <c r="E58" s="517" t="s">
        <v>254</v>
      </c>
      <c r="F58" s="129" t="s">
        <v>3735</v>
      </c>
    </row>
    <row r="59" spans="1:6" ht="31.2" x14ac:dyDescent="0.25">
      <c r="A59" s="206" t="s">
        <v>435</v>
      </c>
      <c r="B59" s="5" t="s">
        <v>3736</v>
      </c>
      <c r="C59" s="54">
        <v>25000000</v>
      </c>
      <c r="D59" s="5" t="s">
        <v>3737</v>
      </c>
      <c r="E59" s="514" t="s">
        <v>254</v>
      </c>
      <c r="F59" s="5" t="s">
        <v>3738</v>
      </c>
    </row>
    <row r="60" spans="1:6" x14ac:dyDescent="0.25">
      <c r="A60" s="206"/>
      <c r="B60" s="5"/>
      <c r="C60" s="54"/>
      <c r="D60" s="5"/>
      <c r="E60" s="514"/>
      <c r="F60" s="5"/>
    </row>
    <row r="61" spans="1:6" ht="31.2" x14ac:dyDescent="0.25">
      <c r="A61" s="245" t="s">
        <v>253</v>
      </c>
      <c r="B61" s="81" t="s">
        <v>3739</v>
      </c>
      <c r="C61" s="68">
        <f>SUM(C62)</f>
        <v>45000000</v>
      </c>
      <c r="D61" s="5"/>
      <c r="E61" s="514"/>
      <c r="F61" s="5"/>
    </row>
    <row r="62" spans="1:6" ht="31.2" x14ac:dyDescent="0.25">
      <c r="A62" s="206" t="s">
        <v>1</v>
      </c>
      <c r="B62" s="207" t="s">
        <v>3740</v>
      </c>
      <c r="C62" s="402">
        <v>45000000</v>
      </c>
      <c r="D62" s="207" t="s">
        <v>3741</v>
      </c>
      <c r="E62" s="252" t="s">
        <v>255</v>
      </c>
      <c r="F62" s="207" t="s">
        <v>3637</v>
      </c>
    </row>
    <row r="63" spans="1:6" x14ac:dyDescent="0.25">
      <c r="A63" s="206"/>
      <c r="B63" s="207"/>
      <c r="C63" s="402"/>
      <c r="D63" s="207"/>
      <c r="E63" s="252"/>
      <c r="F63" s="207"/>
    </row>
    <row r="64" spans="1:6" s="240" customFormat="1" ht="31.2" x14ac:dyDescent="0.25">
      <c r="A64" s="245" t="s">
        <v>256</v>
      </c>
      <c r="B64" s="205" t="s">
        <v>816</v>
      </c>
      <c r="C64" s="246">
        <f>SUM(C65:C69)</f>
        <v>652000000</v>
      </c>
      <c r="D64" s="201"/>
      <c r="E64" s="265"/>
      <c r="F64" s="201"/>
    </row>
    <row r="65" spans="1:6" ht="46.8" x14ac:dyDescent="0.25">
      <c r="A65" s="206" t="s">
        <v>1</v>
      </c>
      <c r="B65" s="509" t="s">
        <v>3742</v>
      </c>
      <c r="C65" s="482">
        <v>300000000</v>
      </c>
      <c r="D65" s="5" t="s">
        <v>3743</v>
      </c>
      <c r="E65" s="514" t="s">
        <v>3744</v>
      </c>
      <c r="F65" s="5" t="s">
        <v>3728</v>
      </c>
    </row>
    <row r="66" spans="1:6" ht="31.2" x14ac:dyDescent="0.25">
      <c r="A66" s="206" t="s">
        <v>3</v>
      </c>
      <c r="B66" s="5" t="s">
        <v>3745</v>
      </c>
      <c r="C66" s="482">
        <v>100000000</v>
      </c>
      <c r="D66" s="5" t="s">
        <v>3746</v>
      </c>
      <c r="E66" s="483" t="s">
        <v>255</v>
      </c>
      <c r="F66" s="5" t="s">
        <v>3637</v>
      </c>
    </row>
    <row r="67" spans="1:6" ht="31.2" x14ac:dyDescent="0.25">
      <c r="A67" s="206" t="s">
        <v>4</v>
      </c>
      <c r="B67" s="5" t="s">
        <v>3747</v>
      </c>
      <c r="C67" s="480">
        <v>20000000</v>
      </c>
      <c r="D67" s="506" t="s">
        <v>3748</v>
      </c>
      <c r="E67" s="514" t="s">
        <v>255</v>
      </c>
      <c r="F67" s="5" t="s">
        <v>3637</v>
      </c>
    </row>
    <row r="68" spans="1:6" ht="31.2" x14ac:dyDescent="0.25">
      <c r="A68" s="206" t="s">
        <v>431</v>
      </c>
      <c r="B68" s="5" t="s">
        <v>3749</v>
      </c>
      <c r="C68" s="482">
        <v>82000000</v>
      </c>
      <c r="D68" s="5" t="s">
        <v>3750</v>
      </c>
      <c r="E68" s="106" t="s">
        <v>3751</v>
      </c>
      <c r="F68" s="5" t="s">
        <v>3637</v>
      </c>
    </row>
    <row r="69" spans="1:6" ht="31.2" x14ac:dyDescent="0.25">
      <c r="A69" s="206" t="s">
        <v>435</v>
      </c>
      <c r="B69" s="5" t="s">
        <v>3752</v>
      </c>
      <c r="C69" s="482">
        <v>150000000</v>
      </c>
      <c r="D69" s="5" t="s">
        <v>3753</v>
      </c>
      <c r="E69" s="106" t="s">
        <v>3751</v>
      </c>
      <c r="F69" s="5" t="s">
        <v>3754</v>
      </c>
    </row>
    <row r="70" spans="1:6" x14ac:dyDescent="0.25">
      <c r="A70" s="206"/>
      <c r="B70" s="5"/>
      <c r="C70" s="482"/>
      <c r="D70" s="5"/>
      <c r="E70" s="106"/>
      <c r="F70" s="5"/>
    </row>
    <row r="71" spans="1:6" s="240" customFormat="1" ht="31.2" x14ac:dyDescent="0.25">
      <c r="A71" s="245" t="s">
        <v>123</v>
      </c>
      <c r="B71" s="205" t="s">
        <v>3381</v>
      </c>
      <c r="C71" s="246">
        <f>SUM(C72:C79)</f>
        <v>842600000</v>
      </c>
      <c r="D71" s="503"/>
      <c r="E71" s="515"/>
      <c r="F71" s="244"/>
    </row>
    <row r="72" spans="1:6" ht="46.8" x14ac:dyDescent="0.25">
      <c r="A72" s="206" t="s">
        <v>1</v>
      </c>
      <c r="B72" s="510" t="s">
        <v>3755</v>
      </c>
      <c r="C72" s="494">
        <v>290000000</v>
      </c>
      <c r="D72" s="510" t="s">
        <v>3756</v>
      </c>
      <c r="E72" s="518" t="s">
        <v>3757</v>
      </c>
      <c r="F72" s="5" t="s">
        <v>3637</v>
      </c>
    </row>
    <row r="73" spans="1:6" ht="46.8" x14ac:dyDescent="0.25">
      <c r="A73" s="206" t="s">
        <v>3</v>
      </c>
      <c r="B73" s="510" t="s">
        <v>3758</v>
      </c>
      <c r="C73" s="494">
        <v>100000000</v>
      </c>
      <c r="D73" s="510" t="s">
        <v>3759</v>
      </c>
      <c r="E73" s="518" t="s">
        <v>3760</v>
      </c>
      <c r="F73" s="5" t="s">
        <v>3637</v>
      </c>
    </row>
    <row r="74" spans="1:6" ht="31.2" x14ac:dyDescent="0.25">
      <c r="A74" s="206" t="s">
        <v>4</v>
      </c>
      <c r="B74" s="510" t="s">
        <v>3761</v>
      </c>
      <c r="C74" s="494">
        <v>227600000</v>
      </c>
      <c r="D74" s="510" t="s">
        <v>3762</v>
      </c>
      <c r="E74" s="518" t="s">
        <v>528</v>
      </c>
      <c r="F74" s="5" t="s">
        <v>3637</v>
      </c>
    </row>
    <row r="75" spans="1:6" ht="31.2" x14ac:dyDescent="0.25">
      <c r="A75" s="206" t="s">
        <v>431</v>
      </c>
      <c r="B75" s="510" t="s">
        <v>3763</v>
      </c>
      <c r="C75" s="494">
        <v>50000000</v>
      </c>
      <c r="D75" s="510" t="s">
        <v>3764</v>
      </c>
      <c r="E75" s="518" t="s">
        <v>3765</v>
      </c>
      <c r="F75" s="13" t="s">
        <v>3754</v>
      </c>
    </row>
    <row r="76" spans="1:6" ht="31.2" x14ac:dyDescent="0.25">
      <c r="A76" s="206" t="s">
        <v>435</v>
      </c>
      <c r="B76" s="510" t="s">
        <v>3766</v>
      </c>
      <c r="C76" s="494">
        <v>20000000</v>
      </c>
      <c r="D76" s="510" t="s">
        <v>3767</v>
      </c>
      <c r="E76" s="518" t="s">
        <v>3768</v>
      </c>
      <c r="F76" s="5" t="s">
        <v>3637</v>
      </c>
    </row>
    <row r="77" spans="1:6" ht="31.2" x14ac:dyDescent="0.25">
      <c r="A77" s="206" t="s">
        <v>438</v>
      </c>
      <c r="B77" s="510" t="s">
        <v>3769</v>
      </c>
      <c r="C77" s="494">
        <v>50000000</v>
      </c>
      <c r="D77" s="510" t="s">
        <v>3770</v>
      </c>
      <c r="E77" s="518" t="s">
        <v>3771</v>
      </c>
      <c r="F77" s="5" t="s">
        <v>3637</v>
      </c>
    </row>
    <row r="78" spans="1:6" ht="31.2" x14ac:dyDescent="0.25">
      <c r="A78" s="206" t="s">
        <v>441</v>
      </c>
      <c r="B78" s="510" t="s">
        <v>3772</v>
      </c>
      <c r="C78" s="494">
        <v>75000000</v>
      </c>
      <c r="D78" s="510" t="s">
        <v>3773</v>
      </c>
      <c r="E78" s="518" t="s">
        <v>3774</v>
      </c>
      <c r="F78" s="5" t="s">
        <v>3775</v>
      </c>
    </row>
    <row r="79" spans="1:6" ht="31.2" x14ac:dyDescent="0.25">
      <c r="A79" s="206" t="s">
        <v>445</v>
      </c>
      <c r="B79" s="510" t="s">
        <v>3776</v>
      </c>
      <c r="C79" s="494">
        <v>30000000</v>
      </c>
      <c r="D79" s="510" t="s">
        <v>3777</v>
      </c>
      <c r="E79" s="518" t="s">
        <v>3778</v>
      </c>
      <c r="F79" s="5" t="s">
        <v>3637</v>
      </c>
    </row>
    <row r="80" spans="1:6" x14ac:dyDescent="0.25">
      <c r="A80" s="206"/>
      <c r="B80" s="510"/>
      <c r="C80" s="494"/>
      <c r="D80" s="510"/>
      <c r="E80" s="518"/>
      <c r="F80" s="5"/>
    </row>
    <row r="81" spans="1:6" ht="31.2" x14ac:dyDescent="0.25">
      <c r="A81" s="245" t="s">
        <v>257</v>
      </c>
      <c r="B81" s="511" t="s">
        <v>3779</v>
      </c>
      <c r="C81" s="493">
        <f>SUM(C82)</f>
        <v>80000000</v>
      </c>
      <c r="D81" s="510"/>
      <c r="E81" s="518"/>
      <c r="F81" s="13"/>
    </row>
    <row r="82" spans="1:6" ht="31.2" x14ac:dyDescent="0.25">
      <c r="A82" s="206" t="s">
        <v>1</v>
      </c>
      <c r="B82" s="510" t="s">
        <v>3780</v>
      </c>
      <c r="C82" s="494">
        <v>80000000</v>
      </c>
      <c r="D82" s="510" t="s">
        <v>3781</v>
      </c>
      <c r="E82" s="518" t="s">
        <v>3782</v>
      </c>
      <c r="F82" s="5" t="s">
        <v>3775</v>
      </c>
    </row>
  </sheetData>
  <conditionalFormatting sqref="B6">
    <cfRule type="expression" dxfId="11" priority="1">
      <formula>#REF!&lt;&gt;0</formula>
    </cfRule>
  </conditionalFormatting>
  <pageMargins left="0.27" right="0.17" top="0.35" bottom="0.3" header="0.31496062992125984" footer="0.31496062992125984"/>
  <pageSetup paperSize="11" scale="5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BreakPreview" zoomScale="60" zoomScaleNormal="100" workbookViewId="0">
      <selection activeCell="B6" sqref="B6"/>
    </sheetView>
  </sheetViews>
  <sheetFormatPr defaultColWidth="6.88671875" defaultRowHeight="15.6" x14ac:dyDescent="0.25"/>
  <cols>
    <col min="1" max="1" width="7.77734375" style="95" customWidth="1"/>
    <col min="2" max="2" width="55.77734375" style="3" customWidth="1"/>
    <col min="3" max="3" width="23.77734375" style="520" customWidth="1"/>
    <col min="4" max="4" width="45.77734375" style="3" customWidth="1"/>
    <col min="5" max="6" width="24.77734375" style="3" customWidth="1"/>
    <col min="7" max="8" width="20.44140625" style="3" customWidth="1"/>
    <col min="9" max="256" width="6.88671875" style="3"/>
    <col min="257" max="257" width="4.6640625" style="3" customWidth="1"/>
    <col min="258" max="258" width="55" style="3" customWidth="1"/>
    <col min="259" max="259" width="13.6640625" style="3" customWidth="1"/>
    <col min="260" max="260" width="50.6640625" style="3" customWidth="1"/>
    <col min="261" max="261" width="20.6640625" style="3" customWidth="1"/>
    <col min="262" max="262" width="30.6640625" style="3" customWidth="1"/>
    <col min="263" max="264" width="20.44140625" style="3" customWidth="1"/>
    <col min="265" max="512" width="6.88671875" style="3"/>
    <col min="513" max="513" width="4.6640625" style="3" customWidth="1"/>
    <col min="514" max="514" width="55" style="3" customWidth="1"/>
    <col min="515" max="515" width="13.6640625" style="3" customWidth="1"/>
    <col min="516" max="516" width="50.6640625" style="3" customWidth="1"/>
    <col min="517" max="517" width="20.6640625" style="3" customWidth="1"/>
    <col min="518" max="518" width="30.6640625" style="3" customWidth="1"/>
    <col min="519" max="520" width="20.44140625" style="3" customWidth="1"/>
    <col min="521" max="768" width="6.88671875" style="3"/>
    <col min="769" max="769" width="4.6640625" style="3" customWidth="1"/>
    <col min="770" max="770" width="55" style="3" customWidth="1"/>
    <col min="771" max="771" width="13.6640625" style="3" customWidth="1"/>
    <col min="772" max="772" width="50.6640625" style="3" customWidth="1"/>
    <col min="773" max="773" width="20.6640625" style="3" customWidth="1"/>
    <col min="774" max="774" width="30.6640625" style="3" customWidth="1"/>
    <col min="775" max="776" width="20.44140625" style="3" customWidth="1"/>
    <col min="777" max="1024" width="6.88671875" style="3"/>
    <col min="1025" max="1025" width="4.6640625" style="3" customWidth="1"/>
    <col min="1026" max="1026" width="55" style="3" customWidth="1"/>
    <col min="1027" max="1027" width="13.6640625" style="3" customWidth="1"/>
    <col min="1028" max="1028" width="50.6640625" style="3" customWidth="1"/>
    <col min="1029" max="1029" width="20.6640625" style="3" customWidth="1"/>
    <col min="1030" max="1030" width="30.6640625" style="3" customWidth="1"/>
    <col min="1031" max="1032" width="20.44140625" style="3" customWidth="1"/>
    <col min="1033" max="1280" width="6.88671875" style="3"/>
    <col min="1281" max="1281" width="4.6640625" style="3" customWidth="1"/>
    <col min="1282" max="1282" width="55" style="3" customWidth="1"/>
    <col min="1283" max="1283" width="13.6640625" style="3" customWidth="1"/>
    <col min="1284" max="1284" width="50.6640625" style="3" customWidth="1"/>
    <col min="1285" max="1285" width="20.6640625" style="3" customWidth="1"/>
    <col min="1286" max="1286" width="30.6640625" style="3" customWidth="1"/>
    <col min="1287" max="1288" width="20.44140625" style="3" customWidth="1"/>
    <col min="1289" max="1536" width="6.88671875" style="3"/>
    <col min="1537" max="1537" width="4.6640625" style="3" customWidth="1"/>
    <col min="1538" max="1538" width="55" style="3" customWidth="1"/>
    <col min="1539" max="1539" width="13.6640625" style="3" customWidth="1"/>
    <col min="1540" max="1540" width="50.6640625" style="3" customWidth="1"/>
    <col min="1541" max="1541" width="20.6640625" style="3" customWidth="1"/>
    <col min="1542" max="1542" width="30.6640625" style="3" customWidth="1"/>
    <col min="1543" max="1544" width="20.44140625" style="3" customWidth="1"/>
    <col min="1545" max="1792" width="6.88671875" style="3"/>
    <col min="1793" max="1793" width="4.6640625" style="3" customWidth="1"/>
    <col min="1794" max="1794" width="55" style="3" customWidth="1"/>
    <col min="1795" max="1795" width="13.6640625" style="3" customWidth="1"/>
    <col min="1796" max="1796" width="50.6640625" style="3" customWidth="1"/>
    <col min="1797" max="1797" width="20.6640625" style="3" customWidth="1"/>
    <col min="1798" max="1798" width="30.6640625" style="3" customWidth="1"/>
    <col min="1799" max="1800" width="20.44140625" style="3" customWidth="1"/>
    <col min="1801" max="2048" width="6.88671875" style="3"/>
    <col min="2049" max="2049" width="4.6640625" style="3" customWidth="1"/>
    <col min="2050" max="2050" width="55" style="3" customWidth="1"/>
    <col min="2051" max="2051" width="13.6640625" style="3" customWidth="1"/>
    <col min="2052" max="2052" width="50.6640625" style="3" customWidth="1"/>
    <col min="2053" max="2053" width="20.6640625" style="3" customWidth="1"/>
    <col min="2054" max="2054" width="30.6640625" style="3" customWidth="1"/>
    <col min="2055" max="2056" width="20.44140625" style="3" customWidth="1"/>
    <col min="2057" max="2304" width="6.88671875" style="3"/>
    <col min="2305" max="2305" width="4.6640625" style="3" customWidth="1"/>
    <col min="2306" max="2306" width="55" style="3" customWidth="1"/>
    <col min="2307" max="2307" width="13.6640625" style="3" customWidth="1"/>
    <col min="2308" max="2308" width="50.6640625" style="3" customWidth="1"/>
    <col min="2309" max="2309" width="20.6640625" style="3" customWidth="1"/>
    <col min="2310" max="2310" width="30.6640625" style="3" customWidth="1"/>
    <col min="2311" max="2312" width="20.44140625" style="3" customWidth="1"/>
    <col min="2313" max="2560" width="6.88671875" style="3"/>
    <col min="2561" max="2561" width="4.6640625" style="3" customWidth="1"/>
    <col min="2562" max="2562" width="55" style="3" customWidth="1"/>
    <col min="2563" max="2563" width="13.6640625" style="3" customWidth="1"/>
    <col min="2564" max="2564" width="50.6640625" style="3" customWidth="1"/>
    <col min="2565" max="2565" width="20.6640625" style="3" customWidth="1"/>
    <col min="2566" max="2566" width="30.6640625" style="3" customWidth="1"/>
    <col min="2567" max="2568" width="20.44140625" style="3" customWidth="1"/>
    <col min="2569" max="2816" width="6.88671875" style="3"/>
    <col min="2817" max="2817" width="4.6640625" style="3" customWidth="1"/>
    <col min="2818" max="2818" width="55" style="3" customWidth="1"/>
    <col min="2819" max="2819" width="13.6640625" style="3" customWidth="1"/>
    <col min="2820" max="2820" width="50.6640625" style="3" customWidth="1"/>
    <col min="2821" max="2821" width="20.6640625" style="3" customWidth="1"/>
    <col min="2822" max="2822" width="30.6640625" style="3" customWidth="1"/>
    <col min="2823" max="2824" width="20.44140625" style="3" customWidth="1"/>
    <col min="2825" max="3072" width="6.88671875" style="3"/>
    <col min="3073" max="3073" width="4.6640625" style="3" customWidth="1"/>
    <col min="3074" max="3074" width="55" style="3" customWidth="1"/>
    <col min="3075" max="3075" width="13.6640625" style="3" customWidth="1"/>
    <col min="3076" max="3076" width="50.6640625" style="3" customWidth="1"/>
    <col min="3077" max="3077" width="20.6640625" style="3" customWidth="1"/>
    <col min="3078" max="3078" width="30.6640625" style="3" customWidth="1"/>
    <col min="3079" max="3080" width="20.44140625" style="3" customWidth="1"/>
    <col min="3081" max="3328" width="6.88671875" style="3"/>
    <col min="3329" max="3329" width="4.6640625" style="3" customWidth="1"/>
    <col min="3330" max="3330" width="55" style="3" customWidth="1"/>
    <col min="3331" max="3331" width="13.6640625" style="3" customWidth="1"/>
    <col min="3332" max="3332" width="50.6640625" style="3" customWidth="1"/>
    <col min="3333" max="3333" width="20.6640625" style="3" customWidth="1"/>
    <col min="3334" max="3334" width="30.6640625" style="3" customWidth="1"/>
    <col min="3335" max="3336" width="20.44140625" style="3" customWidth="1"/>
    <col min="3337" max="3584" width="6.88671875" style="3"/>
    <col min="3585" max="3585" width="4.6640625" style="3" customWidth="1"/>
    <col min="3586" max="3586" width="55" style="3" customWidth="1"/>
    <col min="3587" max="3587" width="13.6640625" style="3" customWidth="1"/>
    <col min="3588" max="3588" width="50.6640625" style="3" customWidth="1"/>
    <col min="3589" max="3589" width="20.6640625" style="3" customWidth="1"/>
    <col min="3590" max="3590" width="30.6640625" style="3" customWidth="1"/>
    <col min="3591" max="3592" width="20.44140625" style="3" customWidth="1"/>
    <col min="3593" max="3840" width="6.88671875" style="3"/>
    <col min="3841" max="3841" width="4.6640625" style="3" customWidth="1"/>
    <col min="3842" max="3842" width="55" style="3" customWidth="1"/>
    <col min="3843" max="3843" width="13.6640625" style="3" customWidth="1"/>
    <col min="3844" max="3844" width="50.6640625" style="3" customWidth="1"/>
    <col min="3845" max="3845" width="20.6640625" style="3" customWidth="1"/>
    <col min="3846" max="3846" width="30.6640625" style="3" customWidth="1"/>
    <col min="3847" max="3848" width="20.44140625" style="3" customWidth="1"/>
    <col min="3849" max="4096" width="6.88671875" style="3"/>
    <col min="4097" max="4097" width="4.6640625" style="3" customWidth="1"/>
    <col min="4098" max="4098" width="55" style="3" customWidth="1"/>
    <col min="4099" max="4099" width="13.6640625" style="3" customWidth="1"/>
    <col min="4100" max="4100" width="50.6640625" style="3" customWidth="1"/>
    <col min="4101" max="4101" width="20.6640625" style="3" customWidth="1"/>
    <col min="4102" max="4102" width="30.6640625" style="3" customWidth="1"/>
    <col min="4103" max="4104" width="20.44140625" style="3" customWidth="1"/>
    <col min="4105" max="4352" width="6.88671875" style="3"/>
    <col min="4353" max="4353" width="4.6640625" style="3" customWidth="1"/>
    <col min="4354" max="4354" width="55" style="3" customWidth="1"/>
    <col min="4355" max="4355" width="13.6640625" style="3" customWidth="1"/>
    <col min="4356" max="4356" width="50.6640625" style="3" customWidth="1"/>
    <col min="4357" max="4357" width="20.6640625" style="3" customWidth="1"/>
    <col min="4358" max="4358" width="30.6640625" style="3" customWidth="1"/>
    <col min="4359" max="4360" width="20.44140625" style="3" customWidth="1"/>
    <col min="4361" max="4608" width="6.88671875" style="3"/>
    <col min="4609" max="4609" width="4.6640625" style="3" customWidth="1"/>
    <col min="4610" max="4610" width="55" style="3" customWidth="1"/>
    <col min="4611" max="4611" width="13.6640625" style="3" customWidth="1"/>
    <col min="4612" max="4612" width="50.6640625" style="3" customWidth="1"/>
    <col min="4613" max="4613" width="20.6640625" style="3" customWidth="1"/>
    <col min="4614" max="4614" width="30.6640625" style="3" customWidth="1"/>
    <col min="4615" max="4616" width="20.44140625" style="3" customWidth="1"/>
    <col min="4617" max="4864" width="6.88671875" style="3"/>
    <col min="4865" max="4865" width="4.6640625" style="3" customWidth="1"/>
    <col min="4866" max="4866" width="55" style="3" customWidth="1"/>
    <col min="4867" max="4867" width="13.6640625" style="3" customWidth="1"/>
    <col min="4868" max="4868" width="50.6640625" style="3" customWidth="1"/>
    <col min="4869" max="4869" width="20.6640625" style="3" customWidth="1"/>
    <col min="4870" max="4870" width="30.6640625" style="3" customWidth="1"/>
    <col min="4871" max="4872" width="20.44140625" style="3" customWidth="1"/>
    <col min="4873" max="5120" width="6.88671875" style="3"/>
    <col min="5121" max="5121" width="4.6640625" style="3" customWidth="1"/>
    <col min="5122" max="5122" width="55" style="3" customWidth="1"/>
    <col min="5123" max="5123" width="13.6640625" style="3" customWidth="1"/>
    <col min="5124" max="5124" width="50.6640625" style="3" customWidth="1"/>
    <col min="5125" max="5125" width="20.6640625" style="3" customWidth="1"/>
    <col min="5126" max="5126" width="30.6640625" style="3" customWidth="1"/>
    <col min="5127" max="5128" width="20.44140625" style="3" customWidth="1"/>
    <col min="5129" max="5376" width="6.88671875" style="3"/>
    <col min="5377" max="5377" width="4.6640625" style="3" customWidth="1"/>
    <col min="5378" max="5378" width="55" style="3" customWidth="1"/>
    <col min="5379" max="5379" width="13.6640625" style="3" customWidth="1"/>
    <col min="5380" max="5380" width="50.6640625" style="3" customWidth="1"/>
    <col min="5381" max="5381" width="20.6640625" style="3" customWidth="1"/>
    <col min="5382" max="5382" width="30.6640625" style="3" customWidth="1"/>
    <col min="5383" max="5384" width="20.44140625" style="3" customWidth="1"/>
    <col min="5385" max="5632" width="6.88671875" style="3"/>
    <col min="5633" max="5633" width="4.6640625" style="3" customWidth="1"/>
    <col min="5634" max="5634" width="55" style="3" customWidth="1"/>
    <col min="5635" max="5635" width="13.6640625" style="3" customWidth="1"/>
    <col min="5636" max="5636" width="50.6640625" style="3" customWidth="1"/>
    <col min="5637" max="5637" width="20.6640625" style="3" customWidth="1"/>
    <col min="5638" max="5638" width="30.6640625" style="3" customWidth="1"/>
    <col min="5639" max="5640" width="20.44140625" style="3" customWidth="1"/>
    <col min="5641" max="5888" width="6.88671875" style="3"/>
    <col min="5889" max="5889" width="4.6640625" style="3" customWidth="1"/>
    <col min="5890" max="5890" width="55" style="3" customWidth="1"/>
    <col min="5891" max="5891" width="13.6640625" style="3" customWidth="1"/>
    <col min="5892" max="5892" width="50.6640625" style="3" customWidth="1"/>
    <col min="5893" max="5893" width="20.6640625" style="3" customWidth="1"/>
    <col min="5894" max="5894" width="30.6640625" style="3" customWidth="1"/>
    <col min="5895" max="5896" width="20.44140625" style="3" customWidth="1"/>
    <col min="5897" max="6144" width="6.88671875" style="3"/>
    <col min="6145" max="6145" width="4.6640625" style="3" customWidth="1"/>
    <col min="6146" max="6146" width="55" style="3" customWidth="1"/>
    <col min="6147" max="6147" width="13.6640625" style="3" customWidth="1"/>
    <col min="6148" max="6148" width="50.6640625" style="3" customWidth="1"/>
    <col min="6149" max="6149" width="20.6640625" style="3" customWidth="1"/>
    <col min="6150" max="6150" width="30.6640625" style="3" customWidth="1"/>
    <col min="6151" max="6152" width="20.44140625" style="3" customWidth="1"/>
    <col min="6153" max="6400" width="6.88671875" style="3"/>
    <col min="6401" max="6401" width="4.6640625" style="3" customWidth="1"/>
    <col min="6402" max="6402" width="55" style="3" customWidth="1"/>
    <col min="6403" max="6403" width="13.6640625" style="3" customWidth="1"/>
    <col min="6404" max="6404" width="50.6640625" style="3" customWidth="1"/>
    <col min="6405" max="6405" width="20.6640625" style="3" customWidth="1"/>
    <col min="6406" max="6406" width="30.6640625" style="3" customWidth="1"/>
    <col min="6407" max="6408" width="20.44140625" style="3" customWidth="1"/>
    <col min="6409" max="6656" width="6.88671875" style="3"/>
    <col min="6657" max="6657" width="4.6640625" style="3" customWidth="1"/>
    <col min="6658" max="6658" width="55" style="3" customWidth="1"/>
    <col min="6659" max="6659" width="13.6640625" style="3" customWidth="1"/>
    <col min="6660" max="6660" width="50.6640625" style="3" customWidth="1"/>
    <col min="6661" max="6661" width="20.6640625" style="3" customWidth="1"/>
    <col min="6662" max="6662" width="30.6640625" style="3" customWidth="1"/>
    <col min="6663" max="6664" width="20.44140625" style="3" customWidth="1"/>
    <col min="6665" max="6912" width="6.88671875" style="3"/>
    <col min="6913" max="6913" width="4.6640625" style="3" customWidth="1"/>
    <col min="6914" max="6914" width="55" style="3" customWidth="1"/>
    <col min="6915" max="6915" width="13.6640625" style="3" customWidth="1"/>
    <col min="6916" max="6916" width="50.6640625" style="3" customWidth="1"/>
    <col min="6917" max="6917" width="20.6640625" style="3" customWidth="1"/>
    <col min="6918" max="6918" width="30.6640625" style="3" customWidth="1"/>
    <col min="6919" max="6920" width="20.44140625" style="3" customWidth="1"/>
    <col min="6921" max="7168" width="6.88671875" style="3"/>
    <col min="7169" max="7169" width="4.6640625" style="3" customWidth="1"/>
    <col min="7170" max="7170" width="55" style="3" customWidth="1"/>
    <col min="7171" max="7171" width="13.6640625" style="3" customWidth="1"/>
    <col min="7172" max="7172" width="50.6640625" style="3" customWidth="1"/>
    <col min="7173" max="7173" width="20.6640625" style="3" customWidth="1"/>
    <col min="7174" max="7174" width="30.6640625" style="3" customWidth="1"/>
    <col min="7175" max="7176" width="20.44140625" style="3" customWidth="1"/>
    <col min="7177" max="7424" width="6.88671875" style="3"/>
    <col min="7425" max="7425" width="4.6640625" style="3" customWidth="1"/>
    <col min="7426" max="7426" width="55" style="3" customWidth="1"/>
    <col min="7427" max="7427" width="13.6640625" style="3" customWidth="1"/>
    <col min="7428" max="7428" width="50.6640625" style="3" customWidth="1"/>
    <col min="7429" max="7429" width="20.6640625" style="3" customWidth="1"/>
    <col min="7430" max="7430" width="30.6640625" style="3" customWidth="1"/>
    <col min="7431" max="7432" width="20.44140625" style="3" customWidth="1"/>
    <col min="7433" max="7680" width="6.88671875" style="3"/>
    <col min="7681" max="7681" width="4.6640625" style="3" customWidth="1"/>
    <col min="7682" max="7682" width="55" style="3" customWidth="1"/>
    <col min="7683" max="7683" width="13.6640625" style="3" customWidth="1"/>
    <col min="7684" max="7684" width="50.6640625" style="3" customWidth="1"/>
    <col min="7685" max="7685" width="20.6640625" style="3" customWidth="1"/>
    <col min="7686" max="7686" width="30.6640625" style="3" customWidth="1"/>
    <col min="7687" max="7688" width="20.44140625" style="3" customWidth="1"/>
    <col min="7689" max="7936" width="6.88671875" style="3"/>
    <col min="7937" max="7937" width="4.6640625" style="3" customWidth="1"/>
    <col min="7938" max="7938" width="55" style="3" customWidth="1"/>
    <col min="7939" max="7939" width="13.6640625" style="3" customWidth="1"/>
    <col min="7940" max="7940" width="50.6640625" style="3" customWidth="1"/>
    <col min="7941" max="7941" width="20.6640625" style="3" customWidth="1"/>
    <col min="7942" max="7942" width="30.6640625" style="3" customWidth="1"/>
    <col min="7943" max="7944" width="20.44140625" style="3" customWidth="1"/>
    <col min="7945" max="8192" width="6.88671875" style="3"/>
    <col min="8193" max="8193" width="4.6640625" style="3" customWidth="1"/>
    <col min="8194" max="8194" width="55" style="3" customWidth="1"/>
    <col min="8195" max="8195" width="13.6640625" style="3" customWidth="1"/>
    <col min="8196" max="8196" width="50.6640625" style="3" customWidth="1"/>
    <col min="8197" max="8197" width="20.6640625" style="3" customWidth="1"/>
    <col min="8198" max="8198" width="30.6640625" style="3" customWidth="1"/>
    <col min="8199" max="8200" width="20.44140625" style="3" customWidth="1"/>
    <col min="8201" max="8448" width="6.88671875" style="3"/>
    <col min="8449" max="8449" width="4.6640625" style="3" customWidth="1"/>
    <col min="8450" max="8450" width="55" style="3" customWidth="1"/>
    <col min="8451" max="8451" width="13.6640625" style="3" customWidth="1"/>
    <col min="8452" max="8452" width="50.6640625" style="3" customWidth="1"/>
    <col min="8453" max="8453" width="20.6640625" style="3" customWidth="1"/>
    <col min="8454" max="8454" width="30.6640625" style="3" customWidth="1"/>
    <col min="8455" max="8456" width="20.44140625" style="3" customWidth="1"/>
    <col min="8457" max="8704" width="6.88671875" style="3"/>
    <col min="8705" max="8705" width="4.6640625" style="3" customWidth="1"/>
    <col min="8706" max="8706" width="55" style="3" customWidth="1"/>
    <col min="8707" max="8707" width="13.6640625" style="3" customWidth="1"/>
    <col min="8708" max="8708" width="50.6640625" style="3" customWidth="1"/>
    <col min="8709" max="8709" width="20.6640625" style="3" customWidth="1"/>
    <col min="8710" max="8710" width="30.6640625" style="3" customWidth="1"/>
    <col min="8711" max="8712" width="20.44140625" style="3" customWidth="1"/>
    <col min="8713" max="8960" width="6.88671875" style="3"/>
    <col min="8961" max="8961" width="4.6640625" style="3" customWidth="1"/>
    <col min="8962" max="8962" width="55" style="3" customWidth="1"/>
    <col min="8963" max="8963" width="13.6640625" style="3" customWidth="1"/>
    <col min="8964" max="8964" width="50.6640625" style="3" customWidth="1"/>
    <col min="8965" max="8965" width="20.6640625" style="3" customWidth="1"/>
    <col min="8966" max="8966" width="30.6640625" style="3" customWidth="1"/>
    <col min="8967" max="8968" width="20.44140625" style="3" customWidth="1"/>
    <col min="8969" max="9216" width="6.88671875" style="3"/>
    <col min="9217" max="9217" width="4.6640625" style="3" customWidth="1"/>
    <col min="9218" max="9218" width="55" style="3" customWidth="1"/>
    <col min="9219" max="9219" width="13.6640625" style="3" customWidth="1"/>
    <col min="9220" max="9220" width="50.6640625" style="3" customWidth="1"/>
    <col min="9221" max="9221" width="20.6640625" style="3" customWidth="1"/>
    <col min="9222" max="9222" width="30.6640625" style="3" customWidth="1"/>
    <col min="9223" max="9224" width="20.44140625" style="3" customWidth="1"/>
    <col min="9225" max="9472" width="6.88671875" style="3"/>
    <col min="9473" max="9473" width="4.6640625" style="3" customWidth="1"/>
    <col min="9474" max="9474" width="55" style="3" customWidth="1"/>
    <col min="9475" max="9475" width="13.6640625" style="3" customWidth="1"/>
    <col min="9476" max="9476" width="50.6640625" style="3" customWidth="1"/>
    <col min="9477" max="9477" width="20.6640625" style="3" customWidth="1"/>
    <col min="9478" max="9478" width="30.6640625" style="3" customWidth="1"/>
    <col min="9479" max="9480" width="20.44140625" style="3" customWidth="1"/>
    <col min="9481" max="9728" width="6.88671875" style="3"/>
    <col min="9729" max="9729" width="4.6640625" style="3" customWidth="1"/>
    <col min="9730" max="9730" width="55" style="3" customWidth="1"/>
    <col min="9731" max="9731" width="13.6640625" style="3" customWidth="1"/>
    <col min="9732" max="9732" width="50.6640625" style="3" customWidth="1"/>
    <col min="9733" max="9733" width="20.6640625" style="3" customWidth="1"/>
    <col min="9734" max="9734" width="30.6640625" style="3" customWidth="1"/>
    <col min="9735" max="9736" width="20.44140625" style="3" customWidth="1"/>
    <col min="9737" max="9984" width="6.88671875" style="3"/>
    <col min="9985" max="9985" width="4.6640625" style="3" customWidth="1"/>
    <col min="9986" max="9986" width="55" style="3" customWidth="1"/>
    <col min="9987" max="9987" width="13.6640625" style="3" customWidth="1"/>
    <col min="9988" max="9988" width="50.6640625" style="3" customWidth="1"/>
    <col min="9989" max="9989" width="20.6640625" style="3" customWidth="1"/>
    <col min="9990" max="9990" width="30.6640625" style="3" customWidth="1"/>
    <col min="9991" max="9992" width="20.44140625" style="3" customWidth="1"/>
    <col min="9993" max="10240" width="6.88671875" style="3"/>
    <col min="10241" max="10241" width="4.6640625" style="3" customWidth="1"/>
    <col min="10242" max="10242" width="55" style="3" customWidth="1"/>
    <col min="10243" max="10243" width="13.6640625" style="3" customWidth="1"/>
    <col min="10244" max="10244" width="50.6640625" style="3" customWidth="1"/>
    <col min="10245" max="10245" width="20.6640625" style="3" customWidth="1"/>
    <col min="10246" max="10246" width="30.6640625" style="3" customWidth="1"/>
    <col min="10247" max="10248" width="20.44140625" style="3" customWidth="1"/>
    <col min="10249" max="10496" width="6.88671875" style="3"/>
    <col min="10497" max="10497" width="4.6640625" style="3" customWidth="1"/>
    <col min="10498" max="10498" width="55" style="3" customWidth="1"/>
    <col min="10499" max="10499" width="13.6640625" style="3" customWidth="1"/>
    <col min="10500" max="10500" width="50.6640625" style="3" customWidth="1"/>
    <col min="10501" max="10501" width="20.6640625" style="3" customWidth="1"/>
    <col min="10502" max="10502" width="30.6640625" style="3" customWidth="1"/>
    <col min="10503" max="10504" width="20.44140625" style="3" customWidth="1"/>
    <col min="10505" max="10752" width="6.88671875" style="3"/>
    <col min="10753" max="10753" width="4.6640625" style="3" customWidth="1"/>
    <col min="10754" max="10754" width="55" style="3" customWidth="1"/>
    <col min="10755" max="10755" width="13.6640625" style="3" customWidth="1"/>
    <col min="10756" max="10756" width="50.6640625" style="3" customWidth="1"/>
    <col min="10757" max="10757" width="20.6640625" style="3" customWidth="1"/>
    <col min="10758" max="10758" width="30.6640625" style="3" customWidth="1"/>
    <col min="10759" max="10760" width="20.44140625" style="3" customWidth="1"/>
    <col min="10761" max="11008" width="6.88671875" style="3"/>
    <col min="11009" max="11009" width="4.6640625" style="3" customWidth="1"/>
    <col min="11010" max="11010" width="55" style="3" customWidth="1"/>
    <col min="11011" max="11011" width="13.6640625" style="3" customWidth="1"/>
    <col min="11012" max="11012" width="50.6640625" style="3" customWidth="1"/>
    <col min="11013" max="11013" width="20.6640625" style="3" customWidth="1"/>
    <col min="11014" max="11014" width="30.6640625" style="3" customWidth="1"/>
    <col min="11015" max="11016" width="20.44140625" style="3" customWidth="1"/>
    <col min="11017" max="11264" width="6.88671875" style="3"/>
    <col min="11265" max="11265" width="4.6640625" style="3" customWidth="1"/>
    <col min="11266" max="11266" width="55" style="3" customWidth="1"/>
    <col min="11267" max="11267" width="13.6640625" style="3" customWidth="1"/>
    <col min="11268" max="11268" width="50.6640625" style="3" customWidth="1"/>
    <col min="11269" max="11269" width="20.6640625" style="3" customWidth="1"/>
    <col min="11270" max="11270" width="30.6640625" style="3" customWidth="1"/>
    <col min="11271" max="11272" width="20.44140625" style="3" customWidth="1"/>
    <col min="11273" max="11520" width="6.88671875" style="3"/>
    <col min="11521" max="11521" width="4.6640625" style="3" customWidth="1"/>
    <col min="11522" max="11522" width="55" style="3" customWidth="1"/>
    <col min="11523" max="11523" width="13.6640625" style="3" customWidth="1"/>
    <col min="11524" max="11524" width="50.6640625" style="3" customWidth="1"/>
    <col min="11525" max="11525" width="20.6640625" style="3" customWidth="1"/>
    <col min="11526" max="11526" width="30.6640625" style="3" customWidth="1"/>
    <col min="11527" max="11528" width="20.44140625" style="3" customWidth="1"/>
    <col min="11529" max="11776" width="6.88671875" style="3"/>
    <col min="11777" max="11777" width="4.6640625" style="3" customWidth="1"/>
    <col min="11778" max="11778" width="55" style="3" customWidth="1"/>
    <col min="11779" max="11779" width="13.6640625" style="3" customWidth="1"/>
    <col min="11780" max="11780" width="50.6640625" style="3" customWidth="1"/>
    <col min="11781" max="11781" width="20.6640625" style="3" customWidth="1"/>
    <col min="11782" max="11782" width="30.6640625" style="3" customWidth="1"/>
    <col min="11783" max="11784" width="20.44140625" style="3" customWidth="1"/>
    <col min="11785" max="12032" width="6.88671875" style="3"/>
    <col min="12033" max="12033" width="4.6640625" style="3" customWidth="1"/>
    <col min="12034" max="12034" width="55" style="3" customWidth="1"/>
    <col min="12035" max="12035" width="13.6640625" style="3" customWidth="1"/>
    <col min="12036" max="12036" width="50.6640625" style="3" customWidth="1"/>
    <col min="12037" max="12037" width="20.6640625" style="3" customWidth="1"/>
    <col min="12038" max="12038" width="30.6640625" style="3" customWidth="1"/>
    <col min="12039" max="12040" width="20.44140625" style="3" customWidth="1"/>
    <col min="12041" max="12288" width="6.88671875" style="3"/>
    <col min="12289" max="12289" width="4.6640625" style="3" customWidth="1"/>
    <col min="12290" max="12290" width="55" style="3" customWidth="1"/>
    <col min="12291" max="12291" width="13.6640625" style="3" customWidth="1"/>
    <col min="12292" max="12292" width="50.6640625" style="3" customWidth="1"/>
    <col min="12293" max="12293" width="20.6640625" style="3" customWidth="1"/>
    <col min="12294" max="12294" width="30.6640625" style="3" customWidth="1"/>
    <col min="12295" max="12296" width="20.44140625" style="3" customWidth="1"/>
    <col min="12297" max="12544" width="6.88671875" style="3"/>
    <col min="12545" max="12545" width="4.6640625" style="3" customWidth="1"/>
    <col min="12546" max="12546" width="55" style="3" customWidth="1"/>
    <col min="12547" max="12547" width="13.6640625" style="3" customWidth="1"/>
    <col min="12548" max="12548" width="50.6640625" style="3" customWidth="1"/>
    <col min="12549" max="12549" width="20.6640625" style="3" customWidth="1"/>
    <col min="12550" max="12550" width="30.6640625" style="3" customWidth="1"/>
    <col min="12551" max="12552" width="20.44140625" style="3" customWidth="1"/>
    <col min="12553" max="12800" width="6.88671875" style="3"/>
    <col min="12801" max="12801" width="4.6640625" style="3" customWidth="1"/>
    <col min="12802" max="12802" width="55" style="3" customWidth="1"/>
    <col min="12803" max="12803" width="13.6640625" style="3" customWidth="1"/>
    <col min="12804" max="12804" width="50.6640625" style="3" customWidth="1"/>
    <col min="12805" max="12805" width="20.6640625" style="3" customWidth="1"/>
    <col min="12806" max="12806" width="30.6640625" style="3" customWidth="1"/>
    <col min="12807" max="12808" width="20.44140625" style="3" customWidth="1"/>
    <col min="12809" max="13056" width="6.88671875" style="3"/>
    <col min="13057" max="13057" width="4.6640625" style="3" customWidth="1"/>
    <col min="13058" max="13058" width="55" style="3" customWidth="1"/>
    <col min="13059" max="13059" width="13.6640625" style="3" customWidth="1"/>
    <col min="13060" max="13060" width="50.6640625" style="3" customWidth="1"/>
    <col min="13061" max="13061" width="20.6640625" style="3" customWidth="1"/>
    <col min="13062" max="13062" width="30.6640625" style="3" customWidth="1"/>
    <col min="13063" max="13064" width="20.44140625" style="3" customWidth="1"/>
    <col min="13065" max="13312" width="6.88671875" style="3"/>
    <col min="13313" max="13313" width="4.6640625" style="3" customWidth="1"/>
    <col min="13314" max="13314" width="55" style="3" customWidth="1"/>
    <col min="13315" max="13315" width="13.6640625" style="3" customWidth="1"/>
    <col min="13316" max="13316" width="50.6640625" style="3" customWidth="1"/>
    <col min="13317" max="13317" width="20.6640625" style="3" customWidth="1"/>
    <col min="13318" max="13318" width="30.6640625" style="3" customWidth="1"/>
    <col min="13319" max="13320" width="20.44140625" style="3" customWidth="1"/>
    <col min="13321" max="13568" width="6.88671875" style="3"/>
    <col min="13569" max="13569" width="4.6640625" style="3" customWidth="1"/>
    <col min="13570" max="13570" width="55" style="3" customWidth="1"/>
    <col min="13571" max="13571" width="13.6640625" style="3" customWidth="1"/>
    <col min="13572" max="13572" width="50.6640625" style="3" customWidth="1"/>
    <col min="13573" max="13573" width="20.6640625" style="3" customWidth="1"/>
    <col min="13574" max="13574" width="30.6640625" style="3" customWidth="1"/>
    <col min="13575" max="13576" width="20.44140625" style="3" customWidth="1"/>
    <col min="13577" max="13824" width="6.88671875" style="3"/>
    <col min="13825" max="13825" width="4.6640625" style="3" customWidth="1"/>
    <col min="13826" max="13826" width="55" style="3" customWidth="1"/>
    <col min="13827" max="13827" width="13.6640625" style="3" customWidth="1"/>
    <col min="13828" max="13828" width="50.6640625" style="3" customWidth="1"/>
    <col min="13829" max="13829" width="20.6640625" style="3" customWidth="1"/>
    <col min="13830" max="13830" width="30.6640625" style="3" customWidth="1"/>
    <col min="13831" max="13832" width="20.44140625" style="3" customWidth="1"/>
    <col min="13833" max="14080" width="6.88671875" style="3"/>
    <col min="14081" max="14081" width="4.6640625" style="3" customWidth="1"/>
    <col min="14082" max="14082" width="55" style="3" customWidth="1"/>
    <col min="14083" max="14083" width="13.6640625" style="3" customWidth="1"/>
    <col min="14084" max="14084" width="50.6640625" style="3" customWidth="1"/>
    <col min="14085" max="14085" width="20.6640625" style="3" customWidth="1"/>
    <col min="14086" max="14086" width="30.6640625" style="3" customWidth="1"/>
    <col min="14087" max="14088" width="20.44140625" style="3" customWidth="1"/>
    <col min="14089" max="14336" width="6.88671875" style="3"/>
    <col min="14337" max="14337" width="4.6640625" style="3" customWidth="1"/>
    <col min="14338" max="14338" width="55" style="3" customWidth="1"/>
    <col min="14339" max="14339" width="13.6640625" style="3" customWidth="1"/>
    <col min="14340" max="14340" width="50.6640625" style="3" customWidth="1"/>
    <col min="14341" max="14341" width="20.6640625" style="3" customWidth="1"/>
    <col min="14342" max="14342" width="30.6640625" style="3" customWidth="1"/>
    <col min="14343" max="14344" width="20.44140625" style="3" customWidth="1"/>
    <col min="14345" max="14592" width="6.88671875" style="3"/>
    <col min="14593" max="14593" width="4.6640625" style="3" customWidth="1"/>
    <col min="14594" max="14594" width="55" style="3" customWidth="1"/>
    <col min="14595" max="14595" width="13.6640625" style="3" customWidth="1"/>
    <col min="14596" max="14596" width="50.6640625" style="3" customWidth="1"/>
    <col min="14597" max="14597" width="20.6640625" style="3" customWidth="1"/>
    <col min="14598" max="14598" width="30.6640625" style="3" customWidth="1"/>
    <col min="14599" max="14600" width="20.44140625" style="3" customWidth="1"/>
    <col min="14601" max="14848" width="6.88671875" style="3"/>
    <col min="14849" max="14849" width="4.6640625" style="3" customWidth="1"/>
    <col min="14850" max="14850" width="55" style="3" customWidth="1"/>
    <col min="14851" max="14851" width="13.6640625" style="3" customWidth="1"/>
    <col min="14852" max="14852" width="50.6640625" style="3" customWidth="1"/>
    <col min="14853" max="14853" width="20.6640625" style="3" customWidth="1"/>
    <col min="14854" max="14854" width="30.6640625" style="3" customWidth="1"/>
    <col min="14855" max="14856" width="20.44140625" style="3" customWidth="1"/>
    <col min="14857" max="15104" width="6.88671875" style="3"/>
    <col min="15105" max="15105" width="4.6640625" style="3" customWidth="1"/>
    <col min="15106" max="15106" width="55" style="3" customWidth="1"/>
    <col min="15107" max="15107" width="13.6640625" style="3" customWidth="1"/>
    <col min="15108" max="15108" width="50.6640625" style="3" customWidth="1"/>
    <col min="15109" max="15109" width="20.6640625" style="3" customWidth="1"/>
    <col min="15110" max="15110" width="30.6640625" style="3" customWidth="1"/>
    <col min="15111" max="15112" width="20.44140625" style="3" customWidth="1"/>
    <col min="15113" max="15360" width="6.88671875" style="3"/>
    <col min="15361" max="15361" width="4.6640625" style="3" customWidth="1"/>
    <col min="15362" max="15362" width="55" style="3" customWidth="1"/>
    <col min="15363" max="15363" width="13.6640625" style="3" customWidth="1"/>
    <col min="15364" max="15364" width="50.6640625" style="3" customWidth="1"/>
    <col min="15365" max="15365" width="20.6640625" style="3" customWidth="1"/>
    <col min="15366" max="15366" width="30.6640625" style="3" customWidth="1"/>
    <col min="15367" max="15368" width="20.44140625" style="3" customWidth="1"/>
    <col min="15369" max="15616" width="6.88671875" style="3"/>
    <col min="15617" max="15617" width="4.6640625" style="3" customWidth="1"/>
    <col min="15618" max="15618" width="55" style="3" customWidth="1"/>
    <col min="15619" max="15619" width="13.6640625" style="3" customWidth="1"/>
    <col min="15620" max="15620" width="50.6640625" style="3" customWidth="1"/>
    <col min="15621" max="15621" width="20.6640625" style="3" customWidth="1"/>
    <col min="15622" max="15622" width="30.6640625" style="3" customWidth="1"/>
    <col min="15623" max="15624" width="20.44140625" style="3" customWidth="1"/>
    <col min="15625" max="15872" width="6.88671875" style="3"/>
    <col min="15873" max="15873" width="4.6640625" style="3" customWidth="1"/>
    <col min="15874" max="15874" width="55" style="3" customWidth="1"/>
    <col min="15875" max="15875" width="13.6640625" style="3" customWidth="1"/>
    <col min="15876" max="15876" width="50.6640625" style="3" customWidth="1"/>
    <col min="15877" max="15877" width="20.6640625" style="3" customWidth="1"/>
    <col min="15878" max="15878" width="30.6640625" style="3" customWidth="1"/>
    <col min="15879" max="15880" width="20.44140625" style="3" customWidth="1"/>
    <col min="15881" max="16128" width="6.88671875" style="3"/>
    <col min="16129" max="16129" width="4.6640625" style="3" customWidth="1"/>
    <col min="16130" max="16130" width="55" style="3" customWidth="1"/>
    <col min="16131" max="16131" width="13.6640625" style="3" customWidth="1"/>
    <col min="16132" max="16132" width="50.6640625" style="3" customWidth="1"/>
    <col min="16133" max="16133" width="20.6640625" style="3" customWidth="1"/>
    <col min="16134" max="16134" width="30.6640625" style="3" customWidth="1"/>
    <col min="16135" max="16136" width="20.44140625" style="3" customWidth="1"/>
    <col min="16137" max="16384" width="6.88671875" style="3"/>
  </cols>
  <sheetData>
    <row r="1" spans="1:8" x14ac:dyDescent="0.25">
      <c r="A1" s="519" t="s">
        <v>3847</v>
      </c>
      <c r="B1" s="86"/>
      <c r="C1" s="212" t="s">
        <v>84</v>
      </c>
    </row>
    <row r="3" spans="1:8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521"/>
      <c r="H3" s="521"/>
    </row>
    <row r="4" spans="1:8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521"/>
      <c r="H4" s="521"/>
    </row>
    <row r="5" spans="1:8" s="280" customFormat="1" x14ac:dyDescent="0.25">
      <c r="A5" s="379"/>
      <c r="B5" s="380"/>
      <c r="C5" s="381"/>
      <c r="D5" s="380"/>
      <c r="E5" s="381"/>
      <c r="F5" s="380"/>
      <c r="G5" s="521"/>
      <c r="H5" s="521"/>
    </row>
    <row r="6" spans="1:8" s="280" customFormat="1" x14ac:dyDescent="0.25">
      <c r="A6" s="379"/>
      <c r="B6" s="4" t="s">
        <v>110</v>
      </c>
      <c r="C6" s="381"/>
      <c r="D6" s="380"/>
      <c r="E6" s="381"/>
      <c r="F6" s="380"/>
      <c r="G6" s="521"/>
      <c r="H6" s="521"/>
    </row>
    <row r="7" spans="1:8" s="280" customFormat="1" x14ac:dyDescent="0.25">
      <c r="A7" s="379"/>
      <c r="B7" s="4" t="str">
        <f>C1</f>
        <v>Dinas Pertanian dan Pangan</v>
      </c>
      <c r="C7" s="522">
        <f>C9</f>
        <v>5962020000</v>
      </c>
      <c r="D7" s="380"/>
      <c r="E7" s="381"/>
      <c r="F7" s="380"/>
      <c r="G7" s="521"/>
      <c r="H7" s="521"/>
    </row>
    <row r="8" spans="1:8" s="280" customFormat="1" x14ac:dyDescent="0.25">
      <c r="A8" s="379"/>
      <c r="B8" s="380"/>
      <c r="C8" s="381"/>
      <c r="D8" s="380"/>
      <c r="E8" s="381"/>
      <c r="F8" s="380"/>
      <c r="G8" s="521"/>
      <c r="H8" s="521"/>
    </row>
    <row r="9" spans="1:8" s="280" customFormat="1" x14ac:dyDescent="0.25">
      <c r="A9" s="384" t="s">
        <v>123</v>
      </c>
      <c r="B9" s="4" t="str">
        <f>B7</f>
        <v>Dinas Pertanian dan Pangan</v>
      </c>
      <c r="C9" s="385">
        <f>C10+C21+C27+C30+C34+C39+C53+C58+C61+C92+C96</f>
        <v>5962020000</v>
      </c>
      <c r="D9" s="380"/>
      <c r="E9" s="381"/>
      <c r="F9" s="380"/>
      <c r="G9" s="521"/>
      <c r="H9" s="521"/>
    </row>
    <row r="10" spans="1:8" s="86" customFormat="1" ht="31.2" x14ac:dyDescent="0.25">
      <c r="A10" s="118" t="s">
        <v>237</v>
      </c>
      <c r="B10" s="81" t="s">
        <v>238</v>
      </c>
      <c r="C10" s="530">
        <f>SUM(C11:C19)</f>
        <v>291220000</v>
      </c>
      <c r="D10" s="523"/>
      <c r="E10" s="523"/>
      <c r="F10" s="4"/>
    </row>
    <row r="11" spans="1:8" ht="31.2" x14ac:dyDescent="0.25">
      <c r="A11" s="64">
        <v>1</v>
      </c>
      <c r="B11" s="5" t="s">
        <v>420</v>
      </c>
      <c r="C11" s="524">
        <v>1150000</v>
      </c>
      <c r="D11" s="525" t="s">
        <v>3848</v>
      </c>
      <c r="E11" s="5" t="s">
        <v>262</v>
      </c>
      <c r="F11" s="5" t="s">
        <v>84</v>
      </c>
    </row>
    <row r="12" spans="1:8" ht="31.2" x14ac:dyDescent="0.25">
      <c r="A12" s="64">
        <v>2</v>
      </c>
      <c r="B12" s="5" t="s">
        <v>424</v>
      </c>
      <c r="C12" s="524">
        <v>86250000</v>
      </c>
      <c r="D12" s="525" t="s">
        <v>3849</v>
      </c>
      <c r="E12" s="5" t="s">
        <v>262</v>
      </c>
      <c r="F12" s="5" t="s">
        <v>84</v>
      </c>
    </row>
    <row r="13" spans="1:8" ht="31.2" x14ac:dyDescent="0.25">
      <c r="A13" s="64">
        <v>3</v>
      </c>
      <c r="B13" s="5" t="s">
        <v>426</v>
      </c>
      <c r="C13" s="524">
        <v>33440000</v>
      </c>
      <c r="D13" s="525" t="s">
        <v>3495</v>
      </c>
      <c r="E13" s="5" t="s">
        <v>528</v>
      </c>
      <c r="F13" s="5" t="s">
        <v>84</v>
      </c>
    </row>
    <row r="14" spans="1:8" ht="31.2" x14ac:dyDescent="0.25">
      <c r="A14" s="64">
        <v>4</v>
      </c>
      <c r="B14" s="5" t="s">
        <v>432</v>
      </c>
      <c r="C14" s="524">
        <v>20000000</v>
      </c>
      <c r="D14" s="525" t="s">
        <v>3850</v>
      </c>
      <c r="E14" s="5" t="s">
        <v>262</v>
      </c>
      <c r="F14" s="5" t="s">
        <v>84</v>
      </c>
    </row>
    <row r="15" spans="1:8" ht="31.2" x14ac:dyDescent="0.25">
      <c r="A15" s="64">
        <v>5</v>
      </c>
      <c r="B15" s="5" t="s">
        <v>239</v>
      </c>
      <c r="C15" s="524">
        <v>26000000</v>
      </c>
      <c r="D15" s="525" t="s">
        <v>240</v>
      </c>
      <c r="E15" s="5" t="s">
        <v>487</v>
      </c>
      <c r="F15" s="5" t="s">
        <v>84</v>
      </c>
    </row>
    <row r="16" spans="1:8" ht="31.2" x14ac:dyDescent="0.25">
      <c r="A16" s="64">
        <v>6</v>
      </c>
      <c r="B16" s="5" t="s">
        <v>439</v>
      </c>
      <c r="C16" s="524">
        <v>23380000</v>
      </c>
      <c r="D16" s="525" t="s">
        <v>241</v>
      </c>
      <c r="E16" s="5" t="s">
        <v>3851</v>
      </c>
      <c r="F16" s="5" t="s">
        <v>84</v>
      </c>
    </row>
    <row r="17" spans="1:6" ht="31.2" x14ac:dyDescent="0.25">
      <c r="A17" s="64">
        <v>7</v>
      </c>
      <c r="B17" s="5" t="s">
        <v>550</v>
      </c>
      <c r="C17" s="524">
        <v>3600000</v>
      </c>
      <c r="D17" s="525" t="s">
        <v>551</v>
      </c>
      <c r="E17" s="5" t="s">
        <v>262</v>
      </c>
      <c r="F17" s="5" t="s">
        <v>84</v>
      </c>
    </row>
    <row r="18" spans="1:6" ht="31.2" x14ac:dyDescent="0.25">
      <c r="A18" s="64">
        <v>8</v>
      </c>
      <c r="B18" s="5" t="s">
        <v>446</v>
      </c>
      <c r="C18" s="524">
        <v>25900000</v>
      </c>
      <c r="D18" s="525" t="s">
        <v>3852</v>
      </c>
      <c r="E18" s="5" t="s">
        <v>262</v>
      </c>
      <c r="F18" s="5" t="s">
        <v>84</v>
      </c>
    </row>
    <row r="19" spans="1:6" ht="46.8" x14ac:dyDescent="0.25">
      <c r="A19" s="64">
        <v>9</v>
      </c>
      <c r="B19" s="5" t="s">
        <v>554</v>
      </c>
      <c r="C19" s="524">
        <v>71500000</v>
      </c>
      <c r="D19" s="525" t="s">
        <v>3853</v>
      </c>
      <c r="E19" s="5" t="s">
        <v>262</v>
      </c>
      <c r="F19" s="5" t="s">
        <v>84</v>
      </c>
    </row>
    <row r="20" spans="1:6" x14ac:dyDescent="0.25">
      <c r="A20" s="64"/>
      <c r="B20" s="5"/>
      <c r="C20" s="524"/>
      <c r="D20" s="525"/>
      <c r="E20" s="5"/>
      <c r="F20" s="5"/>
    </row>
    <row r="21" spans="1:6" s="86" customFormat="1" ht="31.2" x14ac:dyDescent="0.25">
      <c r="A21" s="118" t="s">
        <v>243</v>
      </c>
      <c r="B21" s="81" t="s">
        <v>244</v>
      </c>
      <c r="C21" s="530">
        <f>SUM(C22:C25)</f>
        <v>254650000</v>
      </c>
      <c r="D21" s="523"/>
      <c r="E21" s="523"/>
      <c r="F21" s="4"/>
    </row>
    <row r="22" spans="1:6" ht="31.2" x14ac:dyDescent="0.25">
      <c r="A22" s="64">
        <v>1</v>
      </c>
      <c r="B22" s="5" t="s">
        <v>783</v>
      </c>
      <c r="C22" s="524">
        <v>38300000</v>
      </c>
      <c r="D22" s="525" t="s">
        <v>3287</v>
      </c>
      <c r="E22" s="5" t="s">
        <v>1979</v>
      </c>
      <c r="F22" s="5" t="s">
        <v>84</v>
      </c>
    </row>
    <row r="23" spans="1:6" ht="31.2" x14ac:dyDescent="0.25">
      <c r="A23" s="64">
        <v>2</v>
      </c>
      <c r="B23" s="5" t="s">
        <v>1173</v>
      </c>
      <c r="C23" s="524">
        <v>68350000</v>
      </c>
      <c r="D23" s="525" t="s">
        <v>3854</v>
      </c>
      <c r="E23" s="5" t="s">
        <v>3855</v>
      </c>
      <c r="F23" s="5" t="s">
        <v>84</v>
      </c>
    </row>
    <row r="24" spans="1:6" ht="31.2" x14ac:dyDescent="0.25">
      <c r="A24" s="64">
        <v>3</v>
      </c>
      <c r="B24" s="5" t="s">
        <v>245</v>
      </c>
      <c r="C24" s="524">
        <v>48000000</v>
      </c>
      <c r="D24" s="525" t="s">
        <v>3856</v>
      </c>
      <c r="E24" s="5" t="s">
        <v>262</v>
      </c>
      <c r="F24" s="5" t="s">
        <v>84</v>
      </c>
    </row>
    <row r="25" spans="1:6" ht="31.2" x14ac:dyDescent="0.25">
      <c r="A25" s="64">
        <v>4</v>
      </c>
      <c r="B25" s="5" t="s">
        <v>456</v>
      </c>
      <c r="C25" s="524">
        <v>100000000</v>
      </c>
      <c r="D25" s="525" t="s">
        <v>3857</v>
      </c>
      <c r="E25" s="5" t="s">
        <v>262</v>
      </c>
      <c r="F25" s="5" t="s">
        <v>84</v>
      </c>
    </row>
    <row r="26" spans="1:6" x14ac:dyDescent="0.25">
      <c r="A26" s="64"/>
      <c r="B26" s="5"/>
      <c r="C26" s="524"/>
      <c r="D26" s="525"/>
      <c r="E26" s="5"/>
      <c r="F26" s="5"/>
    </row>
    <row r="27" spans="1:6" s="86" customFormat="1" ht="31.2" x14ac:dyDescent="0.25">
      <c r="A27" s="118" t="s">
        <v>247</v>
      </c>
      <c r="B27" s="81" t="s">
        <v>881</v>
      </c>
      <c r="C27" s="530">
        <f>SUM(C28)</f>
        <v>10000000</v>
      </c>
      <c r="D27" s="523"/>
      <c r="E27" s="523"/>
      <c r="F27" s="4"/>
    </row>
    <row r="28" spans="1:6" ht="31.2" x14ac:dyDescent="0.25">
      <c r="A28" s="64">
        <v>1</v>
      </c>
      <c r="B28" s="5" t="s">
        <v>3858</v>
      </c>
      <c r="C28" s="524">
        <v>10000000</v>
      </c>
      <c r="D28" s="525" t="s">
        <v>3859</v>
      </c>
      <c r="E28" s="5" t="s">
        <v>262</v>
      </c>
      <c r="F28" s="5" t="s">
        <v>84</v>
      </c>
    </row>
    <row r="29" spans="1:6" x14ac:dyDescent="0.25">
      <c r="A29" s="64"/>
      <c r="B29" s="5"/>
      <c r="C29" s="524"/>
      <c r="D29" s="525"/>
      <c r="E29" s="5"/>
      <c r="F29" s="5"/>
    </row>
    <row r="30" spans="1:6" s="86" customFormat="1" ht="46.8" x14ac:dyDescent="0.25">
      <c r="A30" s="118" t="s">
        <v>248</v>
      </c>
      <c r="B30" s="81" t="s">
        <v>466</v>
      </c>
      <c r="C30" s="530">
        <f>SUM(C31:C32)</f>
        <v>239900000</v>
      </c>
      <c r="D30" s="523"/>
      <c r="E30" s="523"/>
      <c r="F30" s="4"/>
    </row>
    <row r="31" spans="1:6" ht="31.2" x14ac:dyDescent="0.25">
      <c r="A31" s="64">
        <v>1</v>
      </c>
      <c r="B31" s="5" t="s">
        <v>467</v>
      </c>
      <c r="C31" s="524">
        <v>199900000</v>
      </c>
      <c r="D31" s="525" t="s">
        <v>3860</v>
      </c>
      <c r="E31" s="5" t="s">
        <v>262</v>
      </c>
      <c r="F31" s="5" t="s">
        <v>84</v>
      </c>
    </row>
    <row r="32" spans="1:6" ht="31.2" x14ac:dyDescent="0.25">
      <c r="A32" s="64">
        <v>2</v>
      </c>
      <c r="B32" s="5" t="s">
        <v>3861</v>
      </c>
      <c r="C32" s="524">
        <v>40000000</v>
      </c>
      <c r="D32" s="525" t="s">
        <v>3862</v>
      </c>
      <c r="E32" s="5" t="s">
        <v>262</v>
      </c>
      <c r="F32" s="5" t="s">
        <v>3754</v>
      </c>
    </row>
    <row r="33" spans="1:6" x14ac:dyDescent="0.25">
      <c r="A33" s="64"/>
      <c r="B33" s="5"/>
      <c r="C33" s="524"/>
      <c r="D33" s="525"/>
      <c r="E33" s="5"/>
      <c r="F33" s="5"/>
    </row>
    <row r="34" spans="1:6" s="86" customFormat="1" x14ac:dyDescent="0.25">
      <c r="A34" s="118" t="s">
        <v>249</v>
      </c>
      <c r="B34" s="81" t="s">
        <v>3863</v>
      </c>
      <c r="C34" s="530">
        <f>SUM(C35:C37)</f>
        <v>288000000</v>
      </c>
      <c r="D34" s="523"/>
      <c r="E34" s="523"/>
      <c r="F34" s="4"/>
    </row>
    <row r="35" spans="1:6" x14ac:dyDescent="0.25">
      <c r="A35" s="64">
        <v>1</v>
      </c>
      <c r="B35" s="5" t="s">
        <v>3864</v>
      </c>
      <c r="C35" s="524">
        <v>50000000</v>
      </c>
      <c r="D35" s="525" t="s">
        <v>3865</v>
      </c>
      <c r="E35" s="5" t="s">
        <v>3577</v>
      </c>
      <c r="F35" s="5" t="s">
        <v>3754</v>
      </c>
    </row>
    <row r="36" spans="1:6" ht="31.2" x14ac:dyDescent="0.25">
      <c r="A36" s="64">
        <v>2</v>
      </c>
      <c r="B36" s="5" t="s">
        <v>3866</v>
      </c>
      <c r="C36" s="524">
        <v>165000000</v>
      </c>
      <c r="D36" s="525" t="s">
        <v>3867</v>
      </c>
      <c r="E36" s="5" t="s">
        <v>1979</v>
      </c>
      <c r="F36" s="5" t="s">
        <v>3754</v>
      </c>
    </row>
    <row r="37" spans="1:6" ht="46.8" x14ac:dyDescent="0.25">
      <c r="A37" s="64">
        <v>3</v>
      </c>
      <c r="B37" s="5" t="s">
        <v>3868</v>
      </c>
      <c r="C37" s="524">
        <v>73000000</v>
      </c>
      <c r="D37" s="525" t="s">
        <v>3869</v>
      </c>
      <c r="E37" s="5" t="s">
        <v>3751</v>
      </c>
      <c r="F37" s="5" t="s">
        <v>3751</v>
      </c>
    </row>
    <row r="38" spans="1:6" x14ac:dyDescent="0.25">
      <c r="A38" s="64"/>
      <c r="B38" s="5"/>
      <c r="C38" s="524"/>
      <c r="D38" s="525"/>
      <c r="E38" s="5"/>
      <c r="F38" s="5"/>
    </row>
    <row r="39" spans="1:6" s="86" customFormat="1" ht="31.2" x14ac:dyDescent="0.25">
      <c r="A39" s="118" t="s">
        <v>250</v>
      </c>
      <c r="B39" s="81" t="s">
        <v>3870</v>
      </c>
      <c r="C39" s="530">
        <f>SUM(C40:C51)</f>
        <v>1000300000</v>
      </c>
      <c r="D39" s="523"/>
      <c r="E39" s="523"/>
      <c r="F39" s="4"/>
    </row>
    <row r="40" spans="1:6" ht="31.2" x14ac:dyDescent="0.25">
      <c r="A40" s="64">
        <v>1</v>
      </c>
      <c r="B40" s="5" t="s">
        <v>3871</v>
      </c>
      <c r="C40" s="524">
        <v>10000000</v>
      </c>
      <c r="D40" s="525" t="s">
        <v>3872</v>
      </c>
      <c r="E40" s="5" t="s">
        <v>3577</v>
      </c>
      <c r="F40" s="5" t="s">
        <v>3754</v>
      </c>
    </row>
    <row r="41" spans="1:6" ht="31.2" x14ac:dyDescent="0.25">
      <c r="A41" s="64">
        <v>2</v>
      </c>
      <c r="B41" s="5" t="s">
        <v>3873</v>
      </c>
      <c r="C41" s="524">
        <v>20000000</v>
      </c>
      <c r="D41" s="525" t="s">
        <v>3874</v>
      </c>
      <c r="E41" s="5" t="s">
        <v>3875</v>
      </c>
      <c r="F41" s="5" t="s">
        <v>3754</v>
      </c>
    </row>
    <row r="42" spans="1:6" ht="31.2" x14ac:dyDescent="0.25">
      <c r="A42" s="64">
        <v>3</v>
      </c>
      <c r="B42" s="5" t="s">
        <v>3876</v>
      </c>
      <c r="C42" s="524">
        <v>100500000</v>
      </c>
      <c r="D42" s="525" t="s">
        <v>3877</v>
      </c>
      <c r="E42" s="5" t="s">
        <v>1928</v>
      </c>
      <c r="F42" s="5" t="s">
        <v>902</v>
      </c>
    </row>
    <row r="43" spans="1:6" ht="31.2" x14ac:dyDescent="0.25">
      <c r="A43" s="64">
        <v>4</v>
      </c>
      <c r="B43" s="5" t="s">
        <v>3878</v>
      </c>
      <c r="C43" s="524">
        <v>334800000</v>
      </c>
      <c r="D43" s="525" t="s">
        <v>3879</v>
      </c>
      <c r="E43" s="5" t="s">
        <v>3880</v>
      </c>
      <c r="F43" s="5" t="s">
        <v>3754</v>
      </c>
    </row>
    <row r="44" spans="1:6" ht="31.2" x14ac:dyDescent="0.25">
      <c r="A44" s="64">
        <v>5</v>
      </c>
      <c r="B44" s="5" t="s">
        <v>3881</v>
      </c>
      <c r="C44" s="524">
        <v>30000000</v>
      </c>
      <c r="D44" s="525" t="s">
        <v>3882</v>
      </c>
      <c r="E44" s="5" t="s">
        <v>262</v>
      </c>
      <c r="F44" s="5" t="s">
        <v>3754</v>
      </c>
    </row>
    <row r="45" spans="1:6" ht="31.2" x14ac:dyDescent="0.25">
      <c r="A45" s="64">
        <v>6</v>
      </c>
      <c r="B45" s="5" t="s">
        <v>3883</v>
      </c>
      <c r="C45" s="524">
        <v>240000000</v>
      </c>
      <c r="D45" s="525" t="s">
        <v>3884</v>
      </c>
      <c r="E45" s="5" t="s">
        <v>3885</v>
      </c>
      <c r="F45" s="5" t="s">
        <v>3754</v>
      </c>
    </row>
    <row r="46" spans="1:6" ht="31.2" x14ac:dyDescent="0.25">
      <c r="A46" s="64">
        <v>7</v>
      </c>
      <c r="B46" s="5" t="s">
        <v>3886</v>
      </c>
      <c r="C46" s="524">
        <v>90000000</v>
      </c>
      <c r="D46" s="525" t="s">
        <v>3887</v>
      </c>
      <c r="E46" s="5" t="s">
        <v>487</v>
      </c>
      <c r="F46" s="5" t="s">
        <v>3754</v>
      </c>
    </row>
    <row r="47" spans="1:6" ht="46.8" x14ac:dyDescent="0.25">
      <c r="A47" s="64">
        <v>8</v>
      </c>
      <c r="B47" s="5" t="s">
        <v>3888</v>
      </c>
      <c r="C47" s="524">
        <v>75000000</v>
      </c>
      <c r="D47" s="525" t="s">
        <v>3889</v>
      </c>
      <c r="E47" s="5" t="s">
        <v>3890</v>
      </c>
      <c r="F47" s="5" t="s">
        <v>3891</v>
      </c>
    </row>
    <row r="48" spans="1:6" ht="31.2" x14ac:dyDescent="0.25">
      <c r="A48" s="64">
        <v>9</v>
      </c>
      <c r="B48" s="5" t="s">
        <v>3892</v>
      </c>
      <c r="C48" s="524">
        <v>25000000</v>
      </c>
      <c r="D48" s="525" t="s">
        <v>3893</v>
      </c>
      <c r="E48" s="5" t="s">
        <v>3894</v>
      </c>
      <c r="F48" s="5" t="s">
        <v>3754</v>
      </c>
    </row>
    <row r="49" spans="1:6" ht="46.8" x14ac:dyDescent="0.25">
      <c r="A49" s="64">
        <v>10</v>
      </c>
      <c r="B49" s="5" t="s">
        <v>3895</v>
      </c>
      <c r="C49" s="524">
        <v>20000000</v>
      </c>
      <c r="D49" s="525" t="s">
        <v>3896</v>
      </c>
      <c r="E49" s="5" t="s">
        <v>3897</v>
      </c>
      <c r="F49" s="5" t="s">
        <v>3754</v>
      </c>
    </row>
    <row r="50" spans="1:6" ht="31.2" x14ac:dyDescent="0.25">
      <c r="A50" s="64">
        <v>11</v>
      </c>
      <c r="B50" s="5" t="s">
        <v>3898</v>
      </c>
      <c r="C50" s="524">
        <v>35000000</v>
      </c>
      <c r="D50" s="525" t="s">
        <v>3899</v>
      </c>
      <c r="E50" s="5" t="s">
        <v>3577</v>
      </c>
      <c r="F50" s="5" t="s">
        <v>3754</v>
      </c>
    </row>
    <row r="51" spans="1:6" ht="31.2" x14ac:dyDescent="0.25">
      <c r="A51" s="64">
        <v>12</v>
      </c>
      <c r="B51" s="5" t="s">
        <v>3900</v>
      </c>
      <c r="C51" s="524">
        <v>20000000</v>
      </c>
      <c r="D51" s="525" t="s">
        <v>3901</v>
      </c>
      <c r="E51" s="5" t="s">
        <v>1001</v>
      </c>
      <c r="F51" s="5" t="s">
        <v>3754</v>
      </c>
    </row>
    <row r="52" spans="1:6" x14ac:dyDescent="0.25">
      <c r="A52" s="64"/>
      <c r="B52" s="5"/>
      <c r="C52" s="524"/>
      <c r="D52" s="525"/>
      <c r="E52" s="5"/>
      <c r="F52" s="5"/>
    </row>
    <row r="53" spans="1:6" s="86" customFormat="1" ht="31.2" x14ac:dyDescent="0.25">
      <c r="A53" s="118" t="s">
        <v>253</v>
      </c>
      <c r="B53" s="81" t="s">
        <v>3902</v>
      </c>
      <c r="C53" s="530">
        <f>SUM(C54:C56)</f>
        <v>165000000</v>
      </c>
      <c r="D53" s="523"/>
      <c r="E53" s="523"/>
      <c r="F53" s="4"/>
    </row>
    <row r="54" spans="1:6" ht="31.2" x14ac:dyDescent="0.25">
      <c r="A54" s="64">
        <v>1</v>
      </c>
      <c r="B54" s="5" t="s">
        <v>3903</v>
      </c>
      <c r="C54" s="524">
        <v>80000000</v>
      </c>
      <c r="D54" s="525" t="s">
        <v>3904</v>
      </c>
      <c r="E54" s="5" t="s">
        <v>262</v>
      </c>
      <c r="F54" s="5" t="s">
        <v>3905</v>
      </c>
    </row>
    <row r="55" spans="1:6" ht="31.2" x14ac:dyDescent="0.25">
      <c r="A55" s="64">
        <v>2</v>
      </c>
      <c r="B55" s="5" t="s">
        <v>3906</v>
      </c>
      <c r="C55" s="524">
        <v>10000000</v>
      </c>
      <c r="D55" s="525" t="s">
        <v>3907</v>
      </c>
      <c r="E55" s="5" t="s">
        <v>255</v>
      </c>
      <c r="F55" s="5" t="s">
        <v>3908</v>
      </c>
    </row>
    <row r="56" spans="1:6" ht="31.2" x14ac:dyDescent="0.25">
      <c r="A56" s="64">
        <v>3</v>
      </c>
      <c r="B56" s="5" t="s">
        <v>3909</v>
      </c>
      <c r="C56" s="524">
        <v>75000000</v>
      </c>
      <c r="D56" s="525" t="s">
        <v>3910</v>
      </c>
      <c r="E56" s="5" t="s">
        <v>487</v>
      </c>
      <c r="F56" s="5" t="s">
        <v>3754</v>
      </c>
    </row>
    <row r="57" spans="1:6" x14ac:dyDescent="0.25">
      <c r="A57" s="64"/>
      <c r="B57" s="5"/>
      <c r="C57" s="524"/>
      <c r="D57" s="525"/>
      <c r="E57" s="5"/>
      <c r="F57" s="5"/>
    </row>
    <row r="58" spans="1:6" s="86" customFormat="1" ht="31.2" x14ac:dyDescent="0.25">
      <c r="A58" s="118" t="s">
        <v>256</v>
      </c>
      <c r="B58" s="81" t="s">
        <v>3911</v>
      </c>
      <c r="C58" s="530">
        <f>C59</f>
        <v>50000000</v>
      </c>
      <c r="D58" s="523"/>
      <c r="E58" s="523"/>
      <c r="F58" s="4"/>
    </row>
    <row r="59" spans="1:6" ht="31.2" x14ac:dyDescent="0.25">
      <c r="A59" s="64">
        <v>1</v>
      </c>
      <c r="B59" s="5" t="s">
        <v>3912</v>
      </c>
      <c r="C59" s="524">
        <v>50000000</v>
      </c>
      <c r="D59" s="525" t="s">
        <v>3913</v>
      </c>
      <c r="E59" s="5" t="s">
        <v>3577</v>
      </c>
      <c r="F59" s="5" t="s">
        <v>3914</v>
      </c>
    </row>
    <row r="60" spans="1:6" x14ac:dyDescent="0.25">
      <c r="A60" s="64"/>
      <c r="B60" s="5"/>
      <c r="C60" s="524"/>
      <c r="D60" s="525"/>
      <c r="E60" s="5"/>
      <c r="F60" s="5"/>
    </row>
    <row r="61" spans="1:6" s="86" customFormat="1" ht="31.2" x14ac:dyDescent="0.25">
      <c r="A61" s="118" t="s">
        <v>123</v>
      </c>
      <c r="B61" s="81" t="s">
        <v>3915</v>
      </c>
      <c r="C61" s="530">
        <f>SUM(C62:C90)</f>
        <v>3434200000</v>
      </c>
      <c r="D61" s="523"/>
      <c r="E61" s="523"/>
      <c r="F61" s="4"/>
    </row>
    <row r="62" spans="1:6" ht="31.2" x14ac:dyDescent="0.25">
      <c r="A62" s="64">
        <v>1</v>
      </c>
      <c r="B62" s="5" t="s">
        <v>3916</v>
      </c>
      <c r="C62" s="524">
        <v>250000000</v>
      </c>
      <c r="D62" s="525" t="s">
        <v>3917</v>
      </c>
      <c r="E62" s="5" t="s">
        <v>3918</v>
      </c>
      <c r="F62" s="5" t="s">
        <v>3754</v>
      </c>
    </row>
    <row r="63" spans="1:6" ht="31.2" x14ac:dyDescent="0.25">
      <c r="A63" s="64">
        <v>2</v>
      </c>
      <c r="B63" s="5" t="s">
        <v>3919</v>
      </c>
      <c r="C63" s="524">
        <v>26200000</v>
      </c>
      <c r="D63" s="525" t="s">
        <v>3919</v>
      </c>
      <c r="E63" s="5" t="s">
        <v>487</v>
      </c>
      <c r="F63" s="5" t="s">
        <v>3920</v>
      </c>
    </row>
    <row r="64" spans="1:6" ht="31.2" x14ac:dyDescent="0.25">
      <c r="A64" s="64">
        <v>3</v>
      </c>
      <c r="B64" s="5" t="s">
        <v>3921</v>
      </c>
      <c r="C64" s="524">
        <v>50200000</v>
      </c>
      <c r="D64" s="525" t="s">
        <v>3922</v>
      </c>
      <c r="E64" s="5" t="s">
        <v>3751</v>
      </c>
      <c r="F64" s="5" t="s">
        <v>3923</v>
      </c>
    </row>
    <row r="65" spans="1:6" x14ac:dyDescent="0.25">
      <c r="A65" s="64">
        <v>4</v>
      </c>
      <c r="B65" s="5" t="s">
        <v>3924</v>
      </c>
      <c r="C65" s="524">
        <v>25000000</v>
      </c>
      <c r="D65" s="525" t="s">
        <v>3925</v>
      </c>
      <c r="E65" s="5" t="s">
        <v>3926</v>
      </c>
      <c r="F65" s="5" t="s">
        <v>3927</v>
      </c>
    </row>
    <row r="66" spans="1:6" ht="31.2" x14ac:dyDescent="0.25">
      <c r="A66" s="64">
        <v>5</v>
      </c>
      <c r="B66" s="5" t="s">
        <v>3928</v>
      </c>
      <c r="C66" s="524">
        <v>19000000</v>
      </c>
      <c r="D66" s="525" t="s">
        <v>3929</v>
      </c>
      <c r="E66" s="5" t="s">
        <v>487</v>
      </c>
      <c r="F66" s="5" t="s">
        <v>3754</v>
      </c>
    </row>
    <row r="67" spans="1:6" x14ac:dyDescent="0.25">
      <c r="A67" s="64">
        <v>6</v>
      </c>
      <c r="B67" s="5" t="s">
        <v>3930</v>
      </c>
      <c r="C67" s="524">
        <v>200000000</v>
      </c>
      <c r="D67" s="525" t="s">
        <v>3931</v>
      </c>
      <c r="E67" s="5" t="s">
        <v>3932</v>
      </c>
      <c r="F67" s="5" t="s">
        <v>3754</v>
      </c>
    </row>
    <row r="68" spans="1:6" ht="31.2" x14ac:dyDescent="0.25">
      <c r="A68" s="64">
        <v>7</v>
      </c>
      <c r="B68" s="5" t="s">
        <v>3933</v>
      </c>
      <c r="C68" s="524">
        <v>90000000</v>
      </c>
      <c r="D68" s="525" t="s">
        <v>3934</v>
      </c>
      <c r="E68" s="5" t="s">
        <v>487</v>
      </c>
      <c r="F68" s="5" t="s">
        <v>3754</v>
      </c>
    </row>
    <row r="69" spans="1:6" ht="31.2" x14ac:dyDescent="0.25">
      <c r="A69" s="64">
        <v>8</v>
      </c>
      <c r="B69" s="5" t="s">
        <v>3935</v>
      </c>
      <c r="C69" s="524">
        <v>50000000</v>
      </c>
      <c r="D69" s="525" t="s">
        <v>3936</v>
      </c>
      <c r="E69" s="5" t="s">
        <v>3937</v>
      </c>
      <c r="F69" s="5" t="s">
        <v>3754</v>
      </c>
    </row>
    <row r="70" spans="1:6" ht="31.2" x14ac:dyDescent="0.25">
      <c r="A70" s="64">
        <v>9</v>
      </c>
      <c r="B70" s="5" t="s">
        <v>3938</v>
      </c>
      <c r="C70" s="524">
        <v>35000000</v>
      </c>
      <c r="D70" s="525" t="s">
        <v>3939</v>
      </c>
      <c r="E70" s="5" t="s">
        <v>3940</v>
      </c>
      <c r="F70" s="5" t="s">
        <v>3754</v>
      </c>
    </row>
    <row r="71" spans="1:6" ht="31.2" x14ac:dyDescent="0.25">
      <c r="A71" s="64">
        <v>10</v>
      </c>
      <c r="B71" s="5" t="s">
        <v>3941</v>
      </c>
      <c r="C71" s="524">
        <v>255000000</v>
      </c>
      <c r="D71" s="525" t="s">
        <v>3942</v>
      </c>
      <c r="E71" s="5" t="s">
        <v>1979</v>
      </c>
      <c r="F71" s="5" t="s">
        <v>3754</v>
      </c>
    </row>
    <row r="72" spans="1:6" ht="31.2" x14ac:dyDescent="0.25">
      <c r="A72" s="64">
        <v>11</v>
      </c>
      <c r="B72" s="5" t="s">
        <v>3943</v>
      </c>
      <c r="C72" s="524">
        <v>10000000</v>
      </c>
      <c r="D72" s="525" t="s">
        <v>3944</v>
      </c>
      <c r="E72" s="5" t="s">
        <v>262</v>
      </c>
      <c r="F72" s="5" t="s">
        <v>3754</v>
      </c>
    </row>
    <row r="73" spans="1:6" ht="46.8" x14ac:dyDescent="0.25">
      <c r="A73" s="64">
        <v>12</v>
      </c>
      <c r="B73" s="5" t="s">
        <v>3945</v>
      </c>
      <c r="C73" s="524">
        <v>150000000</v>
      </c>
      <c r="D73" s="525" t="s">
        <v>3946</v>
      </c>
      <c r="E73" s="5" t="s">
        <v>251</v>
      </c>
      <c r="F73" s="5" t="s">
        <v>3947</v>
      </c>
    </row>
    <row r="74" spans="1:6" ht="46.8" x14ac:dyDescent="0.25">
      <c r="A74" s="64">
        <v>13</v>
      </c>
      <c r="B74" s="5" t="s">
        <v>3948</v>
      </c>
      <c r="C74" s="524">
        <v>150000000</v>
      </c>
      <c r="D74" s="525" t="s">
        <v>3946</v>
      </c>
      <c r="E74" s="5" t="s">
        <v>251</v>
      </c>
      <c r="F74" s="5" t="s">
        <v>3949</v>
      </c>
    </row>
    <row r="75" spans="1:6" ht="31.2" x14ac:dyDescent="0.25">
      <c r="A75" s="64">
        <v>14</v>
      </c>
      <c r="B75" s="5" t="s">
        <v>3950</v>
      </c>
      <c r="C75" s="524">
        <v>150000000</v>
      </c>
      <c r="D75" s="525" t="s">
        <v>3946</v>
      </c>
      <c r="E75" s="5" t="s">
        <v>251</v>
      </c>
      <c r="F75" s="5" t="s">
        <v>3951</v>
      </c>
    </row>
    <row r="76" spans="1:6" ht="46.8" x14ac:dyDescent="0.25">
      <c r="A76" s="64">
        <v>15</v>
      </c>
      <c r="B76" s="5" t="s">
        <v>3952</v>
      </c>
      <c r="C76" s="524">
        <v>150000000</v>
      </c>
      <c r="D76" s="525" t="s">
        <v>3946</v>
      </c>
      <c r="E76" s="5" t="s">
        <v>251</v>
      </c>
      <c r="F76" s="5" t="s">
        <v>3953</v>
      </c>
    </row>
    <row r="77" spans="1:6" ht="31.2" x14ac:dyDescent="0.25">
      <c r="A77" s="64">
        <v>16</v>
      </c>
      <c r="B77" s="5" t="s">
        <v>3954</v>
      </c>
      <c r="C77" s="524">
        <v>150000000</v>
      </c>
      <c r="D77" s="525" t="s">
        <v>3946</v>
      </c>
      <c r="E77" s="5" t="s">
        <v>251</v>
      </c>
      <c r="F77" s="5" t="s">
        <v>3955</v>
      </c>
    </row>
    <row r="78" spans="1:6" ht="31.2" x14ac:dyDescent="0.25">
      <c r="A78" s="64">
        <v>17</v>
      </c>
      <c r="B78" s="5" t="s">
        <v>3956</v>
      </c>
      <c r="C78" s="524">
        <v>150000000</v>
      </c>
      <c r="D78" s="525" t="s">
        <v>3946</v>
      </c>
      <c r="E78" s="5" t="s">
        <v>251</v>
      </c>
      <c r="F78" s="5" t="s">
        <v>3957</v>
      </c>
    </row>
    <row r="79" spans="1:6" ht="31.2" x14ac:dyDescent="0.25">
      <c r="A79" s="64">
        <v>18</v>
      </c>
      <c r="B79" s="5" t="s">
        <v>3958</v>
      </c>
      <c r="C79" s="524">
        <v>150000000</v>
      </c>
      <c r="D79" s="525" t="s">
        <v>3946</v>
      </c>
      <c r="E79" s="5" t="s">
        <v>251</v>
      </c>
      <c r="F79" s="5" t="s">
        <v>3959</v>
      </c>
    </row>
    <row r="80" spans="1:6" ht="31.2" x14ac:dyDescent="0.25">
      <c r="A80" s="64">
        <v>19</v>
      </c>
      <c r="B80" s="5" t="s">
        <v>3960</v>
      </c>
      <c r="C80" s="524">
        <v>126900000</v>
      </c>
      <c r="D80" s="525" t="s">
        <v>3961</v>
      </c>
      <c r="E80" s="5" t="s">
        <v>251</v>
      </c>
      <c r="F80" s="5" t="s">
        <v>3962</v>
      </c>
    </row>
    <row r="81" spans="1:6" ht="31.2" x14ac:dyDescent="0.25">
      <c r="A81" s="64">
        <v>20</v>
      </c>
      <c r="B81" s="5" t="s">
        <v>3963</v>
      </c>
      <c r="C81" s="524">
        <v>126900000</v>
      </c>
      <c r="D81" s="525" t="s">
        <v>3961</v>
      </c>
      <c r="E81" s="5" t="s">
        <v>251</v>
      </c>
      <c r="F81" s="5" t="s">
        <v>3964</v>
      </c>
    </row>
    <row r="82" spans="1:6" x14ac:dyDescent="0.25">
      <c r="A82" s="64">
        <v>21</v>
      </c>
      <c r="B82" s="5" t="s">
        <v>3965</v>
      </c>
      <c r="C82" s="524">
        <v>5000000</v>
      </c>
      <c r="D82" s="525" t="s">
        <v>3966</v>
      </c>
      <c r="E82" s="5" t="s">
        <v>498</v>
      </c>
      <c r="F82" s="5" t="s">
        <v>3754</v>
      </c>
    </row>
    <row r="83" spans="1:6" ht="62.4" x14ac:dyDescent="0.25">
      <c r="A83" s="64">
        <v>22</v>
      </c>
      <c r="B83" s="5" t="s">
        <v>3967</v>
      </c>
      <c r="C83" s="524">
        <v>10000000</v>
      </c>
      <c r="D83" s="525" t="s">
        <v>3968</v>
      </c>
      <c r="E83" s="5" t="s">
        <v>487</v>
      </c>
      <c r="F83" s="5" t="s">
        <v>3754</v>
      </c>
    </row>
    <row r="84" spans="1:6" ht="46.8" x14ac:dyDescent="0.25">
      <c r="A84" s="64">
        <v>23</v>
      </c>
      <c r="B84" s="5" t="s">
        <v>3969</v>
      </c>
      <c r="C84" s="524">
        <v>175000000</v>
      </c>
      <c r="D84" s="525" t="s">
        <v>3970</v>
      </c>
      <c r="E84" s="5" t="s">
        <v>251</v>
      </c>
      <c r="F84" s="5" t="s">
        <v>3971</v>
      </c>
    </row>
    <row r="85" spans="1:6" ht="62.4" x14ac:dyDescent="0.25">
      <c r="A85" s="64">
        <v>24</v>
      </c>
      <c r="B85" s="5" t="s">
        <v>3972</v>
      </c>
      <c r="C85" s="524">
        <v>100000000</v>
      </c>
      <c r="D85" s="525" t="s">
        <v>3970</v>
      </c>
      <c r="E85" s="5" t="s">
        <v>251</v>
      </c>
      <c r="F85" s="5" t="s">
        <v>3973</v>
      </c>
    </row>
    <row r="86" spans="1:6" ht="46.8" x14ac:dyDescent="0.25">
      <c r="A86" s="64">
        <v>25</v>
      </c>
      <c r="B86" s="5" t="s">
        <v>3974</v>
      </c>
      <c r="C86" s="524">
        <v>200000000</v>
      </c>
      <c r="D86" s="525" t="s">
        <v>3975</v>
      </c>
      <c r="E86" s="5" t="s">
        <v>251</v>
      </c>
      <c r="F86" s="5" t="s">
        <v>3976</v>
      </c>
    </row>
    <row r="87" spans="1:6" ht="62.4" x14ac:dyDescent="0.25">
      <c r="A87" s="64">
        <v>26</v>
      </c>
      <c r="B87" s="5" t="s">
        <v>3977</v>
      </c>
      <c r="C87" s="524">
        <v>150000000</v>
      </c>
      <c r="D87" s="525" t="s">
        <v>3946</v>
      </c>
      <c r="E87" s="5" t="s">
        <v>251</v>
      </c>
      <c r="F87" s="5" t="s">
        <v>3978</v>
      </c>
    </row>
    <row r="88" spans="1:6" ht="46.8" x14ac:dyDescent="0.25">
      <c r="A88" s="64">
        <v>27</v>
      </c>
      <c r="B88" s="5" t="s">
        <v>3979</v>
      </c>
      <c r="C88" s="524">
        <v>150000000</v>
      </c>
      <c r="D88" s="525" t="s">
        <v>3946</v>
      </c>
      <c r="E88" s="5" t="s">
        <v>251</v>
      </c>
      <c r="F88" s="5" t="s">
        <v>3980</v>
      </c>
    </row>
    <row r="89" spans="1:6" ht="46.8" x14ac:dyDescent="0.25">
      <c r="A89" s="64">
        <v>28</v>
      </c>
      <c r="B89" s="5" t="s">
        <v>3981</v>
      </c>
      <c r="C89" s="524">
        <v>150000000</v>
      </c>
      <c r="D89" s="525" t="s">
        <v>3946</v>
      </c>
      <c r="E89" s="5" t="s">
        <v>251</v>
      </c>
      <c r="F89" s="5" t="s">
        <v>3982</v>
      </c>
    </row>
    <row r="90" spans="1:6" ht="31.2" x14ac:dyDescent="0.25">
      <c r="A90" s="64">
        <v>29</v>
      </c>
      <c r="B90" s="5" t="s">
        <v>3983</v>
      </c>
      <c r="C90" s="524">
        <v>180000000</v>
      </c>
      <c r="D90" s="525" t="s">
        <v>3970</v>
      </c>
      <c r="E90" s="5" t="s">
        <v>251</v>
      </c>
      <c r="F90" s="5" t="s">
        <v>3984</v>
      </c>
    </row>
    <row r="91" spans="1:6" x14ac:dyDescent="0.25">
      <c r="A91" s="64"/>
      <c r="B91" s="5"/>
      <c r="C91" s="524"/>
      <c r="D91" s="525"/>
      <c r="E91" s="5"/>
      <c r="F91" s="5"/>
    </row>
    <row r="92" spans="1:6" s="86" customFormat="1" ht="31.2" x14ac:dyDescent="0.25">
      <c r="A92" s="118" t="s">
        <v>257</v>
      </c>
      <c r="B92" s="81" t="s">
        <v>3985</v>
      </c>
      <c r="C92" s="530">
        <f>SUM(C93:C94)</f>
        <v>153750000</v>
      </c>
      <c r="D92" s="523"/>
      <c r="E92" s="523"/>
      <c r="F92" s="4"/>
    </row>
    <row r="93" spans="1:6" ht="31.2" x14ac:dyDescent="0.25">
      <c r="A93" s="64">
        <v>1</v>
      </c>
      <c r="B93" s="5" t="s">
        <v>3986</v>
      </c>
      <c r="C93" s="524">
        <v>103750000</v>
      </c>
      <c r="D93" s="525" t="s">
        <v>3987</v>
      </c>
      <c r="E93" s="5" t="s">
        <v>487</v>
      </c>
      <c r="F93" s="5" t="s">
        <v>3754</v>
      </c>
    </row>
    <row r="94" spans="1:6" ht="31.2" x14ac:dyDescent="0.25">
      <c r="A94" s="64">
        <v>2</v>
      </c>
      <c r="B94" s="5" t="s">
        <v>3988</v>
      </c>
      <c r="C94" s="524">
        <v>50000000</v>
      </c>
      <c r="D94" s="525" t="s">
        <v>3989</v>
      </c>
      <c r="E94" s="5" t="s">
        <v>487</v>
      </c>
      <c r="F94" s="5" t="s">
        <v>3754</v>
      </c>
    </row>
    <row r="95" spans="1:6" x14ac:dyDescent="0.25">
      <c r="A95" s="64"/>
      <c r="B95" s="5"/>
      <c r="C95" s="524"/>
      <c r="D95" s="525"/>
      <c r="E95" s="5"/>
      <c r="F95" s="5"/>
    </row>
    <row r="96" spans="1:6" s="86" customFormat="1" ht="31.2" x14ac:dyDescent="0.25">
      <c r="A96" s="118" t="s">
        <v>258</v>
      </c>
      <c r="B96" s="81" t="s">
        <v>1578</v>
      </c>
      <c r="C96" s="530">
        <f>C97</f>
        <v>75000000</v>
      </c>
      <c r="D96" s="523"/>
      <c r="E96" s="523"/>
      <c r="F96" s="4"/>
    </row>
    <row r="97" spans="1:6" ht="31.2" x14ac:dyDescent="0.25">
      <c r="A97" s="64">
        <v>1</v>
      </c>
      <c r="B97" s="5" t="s">
        <v>3990</v>
      </c>
      <c r="C97" s="524">
        <v>75000000</v>
      </c>
      <c r="D97" s="525" t="s">
        <v>3991</v>
      </c>
      <c r="E97" s="5" t="s">
        <v>487</v>
      </c>
      <c r="F97" s="5" t="s">
        <v>3754</v>
      </c>
    </row>
    <row r="100" spans="1:6" x14ac:dyDescent="0.3">
      <c r="E100" s="526"/>
      <c r="F100" s="527"/>
    </row>
    <row r="101" spans="1:6" x14ac:dyDescent="0.3">
      <c r="E101" s="526"/>
      <c r="F101" s="527"/>
    </row>
    <row r="102" spans="1:6" x14ac:dyDescent="0.3">
      <c r="E102" s="526"/>
      <c r="F102" s="527"/>
    </row>
    <row r="103" spans="1:6" x14ac:dyDescent="0.3">
      <c r="E103" s="526"/>
      <c r="F103" s="527"/>
    </row>
    <row r="104" spans="1:6" x14ac:dyDescent="0.3">
      <c r="E104" s="528"/>
      <c r="F104" s="527"/>
    </row>
    <row r="105" spans="1:6" x14ac:dyDescent="0.3">
      <c r="E105" s="529"/>
      <c r="F105" s="527"/>
    </row>
    <row r="106" spans="1:6" x14ac:dyDescent="0.3">
      <c r="E106" s="529"/>
      <c r="F106" s="527"/>
    </row>
  </sheetData>
  <conditionalFormatting sqref="B6">
    <cfRule type="expression" dxfId="10" priority="3">
      <formula>#REF!&lt;&gt;0</formula>
    </cfRule>
  </conditionalFormatting>
  <conditionalFormatting sqref="B7">
    <cfRule type="expression" dxfId="9" priority="2">
      <formula>#REF!&lt;&gt;0</formula>
    </cfRule>
  </conditionalFormatting>
  <conditionalFormatting sqref="B9">
    <cfRule type="expression" dxfId="8" priority="1">
      <formula>#REF!&lt;&gt;0</formula>
    </cfRule>
  </conditionalFormatting>
  <pageMargins left="0.27" right="0.15" top="0.33" bottom="0.34" header="0.31496062992125984" footer="0.31496062992125984"/>
  <pageSetup paperSize="11" scale="55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B9" sqref="B9"/>
    </sheetView>
  </sheetViews>
  <sheetFormatPr defaultColWidth="5.109375" defaultRowHeight="15.6" x14ac:dyDescent="0.25"/>
  <cols>
    <col min="1" max="1" width="7.77734375" style="542" customWidth="1"/>
    <col min="2" max="2" width="55.77734375" style="193" customWidth="1"/>
    <col min="3" max="3" width="23.77734375" style="193" customWidth="1"/>
    <col min="4" max="4" width="45.77734375" style="193" customWidth="1"/>
    <col min="5" max="6" width="24.77734375" style="193" customWidth="1"/>
    <col min="7" max="7" width="23" style="193" customWidth="1"/>
    <col min="8" max="16384" width="5.109375" style="193"/>
  </cols>
  <sheetData>
    <row r="1" spans="1:7" s="157" customFormat="1" x14ac:dyDescent="0.25">
      <c r="A1" s="1129" t="s">
        <v>1210</v>
      </c>
      <c r="B1" s="1129"/>
      <c r="C1" s="1130" t="s">
        <v>1211</v>
      </c>
      <c r="D1" s="1130"/>
      <c r="E1" s="1130"/>
      <c r="F1" s="1130"/>
      <c r="G1" s="99"/>
    </row>
    <row r="2" spans="1:7" s="157" customFormat="1" x14ac:dyDescent="0.25">
      <c r="A2" s="157" t="s">
        <v>619</v>
      </c>
      <c r="B2" s="1131"/>
      <c r="C2" s="1131"/>
      <c r="D2" s="1131"/>
      <c r="E2" s="1131"/>
      <c r="F2" s="1131"/>
    </row>
    <row r="3" spans="1:7" s="53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531"/>
    </row>
    <row r="4" spans="1:7" s="53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531"/>
    </row>
    <row r="5" spans="1:7" s="159" customFormat="1" x14ac:dyDescent="0.25">
      <c r="A5" s="6"/>
      <c r="B5" s="533"/>
      <c r="C5" s="6"/>
      <c r="D5" s="6"/>
      <c r="E5" s="6"/>
      <c r="F5" s="6"/>
      <c r="G5" s="531"/>
    </row>
    <row r="6" spans="1:7" s="159" customFormat="1" x14ac:dyDescent="0.25">
      <c r="A6" s="6"/>
      <c r="B6" s="4" t="s">
        <v>110</v>
      </c>
      <c r="C6" s="6"/>
      <c r="D6" s="6"/>
      <c r="E6" s="6"/>
      <c r="F6" s="6"/>
      <c r="G6" s="531"/>
    </row>
    <row r="7" spans="1:7" s="159" customFormat="1" ht="31.2" x14ac:dyDescent="0.25">
      <c r="A7" s="6"/>
      <c r="B7" s="534" t="s">
        <v>85</v>
      </c>
      <c r="C7" s="492">
        <f>SUM(C9,C22,C28,C35,C41,C45,C54,C59,C64,C71,C74,C89,C94)</f>
        <v>8179440000</v>
      </c>
      <c r="D7" s="6"/>
      <c r="E7" s="6"/>
      <c r="F7" s="6"/>
      <c r="G7" s="531"/>
    </row>
    <row r="8" spans="1:7" s="159" customFormat="1" x14ac:dyDescent="0.25">
      <c r="A8" s="6"/>
      <c r="B8" s="533"/>
      <c r="C8" s="112"/>
      <c r="D8" s="6"/>
      <c r="E8" s="6"/>
      <c r="F8" s="6"/>
      <c r="G8" s="531"/>
    </row>
    <row r="9" spans="1:7" ht="31.2" x14ac:dyDescent="0.25">
      <c r="A9" s="162" t="s">
        <v>237</v>
      </c>
      <c r="B9" s="536" t="s">
        <v>238</v>
      </c>
      <c r="C9" s="493">
        <v>1357095000</v>
      </c>
      <c r="D9" s="537"/>
      <c r="E9" s="59" t="s">
        <v>937</v>
      </c>
      <c r="F9" s="71"/>
      <c r="G9" s="499"/>
    </row>
    <row r="10" spans="1:7" ht="31.2" x14ac:dyDescent="0.25">
      <c r="A10" s="170">
        <v>1</v>
      </c>
      <c r="B10" s="106" t="s">
        <v>420</v>
      </c>
      <c r="C10" s="494">
        <v>6000000</v>
      </c>
      <c r="D10" s="538" t="s">
        <v>1110</v>
      </c>
      <c r="E10" s="5" t="s">
        <v>515</v>
      </c>
      <c r="F10" s="456" t="s">
        <v>1213</v>
      </c>
      <c r="G10" s="499"/>
    </row>
    <row r="11" spans="1:7" ht="46.8" x14ac:dyDescent="0.25">
      <c r="A11" s="170">
        <v>2</v>
      </c>
      <c r="B11" s="456" t="s">
        <v>424</v>
      </c>
      <c r="C11" s="494">
        <v>400020000</v>
      </c>
      <c r="D11" s="538" t="s">
        <v>1214</v>
      </c>
      <c r="E11" s="92" t="s">
        <v>1215</v>
      </c>
      <c r="F11" s="456" t="s">
        <v>1213</v>
      </c>
      <c r="G11" s="539"/>
    </row>
    <row r="12" spans="1:7" ht="31.2" x14ac:dyDescent="0.25">
      <c r="A12" s="170">
        <v>3</v>
      </c>
      <c r="B12" s="456" t="s">
        <v>1216</v>
      </c>
      <c r="C12" s="494">
        <v>159540000</v>
      </c>
      <c r="D12" s="538" t="s">
        <v>1217</v>
      </c>
      <c r="E12" s="92" t="s">
        <v>1218</v>
      </c>
      <c r="F12" s="456" t="s">
        <v>1213</v>
      </c>
      <c r="G12" s="539"/>
    </row>
    <row r="13" spans="1:7" ht="31.2" x14ac:dyDescent="0.25">
      <c r="A13" s="170">
        <v>4</v>
      </c>
      <c r="B13" s="106" t="s">
        <v>426</v>
      </c>
      <c r="C13" s="494">
        <v>283400000</v>
      </c>
      <c r="D13" s="538" t="s">
        <v>1219</v>
      </c>
      <c r="E13" s="92" t="s">
        <v>1220</v>
      </c>
      <c r="F13" s="456" t="s">
        <v>1221</v>
      </c>
      <c r="G13" s="539"/>
    </row>
    <row r="14" spans="1:7" ht="31.2" x14ac:dyDescent="0.25">
      <c r="A14" s="170">
        <v>5</v>
      </c>
      <c r="B14" s="106" t="s">
        <v>432</v>
      </c>
      <c r="C14" s="494">
        <v>20000000</v>
      </c>
      <c r="D14" s="538" t="s">
        <v>1222</v>
      </c>
      <c r="E14" s="5" t="s">
        <v>1223</v>
      </c>
      <c r="F14" s="456" t="s">
        <v>1213</v>
      </c>
      <c r="G14" s="499"/>
    </row>
    <row r="15" spans="1:7" ht="31.2" x14ac:dyDescent="0.25">
      <c r="A15" s="170">
        <v>6</v>
      </c>
      <c r="B15" s="106" t="s">
        <v>239</v>
      </c>
      <c r="C15" s="494">
        <v>81350000</v>
      </c>
      <c r="D15" s="538" t="s">
        <v>1224</v>
      </c>
      <c r="E15" s="5" t="s">
        <v>1225</v>
      </c>
      <c r="F15" s="456" t="s">
        <v>1213</v>
      </c>
      <c r="G15" s="499"/>
    </row>
    <row r="16" spans="1:7" ht="31.2" x14ac:dyDescent="0.25">
      <c r="A16" s="170">
        <v>7</v>
      </c>
      <c r="B16" s="456" t="s">
        <v>439</v>
      </c>
      <c r="C16" s="494">
        <v>50085000</v>
      </c>
      <c r="D16" s="538" t="s">
        <v>1226</v>
      </c>
      <c r="E16" s="92" t="s">
        <v>1227</v>
      </c>
      <c r="F16" s="456" t="s">
        <v>1213</v>
      </c>
      <c r="G16" s="539"/>
    </row>
    <row r="17" spans="1:7" ht="31.2" x14ac:dyDescent="0.25">
      <c r="A17" s="170">
        <v>8</v>
      </c>
      <c r="B17" s="456" t="s">
        <v>242</v>
      </c>
      <c r="C17" s="494">
        <v>20000000</v>
      </c>
      <c r="D17" s="538" t="s">
        <v>1228</v>
      </c>
      <c r="E17" s="5" t="s">
        <v>1229</v>
      </c>
      <c r="F17" s="456" t="s">
        <v>1213</v>
      </c>
      <c r="G17" s="499"/>
    </row>
    <row r="18" spans="1:7" ht="31.2" x14ac:dyDescent="0.25">
      <c r="A18" s="170">
        <v>9</v>
      </c>
      <c r="B18" s="106" t="s">
        <v>446</v>
      </c>
      <c r="C18" s="494">
        <v>50000000</v>
      </c>
      <c r="D18" s="538" t="s">
        <v>1230</v>
      </c>
      <c r="E18" s="5" t="s">
        <v>1231</v>
      </c>
      <c r="F18" s="456" t="s">
        <v>1213</v>
      </c>
      <c r="G18" s="499"/>
    </row>
    <row r="19" spans="1:7" ht="31.2" x14ac:dyDescent="0.25">
      <c r="A19" s="170">
        <v>10</v>
      </c>
      <c r="B19" s="456" t="s">
        <v>554</v>
      </c>
      <c r="C19" s="494">
        <v>136700000</v>
      </c>
      <c r="D19" s="538" t="s">
        <v>1232</v>
      </c>
      <c r="E19" s="5" t="s">
        <v>515</v>
      </c>
      <c r="F19" s="456" t="s">
        <v>1213</v>
      </c>
      <c r="G19" s="499"/>
    </row>
    <row r="20" spans="1:7" ht="31.2" x14ac:dyDescent="0.25">
      <c r="A20" s="170">
        <v>11</v>
      </c>
      <c r="B20" s="106" t="s">
        <v>1233</v>
      </c>
      <c r="C20" s="494">
        <v>150000000</v>
      </c>
      <c r="D20" s="538" t="s">
        <v>1234</v>
      </c>
      <c r="E20" s="5" t="s">
        <v>1229</v>
      </c>
      <c r="F20" s="456" t="s">
        <v>1213</v>
      </c>
      <c r="G20" s="499"/>
    </row>
    <row r="21" spans="1:7" x14ac:dyDescent="0.25">
      <c r="A21" s="430"/>
      <c r="B21" s="106"/>
      <c r="C21" s="494"/>
      <c r="D21" s="538"/>
      <c r="E21" s="5"/>
      <c r="F21" s="456"/>
      <c r="G21" s="499"/>
    </row>
    <row r="22" spans="1:7" ht="31.2" x14ac:dyDescent="0.25">
      <c r="A22" s="162" t="s">
        <v>243</v>
      </c>
      <c r="B22" s="536" t="s">
        <v>244</v>
      </c>
      <c r="C22" s="493">
        <v>251045000</v>
      </c>
      <c r="D22" s="537"/>
      <c r="E22" s="5" t="s">
        <v>937</v>
      </c>
      <c r="F22" s="256"/>
      <c r="G22" s="499"/>
    </row>
    <row r="23" spans="1:7" ht="46.8" x14ac:dyDescent="0.25">
      <c r="A23" s="170">
        <v>1</v>
      </c>
      <c r="B23" s="106" t="s">
        <v>783</v>
      </c>
      <c r="C23" s="494">
        <v>66145000</v>
      </c>
      <c r="D23" s="538" t="s">
        <v>1235</v>
      </c>
      <c r="E23" s="5" t="s">
        <v>518</v>
      </c>
      <c r="F23" s="456" t="s">
        <v>1236</v>
      </c>
      <c r="G23" s="499"/>
    </row>
    <row r="24" spans="1:7" ht="46.8" x14ac:dyDescent="0.25">
      <c r="A24" s="170">
        <v>2</v>
      </c>
      <c r="B24" s="106" t="s">
        <v>1173</v>
      </c>
      <c r="C24" s="494">
        <v>34900000</v>
      </c>
      <c r="D24" s="538" t="s">
        <v>1237</v>
      </c>
      <c r="E24" s="5" t="s">
        <v>624</v>
      </c>
      <c r="F24" s="456" t="s">
        <v>1236</v>
      </c>
      <c r="G24" s="499"/>
    </row>
    <row r="25" spans="1:7" ht="46.8" x14ac:dyDescent="0.25">
      <c r="A25" s="170">
        <v>3</v>
      </c>
      <c r="B25" s="106" t="s">
        <v>245</v>
      </c>
      <c r="C25" s="494">
        <v>125000000</v>
      </c>
      <c r="D25" s="538" t="s">
        <v>290</v>
      </c>
      <c r="E25" s="5" t="s">
        <v>624</v>
      </c>
      <c r="F25" s="456" t="s">
        <v>1236</v>
      </c>
      <c r="G25" s="499"/>
    </row>
    <row r="26" spans="1:7" ht="46.8" x14ac:dyDescent="0.25">
      <c r="A26" s="170">
        <v>4</v>
      </c>
      <c r="B26" s="106" t="s">
        <v>711</v>
      </c>
      <c r="C26" s="494">
        <v>25000000</v>
      </c>
      <c r="D26" s="538" t="s">
        <v>1238</v>
      </c>
      <c r="E26" s="5" t="s">
        <v>1239</v>
      </c>
      <c r="F26" s="456" t="s">
        <v>1236</v>
      </c>
      <c r="G26" s="499"/>
    </row>
    <row r="27" spans="1:7" x14ac:dyDescent="0.25">
      <c r="A27" s="430"/>
      <c r="B27" s="540"/>
      <c r="C27" s="494"/>
      <c r="D27" s="538"/>
      <c r="E27" s="5"/>
      <c r="F27" s="456"/>
      <c r="G27" s="499"/>
    </row>
    <row r="28" spans="1:7" s="157" customFormat="1" ht="46.8" x14ac:dyDescent="0.25">
      <c r="A28" s="162" t="s">
        <v>247</v>
      </c>
      <c r="B28" s="536" t="s">
        <v>466</v>
      </c>
      <c r="C28" s="493">
        <v>232060000</v>
      </c>
      <c r="D28" s="535"/>
      <c r="E28" s="4" t="s">
        <v>937</v>
      </c>
      <c r="F28" s="164"/>
      <c r="G28" s="532"/>
    </row>
    <row r="29" spans="1:7" ht="31.2" x14ac:dyDescent="0.25">
      <c r="A29" s="170">
        <v>1</v>
      </c>
      <c r="B29" s="106" t="s">
        <v>1240</v>
      </c>
      <c r="C29" s="494">
        <v>24200000</v>
      </c>
      <c r="D29" s="538" t="s">
        <v>1241</v>
      </c>
      <c r="E29" s="92" t="s">
        <v>1242</v>
      </c>
      <c r="F29" s="456" t="s">
        <v>423</v>
      </c>
      <c r="G29" s="539"/>
    </row>
    <row r="30" spans="1:7" ht="31.2" x14ac:dyDescent="0.25">
      <c r="A30" s="170">
        <v>2</v>
      </c>
      <c r="B30" s="92" t="s">
        <v>1243</v>
      </c>
      <c r="C30" s="494">
        <v>182860000</v>
      </c>
      <c r="D30" s="537"/>
      <c r="E30" s="5" t="s">
        <v>1244</v>
      </c>
      <c r="F30" s="456" t="s">
        <v>423</v>
      </c>
      <c r="G30" s="499"/>
    </row>
    <row r="31" spans="1:7" ht="46.8" x14ac:dyDescent="0.25">
      <c r="A31" s="170">
        <v>3</v>
      </c>
      <c r="B31" s="106" t="s">
        <v>1245</v>
      </c>
      <c r="C31" s="494">
        <v>5000000</v>
      </c>
      <c r="D31" s="538" t="s">
        <v>1246</v>
      </c>
      <c r="E31" s="5" t="s">
        <v>632</v>
      </c>
      <c r="F31" s="456" t="s">
        <v>1247</v>
      </c>
      <c r="G31" s="499"/>
    </row>
    <row r="32" spans="1:7" ht="31.2" x14ac:dyDescent="0.25">
      <c r="A32" s="170">
        <v>4</v>
      </c>
      <c r="B32" s="106" t="s">
        <v>1248</v>
      </c>
      <c r="C32" s="494">
        <v>10000000</v>
      </c>
      <c r="D32" s="538" t="s">
        <v>1249</v>
      </c>
      <c r="E32" s="5" t="s">
        <v>1250</v>
      </c>
      <c r="F32" s="456" t="s">
        <v>423</v>
      </c>
      <c r="G32" s="499"/>
    </row>
    <row r="33" spans="1:7" ht="46.8" x14ac:dyDescent="0.25">
      <c r="A33" s="170">
        <v>5</v>
      </c>
      <c r="B33" s="106" t="s">
        <v>1251</v>
      </c>
      <c r="C33" s="494">
        <v>10000000</v>
      </c>
      <c r="D33" s="106" t="s">
        <v>1252</v>
      </c>
      <c r="E33" s="5" t="s">
        <v>669</v>
      </c>
      <c r="F33" s="456" t="s">
        <v>1253</v>
      </c>
      <c r="G33" s="499"/>
    </row>
    <row r="34" spans="1:7" x14ac:dyDescent="0.25">
      <c r="A34" s="430"/>
      <c r="B34" s="71"/>
      <c r="C34" s="545"/>
      <c r="D34" s="71"/>
      <c r="E34" s="71"/>
      <c r="F34" s="256"/>
    </row>
    <row r="35" spans="1:7" s="157" customFormat="1" ht="31.2" x14ac:dyDescent="0.25">
      <c r="A35" s="162" t="s">
        <v>248</v>
      </c>
      <c r="B35" s="536" t="s">
        <v>1254</v>
      </c>
      <c r="C35" s="493">
        <v>475000000</v>
      </c>
      <c r="D35" s="535"/>
      <c r="E35" s="4" t="s">
        <v>937</v>
      </c>
      <c r="F35" s="164"/>
      <c r="G35" s="532"/>
    </row>
    <row r="36" spans="1:7" ht="31.2" x14ac:dyDescent="0.25">
      <c r="A36" s="170">
        <v>1</v>
      </c>
      <c r="B36" s="92" t="s">
        <v>1255</v>
      </c>
      <c r="C36" s="494">
        <v>100000000</v>
      </c>
      <c r="D36" s="538" t="s">
        <v>1256</v>
      </c>
      <c r="E36" s="5" t="s">
        <v>1257</v>
      </c>
      <c r="F36" s="456" t="s">
        <v>423</v>
      </c>
      <c r="G36" s="499"/>
    </row>
    <row r="37" spans="1:7" ht="46.8" x14ac:dyDescent="0.25">
      <c r="A37" s="170">
        <v>2</v>
      </c>
      <c r="B37" s="106" t="s">
        <v>1258</v>
      </c>
      <c r="C37" s="494">
        <v>200000000</v>
      </c>
      <c r="D37" s="538" t="s">
        <v>1259</v>
      </c>
      <c r="E37" s="5" t="s">
        <v>1260</v>
      </c>
      <c r="F37" s="456" t="s">
        <v>1261</v>
      </c>
      <c r="G37" s="499"/>
    </row>
    <row r="38" spans="1:7" ht="31.2" x14ac:dyDescent="0.25">
      <c r="A38" s="170">
        <v>3</v>
      </c>
      <c r="B38" s="92" t="s">
        <v>1262</v>
      </c>
      <c r="C38" s="494">
        <v>75000000</v>
      </c>
      <c r="D38" s="92" t="s">
        <v>1263</v>
      </c>
      <c r="E38" s="5" t="s">
        <v>1264</v>
      </c>
      <c r="F38" s="456" t="s">
        <v>902</v>
      </c>
      <c r="G38" s="499"/>
    </row>
    <row r="39" spans="1:7" ht="31.2" x14ac:dyDescent="0.25">
      <c r="A39" s="170">
        <v>4</v>
      </c>
      <c r="B39" s="92" t="s">
        <v>1265</v>
      </c>
      <c r="C39" s="494">
        <v>100000000</v>
      </c>
      <c r="D39" s="538" t="s">
        <v>1266</v>
      </c>
      <c r="E39" s="5" t="s">
        <v>1267</v>
      </c>
      <c r="F39" s="456" t="s">
        <v>423</v>
      </c>
      <c r="G39" s="499"/>
    </row>
    <row r="40" spans="1:7" x14ac:dyDescent="0.25">
      <c r="A40" s="430"/>
      <c r="B40" s="92"/>
      <c r="C40" s="545"/>
      <c r="D40" s="71"/>
      <c r="E40" s="71"/>
      <c r="F40" s="456"/>
    </row>
    <row r="41" spans="1:7" s="157" customFormat="1" ht="31.2" x14ac:dyDescent="0.25">
      <c r="A41" s="162" t="s">
        <v>249</v>
      </c>
      <c r="B41" s="536" t="s">
        <v>1269</v>
      </c>
      <c r="C41" s="493">
        <v>1479000000</v>
      </c>
      <c r="D41" s="535"/>
      <c r="E41" s="4" t="s">
        <v>937</v>
      </c>
      <c r="F41" s="164"/>
      <c r="G41" s="532"/>
    </row>
    <row r="42" spans="1:7" ht="46.8" x14ac:dyDescent="0.25">
      <c r="A42" s="170">
        <v>1</v>
      </c>
      <c r="B42" s="92" t="s">
        <v>1270</v>
      </c>
      <c r="C42" s="494">
        <v>1429000000</v>
      </c>
      <c r="D42" s="538" t="s">
        <v>1271</v>
      </c>
      <c r="E42" s="92" t="s">
        <v>1272</v>
      </c>
      <c r="F42" s="456" t="s">
        <v>902</v>
      </c>
      <c r="G42" s="539"/>
    </row>
    <row r="43" spans="1:7" ht="62.4" x14ac:dyDescent="0.25">
      <c r="A43" s="170">
        <v>2</v>
      </c>
      <c r="B43" s="106" t="s">
        <v>1273</v>
      </c>
      <c r="C43" s="494">
        <v>50000000</v>
      </c>
      <c r="D43" s="538" t="s">
        <v>1274</v>
      </c>
      <c r="E43" s="92" t="s">
        <v>1275</v>
      </c>
      <c r="F43" s="456" t="s">
        <v>902</v>
      </c>
      <c r="G43" s="539"/>
    </row>
    <row r="44" spans="1:7" x14ac:dyDescent="0.25">
      <c r="A44" s="430"/>
      <c r="B44" s="71"/>
      <c r="C44" s="545"/>
      <c r="D44" s="71"/>
      <c r="E44" s="71"/>
      <c r="F44" s="256"/>
    </row>
    <row r="45" spans="1:7" s="157" customFormat="1" ht="31.2" x14ac:dyDescent="0.25">
      <c r="A45" s="162" t="s">
        <v>250</v>
      </c>
      <c r="B45" s="536" t="s">
        <v>1276</v>
      </c>
      <c r="C45" s="493">
        <v>2000000000</v>
      </c>
      <c r="D45" s="535"/>
      <c r="E45" s="4" t="s">
        <v>937</v>
      </c>
      <c r="F45" s="164"/>
      <c r="G45" s="532"/>
    </row>
    <row r="46" spans="1:7" ht="31.2" x14ac:dyDescent="0.25">
      <c r="A46" s="170">
        <v>1</v>
      </c>
      <c r="B46" s="106" t="s">
        <v>1277</v>
      </c>
      <c r="C46" s="494">
        <v>400000000</v>
      </c>
      <c r="D46" s="538" t="s">
        <v>1278</v>
      </c>
      <c r="E46" s="5" t="s">
        <v>251</v>
      </c>
      <c r="F46" s="106" t="s">
        <v>1279</v>
      </c>
      <c r="G46" s="499"/>
    </row>
    <row r="47" spans="1:7" ht="31.2" x14ac:dyDescent="0.25">
      <c r="A47" s="170">
        <v>2</v>
      </c>
      <c r="B47" s="92" t="s">
        <v>1280</v>
      </c>
      <c r="C47" s="494">
        <v>200000000</v>
      </c>
      <c r="D47" s="538" t="s">
        <v>1281</v>
      </c>
      <c r="E47" s="5" t="s">
        <v>529</v>
      </c>
      <c r="F47" s="106" t="s">
        <v>1279</v>
      </c>
      <c r="G47" s="499"/>
    </row>
    <row r="48" spans="1:7" ht="31.2" x14ac:dyDescent="0.25">
      <c r="A48" s="170">
        <v>3</v>
      </c>
      <c r="B48" s="92" t="s">
        <v>1282</v>
      </c>
      <c r="C48" s="494">
        <v>200000000</v>
      </c>
      <c r="D48" s="538" t="s">
        <v>1283</v>
      </c>
      <c r="E48" s="92" t="s">
        <v>1284</v>
      </c>
      <c r="F48" s="106" t="s">
        <v>1279</v>
      </c>
      <c r="G48" s="539"/>
    </row>
    <row r="49" spans="1:7" ht="31.2" x14ac:dyDescent="0.25">
      <c r="A49" s="170">
        <v>4</v>
      </c>
      <c r="B49" s="106" t="s">
        <v>1285</v>
      </c>
      <c r="C49" s="494">
        <v>50000000</v>
      </c>
      <c r="D49" s="538" t="s">
        <v>1286</v>
      </c>
      <c r="E49" s="5" t="s">
        <v>1287</v>
      </c>
      <c r="F49" s="456" t="s">
        <v>1288</v>
      </c>
      <c r="G49" s="499"/>
    </row>
    <row r="50" spans="1:7" ht="31.2" x14ac:dyDescent="0.25">
      <c r="A50" s="170">
        <v>5</v>
      </c>
      <c r="B50" s="106" t="s">
        <v>1289</v>
      </c>
      <c r="C50" s="494">
        <v>100000000</v>
      </c>
      <c r="D50" s="538" t="s">
        <v>1290</v>
      </c>
      <c r="E50" s="5" t="s">
        <v>1291</v>
      </c>
      <c r="F50" s="456" t="s">
        <v>902</v>
      </c>
      <c r="G50" s="499"/>
    </row>
    <row r="51" spans="1:7" ht="31.2" x14ac:dyDescent="0.25">
      <c r="A51" s="170">
        <v>6</v>
      </c>
      <c r="B51" s="92" t="s">
        <v>1292</v>
      </c>
      <c r="C51" s="494">
        <v>1000000000</v>
      </c>
      <c r="D51" s="538" t="s">
        <v>1293</v>
      </c>
      <c r="E51" s="5" t="s">
        <v>1294</v>
      </c>
      <c r="F51" s="456" t="s">
        <v>1295</v>
      </c>
      <c r="G51" s="499"/>
    </row>
    <row r="52" spans="1:7" ht="31.2" x14ac:dyDescent="0.25">
      <c r="A52" s="170">
        <v>7</v>
      </c>
      <c r="B52" s="106" t="s">
        <v>1296</v>
      </c>
      <c r="C52" s="494">
        <v>50000000</v>
      </c>
      <c r="D52" s="538" t="s">
        <v>1297</v>
      </c>
      <c r="E52" s="5" t="s">
        <v>1287</v>
      </c>
      <c r="F52" s="456" t="s">
        <v>1298</v>
      </c>
      <c r="G52" s="499"/>
    </row>
    <row r="53" spans="1:7" x14ac:dyDescent="0.25">
      <c r="A53" s="430"/>
      <c r="B53" s="71"/>
      <c r="C53" s="545"/>
      <c r="D53" s="71"/>
      <c r="E53" s="71"/>
      <c r="F53" s="256"/>
    </row>
    <row r="54" spans="1:7" s="157" customFormat="1" ht="31.2" x14ac:dyDescent="0.25">
      <c r="A54" s="162" t="s">
        <v>253</v>
      </c>
      <c r="B54" s="536" t="s">
        <v>1299</v>
      </c>
      <c r="C54" s="493">
        <v>55000000</v>
      </c>
      <c r="D54" s="535"/>
      <c r="E54" s="4" t="s">
        <v>937</v>
      </c>
      <c r="F54" s="164"/>
      <c r="G54" s="532"/>
    </row>
    <row r="55" spans="1:7" ht="46.8" x14ac:dyDescent="0.25">
      <c r="A55" s="170">
        <v>1</v>
      </c>
      <c r="B55" s="92" t="s">
        <v>1300</v>
      </c>
      <c r="C55" s="494">
        <v>30000000</v>
      </c>
      <c r="D55" s="538" t="s">
        <v>1301</v>
      </c>
      <c r="E55" s="5" t="s">
        <v>1302</v>
      </c>
      <c r="F55" s="456" t="s">
        <v>1303</v>
      </c>
      <c r="G55" s="499"/>
    </row>
    <row r="56" spans="1:7" ht="46.8" x14ac:dyDescent="0.25">
      <c r="A56" s="170">
        <v>2</v>
      </c>
      <c r="B56" s="92" t="s">
        <v>1304</v>
      </c>
      <c r="C56" s="494">
        <v>10000000</v>
      </c>
      <c r="D56" s="538" t="s">
        <v>1305</v>
      </c>
      <c r="E56" s="5" t="s">
        <v>1306</v>
      </c>
      <c r="F56" s="456" t="s">
        <v>902</v>
      </c>
      <c r="G56" s="499"/>
    </row>
    <row r="57" spans="1:7" ht="46.8" x14ac:dyDescent="0.25">
      <c r="A57" s="170">
        <v>3</v>
      </c>
      <c r="B57" s="92" t="s">
        <v>1307</v>
      </c>
      <c r="C57" s="494">
        <v>15000000</v>
      </c>
      <c r="D57" s="538" t="s">
        <v>1308</v>
      </c>
      <c r="E57" s="5" t="s">
        <v>1309</v>
      </c>
      <c r="F57" s="456" t="s">
        <v>902</v>
      </c>
      <c r="G57" s="499"/>
    </row>
    <row r="58" spans="1:7" x14ac:dyDescent="0.25">
      <c r="A58" s="430"/>
      <c r="B58" s="71"/>
      <c r="C58" s="545"/>
      <c r="D58" s="71"/>
      <c r="E58" s="71"/>
      <c r="F58" s="256"/>
    </row>
    <row r="59" spans="1:7" s="157" customFormat="1" x14ac:dyDescent="0.25">
      <c r="A59" s="162" t="s">
        <v>256</v>
      </c>
      <c r="B59" s="56" t="s">
        <v>1310</v>
      </c>
      <c r="C59" s="493">
        <v>62000000</v>
      </c>
      <c r="D59" s="535"/>
      <c r="E59" s="4" t="s">
        <v>937</v>
      </c>
      <c r="F59" s="164"/>
      <c r="G59" s="532"/>
    </row>
    <row r="60" spans="1:7" ht="31.2" x14ac:dyDescent="0.25">
      <c r="A60" s="170">
        <v>1</v>
      </c>
      <c r="B60" s="106" t="s">
        <v>1311</v>
      </c>
      <c r="C60" s="494">
        <v>22000000</v>
      </c>
      <c r="D60" s="538" t="s">
        <v>1312</v>
      </c>
      <c r="E60" s="5" t="s">
        <v>1313</v>
      </c>
      <c r="F60" s="456" t="s">
        <v>902</v>
      </c>
      <c r="G60" s="499"/>
    </row>
    <row r="61" spans="1:7" ht="31.2" x14ac:dyDescent="0.25">
      <c r="A61" s="170">
        <v>2</v>
      </c>
      <c r="B61" s="106" t="s">
        <v>1314</v>
      </c>
      <c r="C61" s="494">
        <v>30000000</v>
      </c>
      <c r="D61" s="538" t="s">
        <v>1315</v>
      </c>
      <c r="E61" s="5" t="s">
        <v>1316</v>
      </c>
      <c r="F61" s="456" t="s">
        <v>1317</v>
      </c>
      <c r="G61" s="499"/>
    </row>
    <row r="62" spans="1:7" ht="46.8" x14ac:dyDescent="0.25">
      <c r="A62" s="170">
        <v>3</v>
      </c>
      <c r="B62" s="106" t="s">
        <v>1318</v>
      </c>
      <c r="C62" s="494">
        <v>10000000</v>
      </c>
      <c r="D62" s="538" t="s">
        <v>1319</v>
      </c>
      <c r="E62" s="5" t="s">
        <v>1320</v>
      </c>
      <c r="F62" s="456" t="s">
        <v>1236</v>
      </c>
      <c r="G62" s="499"/>
    </row>
    <row r="63" spans="1:7" x14ac:dyDescent="0.25">
      <c r="A63" s="430"/>
      <c r="B63" s="71"/>
      <c r="C63" s="545"/>
      <c r="D63" s="71"/>
      <c r="E63" s="71"/>
      <c r="F63" s="256"/>
    </row>
    <row r="64" spans="1:7" s="157" customFormat="1" ht="31.2" x14ac:dyDescent="0.25">
      <c r="A64" s="162" t="s">
        <v>123</v>
      </c>
      <c r="B64" s="536" t="s">
        <v>1321</v>
      </c>
      <c r="C64" s="493">
        <v>225000000</v>
      </c>
      <c r="D64" s="535"/>
      <c r="E64" s="4" t="s">
        <v>937</v>
      </c>
      <c r="F64" s="164"/>
      <c r="G64" s="532"/>
    </row>
    <row r="65" spans="1:7" ht="31.2" x14ac:dyDescent="0.25">
      <c r="A65" s="170">
        <v>1</v>
      </c>
      <c r="B65" s="92" t="s">
        <v>1322</v>
      </c>
      <c r="C65" s="494">
        <v>35000000</v>
      </c>
      <c r="D65" s="538" t="s">
        <v>1323</v>
      </c>
      <c r="E65" s="5" t="s">
        <v>1324</v>
      </c>
      <c r="F65" s="456" t="s">
        <v>902</v>
      </c>
      <c r="G65" s="499"/>
    </row>
    <row r="66" spans="1:7" ht="31.2" x14ac:dyDescent="0.25">
      <c r="A66" s="170">
        <v>2</v>
      </c>
      <c r="B66" s="106" t="s">
        <v>1325</v>
      </c>
      <c r="C66" s="494">
        <v>105000000</v>
      </c>
      <c r="D66" s="538" t="s">
        <v>1326</v>
      </c>
      <c r="E66" s="92" t="s">
        <v>1327</v>
      </c>
      <c r="F66" s="456" t="s">
        <v>902</v>
      </c>
      <c r="G66" s="539"/>
    </row>
    <row r="67" spans="1:7" ht="31.2" x14ac:dyDescent="0.25">
      <c r="A67" s="170">
        <v>3</v>
      </c>
      <c r="B67" s="92" t="s">
        <v>1328</v>
      </c>
      <c r="C67" s="494">
        <v>50000000</v>
      </c>
      <c r="D67" s="538" t="s">
        <v>1329</v>
      </c>
      <c r="E67" s="92" t="s">
        <v>1330</v>
      </c>
      <c r="F67" s="106" t="s">
        <v>269</v>
      </c>
      <c r="G67" s="539"/>
    </row>
    <row r="68" spans="1:7" ht="46.8" x14ac:dyDescent="0.25">
      <c r="A68" s="170">
        <v>4</v>
      </c>
      <c r="B68" s="92" t="s">
        <v>1331</v>
      </c>
      <c r="C68" s="494">
        <v>25000000</v>
      </c>
      <c r="D68" s="538" t="s">
        <v>1332</v>
      </c>
      <c r="E68" s="5" t="s">
        <v>1267</v>
      </c>
      <c r="F68" s="456" t="s">
        <v>902</v>
      </c>
      <c r="G68" s="499"/>
    </row>
    <row r="69" spans="1:7" ht="46.8" x14ac:dyDescent="0.25">
      <c r="A69" s="170">
        <v>5</v>
      </c>
      <c r="B69" s="92" t="s">
        <v>1333</v>
      </c>
      <c r="C69" s="494">
        <v>10000000</v>
      </c>
      <c r="D69" s="538" t="s">
        <v>1334</v>
      </c>
      <c r="E69" s="5" t="s">
        <v>1335</v>
      </c>
      <c r="F69" s="456" t="s">
        <v>1236</v>
      </c>
      <c r="G69" s="499"/>
    </row>
    <row r="70" spans="1:7" x14ac:dyDescent="0.25">
      <c r="A70" s="430"/>
      <c r="B70" s="71"/>
      <c r="C70" s="545"/>
      <c r="D70" s="71"/>
      <c r="E70" s="71"/>
      <c r="F70" s="256"/>
    </row>
    <row r="71" spans="1:7" x14ac:dyDescent="0.25">
      <c r="A71" s="162" t="s">
        <v>257</v>
      </c>
      <c r="B71" s="56" t="s">
        <v>1337</v>
      </c>
      <c r="C71" s="493">
        <v>50000000</v>
      </c>
      <c r="D71" s="537"/>
      <c r="E71" s="5" t="s">
        <v>937</v>
      </c>
      <c r="F71" s="256"/>
      <c r="G71" s="499"/>
    </row>
    <row r="72" spans="1:7" ht="46.8" x14ac:dyDescent="0.25">
      <c r="A72" s="170">
        <v>1</v>
      </c>
      <c r="B72" s="92" t="s">
        <v>1338</v>
      </c>
      <c r="C72" s="494">
        <v>50000000</v>
      </c>
      <c r="D72" s="538" t="s">
        <v>1339</v>
      </c>
      <c r="E72" s="5" t="s">
        <v>1340</v>
      </c>
      <c r="F72" s="456" t="s">
        <v>902</v>
      </c>
      <c r="G72" s="499"/>
    </row>
    <row r="73" spans="1:7" x14ac:dyDescent="0.25">
      <c r="A73" s="430"/>
      <c r="B73" s="71"/>
      <c r="C73" s="545"/>
      <c r="D73" s="71"/>
      <c r="E73" s="71"/>
      <c r="F73" s="256"/>
    </row>
    <row r="74" spans="1:7" ht="31.2" x14ac:dyDescent="0.25">
      <c r="A74" s="162" t="s">
        <v>258</v>
      </c>
      <c r="B74" s="536" t="s">
        <v>1341</v>
      </c>
      <c r="C74" s="493">
        <v>1703240000</v>
      </c>
      <c r="D74" s="537"/>
      <c r="E74" s="5" t="s">
        <v>937</v>
      </c>
      <c r="F74" s="256"/>
      <c r="G74" s="499"/>
    </row>
    <row r="75" spans="1:7" ht="46.8" x14ac:dyDescent="0.25">
      <c r="A75" s="170">
        <v>1</v>
      </c>
      <c r="B75" s="106" t="s">
        <v>1342</v>
      </c>
      <c r="C75" s="494">
        <v>10000000</v>
      </c>
      <c r="D75" s="538" t="s">
        <v>1343</v>
      </c>
      <c r="E75" s="5" t="s">
        <v>1344</v>
      </c>
      <c r="F75" s="456" t="s">
        <v>1345</v>
      </c>
      <c r="G75" s="499"/>
    </row>
    <row r="76" spans="1:7" x14ac:dyDescent="0.25">
      <c r="A76" s="170">
        <v>2</v>
      </c>
      <c r="B76" s="106" t="s">
        <v>1346</v>
      </c>
      <c r="C76" s="494">
        <v>15000000</v>
      </c>
      <c r="D76" s="538" t="s">
        <v>1347</v>
      </c>
      <c r="E76" s="5" t="s">
        <v>1335</v>
      </c>
      <c r="F76" s="456" t="s">
        <v>1348</v>
      </c>
      <c r="G76" s="499"/>
    </row>
    <row r="77" spans="1:7" ht="31.2" x14ac:dyDescent="0.25">
      <c r="A77" s="170">
        <v>3</v>
      </c>
      <c r="B77" s="92" t="s">
        <v>1349</v>
      </c>
      <c r="C77" s="494">
        <v>15000000</v>
      </c>
      <c r="D77" s="538" t="s">
        <v>1350</v>
      </c>
      <c r="E77" s="92" t="s">
        <v>1351</v>
      </c>
      <c r="F77" s="456" t="s">
        <v>1348</v>
      </c>
      <c r="G77" s="539"/>
    </row>
    <row r="78" spans="1:7" ht="62.4" x14ac:dyDescent="0.25">
      <c r="A78" s="170">
        <v>4</v>
      </c>
      <c r="B78" s="92" t="s">
        <v>1352</v>
      </c>
      <c r="C78" s="494">
        <v>720000000</v>
      </c>
      <c r="D78" s="538" t="s">
        <v>1353</v>
      </c>
      <c r="E78" s="92" t="s">
        <v>1354</v>
      </c>
      <c r="F78" s="456" t="s">
        <v>902</v>
      </c>
      <c r="G78" s="539"/>
    </row>
    <row r="79" spans="1:7" ht="31.2" x14ac:dyDescent="0.25">
      <c r="A79" s="170">
        <v>5</v>
      </c>
      <c r="B79" s="106" t="s">
        <v>1355</v>
      </c>
      <c r="C79" s="494">
        <v>100000000</v>
      </c>
      <c r="D79" s="538" t="s">
        <v>1356</v>
      </c>
      <c r="E79" s="5" t="s">
        <v>1357</v>
      </c>
      <c r="F79" s="456" t="s">
        <v>1358</v>
      </c>
      <c r="G79" s="499"/>
    </row>
    <row r="80" spans="1:7" ht="31.2" x14ac:dyDescent="0.25">
      <c r="A80" s="170">
        <v>6</v>
      </c>
      <c r="B80" s="92" t="s">
        <v>1359</v>
      </c>
      <c r="C80" s="494">
        <v>300000000</v>
      </c>
      <c r="D80" s="538" t="s">
        <v>1360</v>
      </c>
      <c r="E80" s="5" t="s">
        <v>1361</v>
      </c>
      <c r="F80" s="456" t="s">
        <v>1362</v>
      </c>
      <c r="G80" s="499"/>
    </row>
    <row r="81" spans="1:7" ht="46.8" x14ac:dyDescent="0.25">
      <c r="A81" s="170">
        <v>7</v>
      </c>
      <c r="B81" s="92" t="s">
        <v>1363</v>
      </c>
      <c r="C81" s="494">
        <v>25000000</v>
      </c>
      <c r="D81" s="538" t="s">
        <v>1364</v>
      </c>
      <c r="E81" s="92" t="s">
        <v>1365</v>
      </c>
      <c r="F81" s="106" t="s">
        <v>1366</v>
      </c>
      <c r="G81" s="539"/>
    </row>
    <row r="82" spans="1:7" ht="31.2" x14ac:dyDescent="0.25">
      <c r="A82" s="170">
        <v>8</v>
      </c>
      <c r="B82" s="106" t="s">
        <v>1367</v>
      </c>
      <c r="C82" s="494">
        <v>53240000</v>
      </c>
      <c r="D82" s="538" t="s">
        <v>1368</v>
      </c>
      <c r="E82" s="5" t="s">
        <v>1369</v>
      </c>
      <c r="F82" s="106" t="s">
        <v>1370</v>
      </c>
      <c r="G82" s="499"/>
    </row>
    <row r="83" spans="1:7" ht="31.2" x14ac:dyDescent="0.25">
      <c r="A83" s="170">
        <v>9</v>
      </c>
      <c r="B83" s="106" t="s">
        <v>1371</v>
      </c>
      <c r="C83" s="494">
        <v>200000000</v>
      </c>
      <c r="D83" s="538" t="s">
        <v>1372</v>
      </c>
      <c r="E83" s="5" t="s">
        <v>1239</v>
      </c>
      <c r="F83" s="456" t="s">
        <v>1373</v>
      </c>
      <c r="G83" s="499"/>
    </row>
    <row r="84" spans="1:7" ht="31.2" x14ac:dyDescent="0.25">
      <c r="A84" s="170">
        <v>10</v>
      </c>
      <c r="B84" s="92" t="s">
        <v>1374</v>
      </c>
      <c r="C84" s="494">
        <v>10000000</v>
      </c>
      <c r="D84" s="538" t="s">
        <v>1375</v>
      </c>
      <c r="E84" s="5" t="s">
        <v>1376</v>
      </c>
      <c r="F84" s="456" t="s">
        <v>902</v>
      </c>
      <c r="G84" s="499"/>
    </row>
    <row r="85" spans="1:7" ht="31.2" x14ac:dyDescent="0.25">
      <c r="A85" s="170">
        <v>11</v>
      </c>
      <c r="B85" s="92" t="s">
        <v>1377</v>
      </c>
      <c r="C85" s="494">
        <v>5000000</v>
      </c>
      <c r="D85" s="92" t="s">
        <v>1378</v>
      </c>
      <c r="E85" s="5" t="s">
        <v>1379</v>
      </c>
      <c r="F85" s="456" t="s">
        <v>1380</v>
      </c>
      <c r="G85" s="499"/>
    </row>
    <row r="86" spans="1:7" ht="46.8" x14ac:dyDescent="0.25">
      <c r="A86" s="170">
        <v>12</v>
      </c>
      <c r="B86" s="456" t="s">
        <v>1381</v>
      </c>
      <c r="C86" s="494">
        <v>100000000</v>
      </c>
      <c r="D86" s="456" t="s">
        <v>1382</v>
      </c>
      <c r="E86" s="5" t="s">
        <v>1383</v>
      </c>
      <c r="F86" s="456" t="s">
        <v>1384</v>
      </c>
      <c r="G86" s="499"/>
    </row>
    <row r="87" spans="1:7" x14ac:dyDescent="0.25">
      <c r="A87" s="170">
        <v>13</v>
      </c>
      <c r="B87" s="106" t="s">
        <v>1385</v>
      </c>
      <c r="C87" s="494">
        <v>150000000</v>
      </c>
      <c r="D87" s="106" t="s">
        <v>1385</v>
      </c>
      <c r="E87" s="5" t="s">
        <v>1239</v>
      </c>
      <c r="F87" s="106" t="s">
        <v>117</v>
      </c>
      <c r="G87" s="499"/>
    </row>
    <row r="88" spans="1:7" x14ac:dyDescent="0.25">
      <c r="A88" s="430"/>
      <c r="B88" s="71"/>
      <c r="C88" s="545"/>
      <c r="D88" s="71"/>
      <c r="E88" s="71"/>
      <c r="F88" s="256"/>
    </row>
    <row r="89" spans="1:7" s="157" customFormat="1" ht="31.2" x14ac:dyDescent="0.25">
      <c r="A89" s="162" t="s">
        <v>260</v>
      </c>
      <c r="B89" s="536" t="s">
        <v>1386</v>
      </c>
      <c r="C89" s="493">
        <v>145000000</v>
      </c>
      <c r="D89" s="535"/>
      <c r="E89" s="4" t="s">
        <v>937</v>
      </c>
      <c r="F89" s="164"/>
      <c r="G89" s="532"/>
    </row>
    <row r="90" spans="1:7" ht="31.2" x14ac:dyDescent="0.25">
      <c r="A90" s="170">
        <v>1</v>
      </c>
      <c r="B90" s="92" t="s">
        <v>1387</v>
      </c>
      <c r="C90" s="494">
        <v>60000000</v>
      </c>
      <c r="D90" s="92" t="s">
        <v>1388</v>
      </c>
      <c r="E90" s="5" t="s">
        <v>1389</v>
      </c>
      <c r="F90" s="456" t="s">
        <v>423</v>
      </c>
      <c r="G90" s="499"/>
    </row>
    <row r="91" spans="1:7" ht="46.8" x14ac:dyDescent="0.25">
      <c r="A91" s="170">
        <v>2</v>
      </c>
      <c r="B91" s="92" t="s">
        <v>1390</v>
      </c>
      <c r="C91" s="494">
        <v>75000000</v>
      </c>
      <c r="D91" s="92" t="s">
        <v>1391</v>
      </c>
      <c r="E91" s="5" t="s">
        <v>1392</v>
      </c>
      <c r="F91" s="456" t="s">
        <v>423</v>
      </c>
      <c r="G91" s="499"/>
    </row>
    <row r="92" spans="1:7" ht="31.2" x14ac:dyDescent="0.25">
      <c r="A92" s="170">
        <v>3</v>
      </c>
      <c r="B92" s="106" t="s">
        <v>1393</v>
      </c>
      <c r="C92" s="494">
        <v>10000000</v>
      </c>
      <c r="D92" s="106" t="s">
        <v>1394</v>
      </c>
      <c r="E92" s="5" t="s">
        <v>1244</v>
      </c>
      <c r="F92" s="456" t="s">
        <v>1348</v>
      </c>
      <c r="G92" s="499"/>
    </row>
    <row r="93" spans="1:7" x14ac:dyDescent="0.25">
      <c r="A93" s="430"/>
      <c r="B93" s="71"/>
      <c r="C93" s="545"/>
      <c r="D93" s="71"/>
      <c r="E93" s="71"/>
      <c r="F93" s="456"/>
    </row>
    <row r="94" spans="1:7" ht="31.2" x14ac:dyDescent="0.25">
      <c r="A94" s="162" t="s">
        <v>261</v>
      </c>
      <c r="B94" s="536" t="s">
        <v>1395</v>
      </c>
      <c r="C94" s="493">
        <v>145000000</v>
      </c>
      <c r="D94" s="537"/>
      <c r="E94" s="541">
        <v>1</v>
      </c>
      <c r="F94" s="256"/>
      <c r="G94" s="499"/>
    </row>
    <row r="95" spans="1:7" ht="31.2" x14ac:dyDescent="0.25">
      <c r="A95" s="170">
        <v>1</v>
      </c>
      <c r="B95" s="92" t="s">
        <v>1396</v>
      </c>
      <c r="C95" s="494">
        <v>100000000</v>
      </c>
      <c r="D95" s="92" t="s">
        <v>1397</v>
      </c>
      <c r="E95" s="5" t="s">
        <v>1398</v>
      </c>
      <c r="F95" s="456" t="s">
        <v>902</v>
      </c>
      <c r="G95" s="499"/>
    </row>
    <row r="96" spans="1:7" ht="31.2" x14ac:dyDescent="0.25">
      <c r="A96" s="170">
        <v>2</v>
      </c>
      <c r="B96" s="106" t="s">
        <v>1399</v>
      </c>
      <c r="C96" s="494">
        <v>20000000</v>
      </c>
      <c r="D96" s="106" t="s">
        <v>1400</v>
      </c>
      <c r="E96" s="5" t="s">
        <v>1401</v>
      </c>
      <c r="F96" s="456" t="s">
        <v>1348</v>
      </c>
      <c r="G96" s="499"/>
    </row>
    <row r="97" spans="1:7" ht="31.2" x14ac:dyDescent="0.25">
      <c r="A97" s="170">
        <v>3</v>
      </c>
      <c r="B97" s="106" t="s">
        <v>1402</v>
      </c>
      <c r="C97" s="494">
        <v>25000000</v>
      </c>
      <c r="D97" s="106" t="s">
        <v>1403</v>
      </c>
      <c r="E97" s="5" t="s">
        <v>529</v>
      </c>
      <c r="F97" s="106" t="s">
        <v>1404</v>
      </c>
      <c r="G97" s="499"/>
    </row>
    <row r="99" spans="1:7" x14ac:dyDescent="0.25">
      <c r="D99" s="1133"/>
      <c r="E99" s="1133"/>
      <c r="F99" s="1133"/>
    </row>
    <row r="101" spans="1:7" x14ac:dyDescent="0.3">
      <c r="C101" s="539"/>
      <c r="D101" s="1132"/>
      <c r="E101" s="1132"/>
      <c r="F101" s="1132"/>
    </row>
    <row r="102" spans="1:7" x14ac:dyDescent="0.3">
      <c r="C102" s="539"/>
      <c r="D102" s="1132"/>
      <c r="E102" s="1132"/>
      <c r="F102" s="1132"/>
    </row>
    <row r="103" spans="1:7" x14ac:dyDescent="0.3">
      <c r="C103" s="531"/>
      <c r="D103" s="1132"/>
      <c r="E103" s="1132"/>
      <c r="F103" s="1132"/>
    </row>
    <row r="104" spans="1:7" x14ac:dyDescent="0.3">
      <c r="C104" s="543" t="s">
        <v>619</v>
      </c>
      <c r="D104" s="544"/>
      <c r="E104" s="157"/>
      <c r="F104" s="157"/>
    </row>
    <row r="105" spans="1:7" x14ac:dyDescent="0.3">
      <c r="C105" s="532"/>
      <c r="D105" s="544"/>
      <c r="E105" s="157"/>
      <c r="F105" s="157"/>
    </row>
    <row r="106" spans="1:7" x14ac:dyDescent="0.3">
      <c r="D106" s="544"/>
      <c r="E106" s="157"/>
      <c r="F106" s="157"/>
    </row>
    <row r="107" spans="1:7" x14ac:dyDescent="0.3">
      <c r="C107" s="539"/>
      <c r="D107" s="544"/>
      <c r="E107" s="157"/>
      <c r="F107" s="157"/>
    </row>
    <row r="108" spans="1:7" x14ac:dyDescent="0.3">
      <c r="D108" s="1134"/>
      <c r="E108" s="1134"/>
      <c r="F108" s="1134"/>
    </row>
    <row r="109" spans="1:7" x14ac:dyDescent="0.3">
      <c r="D109" s="1132"/>
      <c r="E109" s="1132"/>
      <c r="F109" s="1132"/>
    </row>
    <row r="110" spans="1:7" x14ac:dyDescent="0.3">
      <c r="D110" s="1132"/>
      <c r="E110" s="1132"/>
      <c r="F110" s="1132"/>
    </row>
  </sheetData>
  <mergeCells count="10">
    <mergeCell ref="A1:B1"/>
    <mergeCell ref="C1:F1"/>
    <mergeCell ref="B2:F2"/>
    <mergeCell ref="D110:F110"/>
    <mergeCell ref="D99:F99"/>
    <mergeCell ref="D101:F101"/>
    <mergeCell ref="D102:F102"/>
    <mergeCell ref="D103:F103"/>
    <mergeCell ref="D108:F108"/>
    <mergeCell ref="D109:F109"/>
  </mergeCells>
  <conditionalFormatting sqref="B6">
    <cfRule type="expression" dxfId="7" priority="1">
      <formula>#REF!&lt;&gt;0</formula>
    </cfRule>
  </conditionalFormatting>
  <pageMargins left="0.28000000000000003" right="0.17" top="0.31" bottom="0.3" header="0.31496062992125984" footer="0.31496062992125984"/>
  <pageSetup paperSize="11" scale="55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"/>
  <sheetViews>
    <sheetView zoomScale="60" zoomScaleNormal="60" workbookViewId="0">
      <selection activeCell="B6" sqref="B6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4.77734375" style="147" customWidth="1"/>
    <col min="5" max="5" width="24.77734375" style="886" customWidth="1"/>
    <col min="6" max="6" width="24.77734375" style="147" customWidth="1"/>
    <col min="7" max="8" width="6.88671875" style="147" customWidth="1"/>
    <col min="9" max="9" width="17.6640625" style="147" bestFit="1" customWidth="1"/>
    <col min="10" max="10" width="16.21875" style="147" bestFit="1" customWidth="1"/>
    <col min="11" max="243" width="6.88671875" style="147" customWidth="1"/>
    <col min="244" max="16384" width="8" style="147"/>
  </cols>
  <sheetData>
    <row r="1" spans="1:10" s="641" customFormat="1" x14ac:dyDescent="0.25">
      <c r="A1" s="375" t="s">
        <v>1701</v>
      </c>
      <c r="B1" s="446"/>
      <c r="C1" s="911" t="s">
        <v>86</v>
      </c>
      <c r="E1" s="888"/>
      <c r="F1" s="446"/>
      <c r="G1" s="912"/>
      <c r="H1" s="912"/>
    </row>
    <row r="2" spans="1:10" s="641" customFormat="1" x14ac:dyDescent="0.25">
      <c r="B2" s="1135"/>
      <c r="C2" s="1135"/>
      <c r="D2" s="1135"/>
      <c r="E2" s="1135"/>
      <c r="F2" s="1135"/>
      <c r="G2" s="912"/>
      <c r="H2" s="912"/>
    </row>
    <row r="3" spans="1:10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279"/>
      <c r="H3" s="279"/>
    </row>
    <row r="4" spans="1:10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279"/>
      <c r="H4" s="279"/>
    </row>
    <row r="5" spans="1:10" s="280" customFormat="1" x14ac:dyDescent="0.25">
      <c r="A5" s="281"/>
      <c r="B5" s="281"/>
      <c r="C5" s="281"/>
      <c r="D5" s="281"/>
      <c r="E5" s="281"/>
      <c r="F5" s="281"/>
      <c r="G5" s="279"/>
      <c r="H5" s="279"/>
    </row>
    <row r="6" spans="1:10" s="280" customFormat="1" x14ac:dyDescent="0.25">
      <c r="A6" s="281"/>
      <c r="B6" s="4" t="s">
        <v>111</v>
      </c>
      <c r="C6" s="281"/>
      <c r="D6" s="281"/>
      <c r="E6" s="281"/>
      <c r="F6" s="281"/>
      <c r="G6" s="279"/>
      <c r="H6" s="279"/>
    </row>
    <row r="7" spans="1:10" s="280" customFormat="1" x14ac:dyDescent="0.25">
      <c r="A7" s="281"/>
      <c r="B7" s="501" t="str">
        <f>C1</f>
        <v>Sekretariat Daerah</v>
      </c>
      <c r="C7" s="913">
        <f>SUM(C9,C65,C142,C188,C204,C236,C254,C308,C99,C289)</f>
        <v>44425000000</v>
      </c>
      <c r="D7" s="281"/>
      <c r="E7" s="502"/>
      <c r="F7" s="281"/>
      <c r="G7" s="279"/>
      <c r="H7" s="279"/>
      <c r="J7" s="997"/>
    </row>
    <row r="8" spans="1:10" s="280" customFormat="1" x14ac:dyDescent="0.25">
      <c r="A8" s="281"/>
      <c r="B8" s="281"/>
      <c r="C8" s="502"/>
      <c r="D8" s="281"/>
      <c r="E8" s="281"/>
      <c r="F8" s="281"/>
      <c r="G8" s="279"/>
      <c r="H8" s="279"/>
    </row>
    <row r="9" spans="1:10" s="240" customFormat="1" ht="31.2" x14ac:dyDescent="0.25">
      <c r="A9" s="501" t="s">
        <v>123</v>
      </c>
      <c r="B9" s="914" t="s">
        <v>976</v>
      </c>
      <c r="C9" s="915">
        <f>SUM(C10,C27,C45,C48,C52,C56,C59,C62)</f>
        <v>11966632000</v>
      </c>
      <c r="D9" s="201"/>
      <c r="E9" s="200"/>
      <c r="F9" s="201"/>
    </row>
    <row r="10" spans="1:10" s="240" customFormat="1" ht="31.2" x14ac:dyDescent="0.25">
      <c r="A10" s="204" t="s">
        <v>237</v>
      </c>
      <c r="B10" s="916" t="s">
        <v>238</v>
      </c>
      <c r="C10" s="917">
        <f>SUM(C11:C25)</f>
        <v>5175657800</v>
      </c>
      <c r="D10" s="201"/>
      <c r="E10" s="200"/>
      <c r="F10" s="201"/>
    </row>
    <row r="11" spans="1:10" ht="31.2" x14ac:dyDescent="0.25">
      <c r="A11" s="207">
        <v>1</v>
      </c>
      <c r="B11" s="176" t="s">
        <v>420</v>
      </c>
      <c r="C11" s="918">
        <v>150000000</v>
      </c>
      <c r="D11" s="207" t="s">
        <v>5707</v>
      </c>
      <c r="E11" s="252" t="s">
        <v>5708</v>
      </c>
      <c r="F11" s="252" t="s">
        <v>5709</v>
      </c>
    </row>
    <row r="12" spans="1:10" ht="31.2" x14ac:dyDescent="0.25">
      <c r="A12" s="207">
        <v>2</v>
      </c>
      <c r="B12" s="176" t="s">
        <v>424</v>
      </c>
      <c r="C12" s="918">
        <v>1138368800</v>
      </c>
      <c r="D12" s="207" t="s">
        <v>5710</v>
      </c>
      <c r="E12" s="252" t="s">
        <v>528</v>
      </c>
      <c r="F12" s="252" t="s">
        <v>5709</v>
      </c>
    </row>
    <row r="13" spans="1:10" ht="46.8" x14ac:dyDescent="0.25">
      <c r="A13" s="207">
        <v>3</v>
      </c>
      <c r="B13" s="176" t="s">
        <v>1162</v>
      </c>
      <c r="C13" s="918">
        <v>134100000</v>
      </c>
      <c r="D13" s="207" t="s">
        <v>5711</v>
      </c>
      <c r="E13" s="252" t="s">
        <v>528</v>
      </c>
      <c r="F13" s="252" t="s">
        <v>5709</v>
      </c>
    </row>
    <row r="14" spans="1:10" ht="31.2" x14ac:dyDescent="0.25">
      <c r="A14" s="207">
        <v>4</v>
      </c>
      <c r="B14" s="176" t="s">
        <v>426</v>
      </c>
      <c r="C14" s="918">
        <v>349327000</v>
      </c>
      <c r="D14" s="207" t="s">
        <v>5712</v>
      </c>
      <c r="E14" s="252" t="s">
        <v>528</v>
      </c>
      <c r="F14" s="252" t="s">
        <v>5709</v>
      </c>
    </row>
    <row r="15" spans="1:10" ht="31.2" x14ac:dyDescent="0.25">
      <c r="A15" s="207">
        <v>5</v>
      </c>
      <c r="B15" s="176" t="s">
        <v>239</v>
      </c>
      <c r="C15" s="918">
        <v>115300000</v>
      </c>
      <c r="D15" s="207" t="s">
        <v>240</v>
      </c>
      <c r="E15" s="252" t="s">
        <v>5713</v>
      </c>
      <c r="F15" s="252" t="s">
        <v>5709</v>
      </c>
    </row>
    <row r="16" spans="1:10" ht="31.2" x14ac:dyDescent="0.25">
      <c r="A16" s="207">
        <v>6</v>
      </c>
      <c r="B16" s="176" t="s">
        <v>439</v>
      </c>
      <c r="C16" s="918">
        <v>117295500</v>
      </c>
      <c r="D16" s="207" t="s">
        <v>5714</v>
      </c>
      <c r="E16" s="252" t="s">
        <v>5715</v>
      </c>
      <c r="F16" s="252" t="s">
        <v>5709</v>
      </c>
    </row>
    <row r="17" spans="1:6" ht="31.2" x14ac:dyDescent="0.25">
      <c r="A17" s="207">
        <v>7</v>
      </c>
      <c r="B17" s="176" t="s">
        <v>446</v>
      </c>
      <c r="C17" s="918">
        <v>1020000000</v>
      </c>
      <c r="D17" s="207" t="s">
        <v>5716</v>
      </c>
      <c r="E17" s="252" t="s">
        <v>262</v>
      </c>
      <c r="F17" s="252" t="s">
        <v>5709</v>
      </c>
    </row>
    <row r="18" spans="1:6" ht="31.2" x14ac:dyDescent="0.25">
      <c r="A18" s="207">
        <v>8</v>
      </c>
      <c r="B18" s="176" t="s">
        <v>554</v>
      </c>
      <c r="C18" s="918">
        <v>1059407500</v>
      </c>
      <c r="D18" s="207" t="s">
        <v>5717</v>
      </c>
      <c r="E18" s="252" t="s">
        <v>2889</v>
      </c>
      <c r="F18" s="252" t="s">
        <v>5709</v>
      </c>
    </row>
    <row r="19" spans="1:6" ht="46.8" x14ac:dyDescent="0.25">
      <c r="A19" s="207">
        <v>9</v>
      </c>
      <c r="B19" s="176" t="s">
        <v>5718</v>
      </c>
      <c r="C19" s="918">
        <v>537584000</v>
      </c>
      <c r="D19" s="207" t="s">
        <v>5719</v>
      </c>
      <c r="E19" s="252" t="s">
        <v>5720</v>
      </c>
      <c r="F19" s="252" t="s">
        <v>5709</v>
      </c>
    </row>
    <row r="20" spans="1:6" ht="46.8" x14ac:dyDescent="0.25">
      <c r="A20" s="207">
        <v>10</v>
      </c>
      <c r="B20" s="176" t="s">
        <v>5721</v>
      </c>
      <c r="C20" s="918">
        <v>44330000</v>
      </c>
      <c r="D20" s="207" t="s">
        <v>5722</v>
      </c>
      <c r="E20" s="252" t="s">
        <v>5330</v>
      </c>
      <c r="F20" s="252" t="s">
        <v>5709</v>
      </c>
    </row>
    <row r="21" spans="1:6" ht="46.8" x14ac:dyDescent="0.25">
      <c r="A21" s="207">
        <v>11</v>
      </c>
      <c r="B21" s="919" t="s">
        <v>5723</v>
      </c>
      <c r="C21" s="918">
        <v>50000000</v>
      </c>
      <c r="D21" s="207" t="s">
        <v>5724</v>
      </c>
      <c r="E21" s="252" t="s">
        <v>528</v>
      </c>
      <c r="F21" s="252" t="s">
        <v>5709</v>
      </c>
    </row>
    <row r="22" spans="1:6" ht="46.8" x14ac:dyDescent="0.25">
      <c r="A22" s="207">
        <v>12</v>
      </c>
      <c r="B22" s="176" t="s">
        <v>5725</v>
      </c>
      <c r="C22" s="918">
        <v>66000000</v>
      </c>
      <c r="D22" s="207" t="s">
        <v>5726</v>
      </c>
      <c r="E22" s="252" t="s">
        <v>528</v>
      </c>
      <c r="F22" s="252" t="s">
        <v>5709</v>
      </c>
    </row>
    <row r="23" spans="1:6" ht="31.2" x14ac:dyDescent="0.25">
      <c r="A23" s="207">
        <v>13</v>
      </c>
      <c r="B23" s="176" t="s">
        <v>1740</v>
      </c>
      <c r="C23" s="918">
        <v>50000000</v>
      </c>
      <c r="D23" s="207" t="s">
        <v>5727</v>
      </c>
      <c r="E23" s="252" t="s">
        <v>528</v>
      </c>
      <c r="F23" s="252" t="s">
        <v>5709</v>
      </c>
    </row>
    <row r="24" spans="1:6" ht="46.8" x14ac:dyDescent="0.25">
      <c r="A24" s="207">
        <v>14</v>
      </c>
      <c r="B24" s="176" t="s">
        <v>5728</v>
      </c>
      <c r="C24" s="918">
        <v>277945000</v>
      </c>
      <c r="D24" s="207" t="s">
        <v>5729</v>
      </c>
      <c r="E24" s="252" t="s">
        <v>5730</v>
      </c>
      <c r="F24" s="252" t="s">
        <v>5709</v>
      </c>
    </row>
    <row r="25" spans="1:6" ht="46.8" x14ac:dyDescent="0.25">
      <c r="A25" s="207">
        <v>15</v>
      </c>
      <c r="B25" s="176" t="s">
        <v>558</v>
      </c>
      <c r="C25" s="918">
        <v>66000000</v>
      </c>
      <c r="D25" s="251" t="s">
        <v>5731</v>
      </c>
      <c r="E25" s="252" t="s">
        <v>528</v>
      </c>
      <c r="F25" s="252" t="s">
        <v>5709</v>
      </c>
    </row>
    <row r="26" spans="1:6" x14ac:dyDescent="0.25">
      <c r="A26" s="207"/>
      <c r="B26" s="176"/>
      <c r="C26" s="918"/>
      <c r="D26" s="251"/>
      <c r="E26" s="252"/>
      <c r="F26" s="252"/>
    </row>
    <row r="27" spans="1:6" s="240" customFormat="1" ht="31.2" x14ac:dyDescent="0.25">
      <c r="A27" s="204" t="s">
        <v>243</v>
      </c>
      <c r="B27" s="916" t="s">
        <v>244</v>
      </c>
      <c r="C27" s="917">
        <f>SUM(C28:C43)</f>
        <v>4725781500</v>
      </c>
      <c r="D27" s="201"/>
      <c r="E27" s="272"/>
      <c r="F27" s="265"/>
    </row>
    <row r="28" spans="1:6" ht="31.2" x14ac:dyDescent="0.25">
      <c r="A28" s="207">
        <v>1</v>
      </c>
      <c r="B28" s="176" t="s">
        <v>4356</v>
      </c>
      <c r="C28" s="918">
        <v>2250000000</v>
      </c>
      <c r="D28" s="207" t="s">
        <v>5732</v>
      </c>
      <c r="E28" s="252" t="s">
        <v>5733</v>
      </c>
      <c r="F28" s="252" t="s">
        <v>5709</v>
      </c>
    </row>
    <row r="29" spans="1:6" ht="31.2" x14ac:dyDescent="0.25">
      <c r="A29" s="207">
        <v>2</v>
      </c>
      <c r="B29" s="176" t="s">
        <v>862</v>
      </c>
      <c r="C29" s="918">
        <v>112450000</v>
      </c>
      <c r="D29" s="207" t="s">
        <v>5734</v>
      </c>
      <c r="E29" s="252" t="s">
        <v>645</v>
      </c>
      <c r="F29" s="252" t="s">
        <v>5709</v>
      </c>
    </row>
    <row r="30" spans="1:6" ht="31.2" x14ac:dyDescent="0.25">
      <c r="A30" s="207">
        <v>3</v>
      </c>
      <c r="B30" s="176" t="s">
        <v>783</v>
      </c>
      <c r="C30" s="918">
        <v>85000000</v>
      </c>
      <c r="D30" s="207" t="s">
        <v>5735</v>
      </c>
      <c r="E30" s="252" t="s">
        <v>5736</v>
      </c>
      <c r="F30" s="252" t="s">
        <v>5709</v>
      </c>
    </row>
    <row r="31" spans="1:6" ht="31.2" x14ac:dyDescent="0.25">
      <c r="A31" s="207">
        <v>4</v>
      </c>
      <c r="B31" s="176" t="s">
        <v>5737</v>
      </c>
      <c r="C31" s="918">
        <v>125000000</v>
      </c>
      <c r="D31" s="207" t="s">
        <v>5738</v>
      </c>
      <c r="E31" s="252" t="s">
        <v>528</v>
      </c>
      <c r="F31" s="252" t="s">
        <v>5709</v>
      </c>
    </row>
    <row r="32" spans="1:6" ht="62.4" x14ac:dyDescent="0.25">
      <c r="A32" s="207">
        <v>5</v>
      </c>
      <c r="B32" s="176" t="s">
        <v>5739</v>
      </c>
      <c r="C32" s="918">
        <v>50000000</v>
      </c>
      <c r="D32" s="207" t="s">
        <v>5740</v>
      </c>
      <c r="E32" s="252" t="s">
        <v>5741</v>
      </c>
      <c r="F32" s="252" t="s">
        <v>5709</v>
      </c>
    </row>
    <row r="33" spans="1:6" ht="31.2" x14ac:dyDescent="0.25">
      <c r="A33" s="207">
        <v>6</v>
      </c>
      <c r="B33" s="176" t="s">
        <v>245</v>
      </c>
      <c r="C33" s="918">
        <v>160000000</v>
      </c>
      <c r="D33" s="207" t="s">
        <v>5742</v>
      </c>
      <c r="E33" s="252" t="s">
        <v>528</v>
      </c>
      <c r="F33" s="252" t="s">
        <v>5709</v>
      </c>
    </row>
    <row r="34" spans="1:6" ht="46.8" x14ac:dyDescent="0.25">
      <c r="A34" s="207">
        <v>7</v>
      </c>
      <c r="B34" s="176" t="s">
        <v>1177</v>
      </c>
      <c r="C34" s="918">
        <v>251020000</v>
      </c>
      <c r="D34" s="207" t="s">
        <v>5743</v>
      </c>
      <c r="E34" s="252" t="s">
        <v>5744</v>
      </c>
      <c r="F34" s="252" t="s">
        <v>5709</v>
      </c>
    </row>
    <row r="35" spans="1:6" ht="31.2" x14ac:dyDescent="0.25">
      <c r="A35" s="207">
        <v>8</v>
      </c>
      <c r="B35" s="176" t="s">
        <v>456</v>
      </c>
      <c r="C35" s="918">
        <v>760879000</v>
      </c>
      <c r="D35" s="207" t="s">
        <v>5745</v>
      </c>
      <c r="E35" s="252" t="s">
        <v>528</v>
      </c>
      <c r="F35" s="252" t="s">
        <v>5709</v>
      </c>
    </row>
    <row r="36" spans="1:6" ht="93.6" x14ac:dyDescent="0.25">
      <c r="A36" s="207">
        <v>9</v>
      </c>
      <c r="B36" s="176" t="s">
        <v>867</v>
      </c>
      <c r="C36" s="918">
        <v>68182500</v>
      </c>
      <c r="D36" s="207" t="s">
        <v>5746</v>
      </c>
      <c r="E36" s="252" t="s">
        <v>5747</v>
      </c>
      <c r="F36" s="252" t="s">
        <v>5709</v>
      </c>
    </row>
    <row r="37" spans="1:6" ht="31.2" x14ac:dyDescent="0.25">
      <c r="A37" s="207">
        <v>10</v>
      </c>
      <c r="B37" s="176" t="s">
        <v>5748</v>
      </c>
      <c r="C37" s="918">
        <v>70300000</v>
      </c>
      <c r="D37" s="207" t="s">
        <v>5749</v>
      </c>
      <c r="E37" s="252" t="s">
        <v>5750</v>
      </c>
      <c r="F37" s="252" t="s">
        <v>5709</v>
      </c>
    </row>
    <row r="38" spans="1:6" ht="31.2" x14ac:dyDescent="0.25">
      <c r="A38" s="207">
        <v>11</v>
      </c>
      <c r="B38" s="176" t="s">
        <v>246</v>
      </c>
      <c r="C38" s="918">
        <v>53200000</v>
      </c>
      <c r="D38" s="207" t="s">
        <v>5751</v>
      </c>
      <c r="E38" s="252" t="s">
        <v>5752</v>
      </c>
      <c r="F38" s="252" t="s">
        <v>5709</v>
      </c>
    </row>
    <row r="39" spans="1:6" ht="31.2" x14ac:dyDescent="0.25">
      <c r="A39" s="207">
        <v>12</v>
      </c>
      <c r="B39" s="176" t="s">
        <v>794</v>
      </c>
      <c r="C39" s="918">
        <v>32000000</v>
      </c>
      <c r="D39" s="207" t="s">
        <v>5753</v>
      </c>
      <c r="E39" s="252" t="s">
        <v>5754</v>
      </c>
      <c r="F39" s="252" t="s">
        <v>5709</v>
      </c>
    </row>
    <row r="40" spans="1:6" ht="46.8" x14ac:dyDescent="0.25">
      <c r="A40" s="207">
        <v>13</v>
      </c>
      <c r="B40" s="176" t="s">
        <v>711</v>
      </c>
      <c r="C40" s="918">
        <v>43750000</v>
      </c>
      <c r="D40" s="207" t="s">
        <v>5755</v>
      </c>
      <c r="E40" s="252" t="s">
        <v>5756</v>
      </c>
      <c r="F40" s="252" t="s">
        <v>5709</v>
      </c>
    </row>
    <row r="41" spans="1:6" ht="31.2" x14ac:dyDescent="0.25">
      <c r="A41" s="207">
        <v>14</v>
      </c>
      <c r="B41" s="176" t="s">
        <v>5757</v>
      </c>
      <c r="C41" s="918">
        <v>14000000</v>
      </c>
      <c r="D41" s="207" t="s">
        <v>5758</v>
      </c>
      <c r="E41" s="252" t="s">
        <v>5759</v>
      </c>
      <c r="F41" s="252" t="s">
        <v>5709</v>
      </c>
    </row>
    <row r="42" spans="1:6" ht="31.2" x14ac:dyDescent="0.25">
      <c r="A42" s="207">
        <v>15</v>
      </c>
      <c r="B42" s="176" t="s">
        <v>5760</v>
      </c>
      <c r="C42" s="918">
        <v>200000000</v>
      </c>
      <c r="D42" s="207" t="s">
        <v>5761</v>
      </c>
      <c r="E42" s="252" t="s">
        <v>487</v>
      </c>
      <c r="F42" s="252" t="s">
        <v>5709</v>
      </c>
    </row>
    <row r="43" spans="1:6" ht="31.2" x14ac:dyDescent="0.25">
      <c r="A43" s="207">
        <v>16</v>
      </c>
      <c r="B43" s="176" t="s">
        <v>5762</v>
      </c>
      <c r="C43" s="918">
        <v>450000000</v>
      </c>
      <c r="D43" s="207" t="s">
        <v>5763</v>
      </c>
      <c r="E43" s="252" t="s">
        <v>487</v>
      </c>
      <c r="F43" s="252" t="s">
        <v>5709</v>
      </c>
    </row>
    <row r="44" spans="1:6" x14ac:dyDescent="0.25">
      <c r="A44" s="207"/>
      <c r="B44" s="176"/>
      <c r="C44" s="918"/>
      <c r="D44" s="207"/>
      <c r="E44" s="252"/>
      <c r="F44" s="252"/>
    </row>
    <row r="45" spans="1:6" s="240" customFormat="1" x14ac:dyDescent="0.25">
      <c r="A45" s="204" t="s">
        <v>247</v>
      </c>
      <c r="B45" s="916" t="s">
        <v>877</v>
      </c>
      <c r="C45" s="917">
        <f>SUM(C46:C46)</f>
        <v>250000000</v>
      </c>
      <c r="D45" s="201"/>
      <c r="E45" s="272"/>
      <c r="F45" s="265"/>
    </row>
    <row r="46" spans="1:6" ht="62.4" x14ac:dyDescent="0.25">
      <c r="A46" s="207">
        <v>1</v>
      </c>
      <c r="B46" s="176" t="s">
        <v>878</v>
      </c>
      <c r="C46" s="918">
        <v>250000000</v>
      </c>
      <c r="D46" s="207" t="s">
        <v>5764</v>
      </c>
      <c r="E46" s="252" t="s">
        <v>5765</v>
      </c>
      <c r="F46" s="252" t="s">
        <v>5709</v>
      </c>
    </row>
    <row r="47" spans="1:6" x14ac:dyDescent="0.25">
      <c r="A47" s="207"/>
      <c r="B47" s="176"/>
      <c r="C47" s="918"/>
      <c r="D47" s="207"/>
      <c r="E47" s="252"/>
      <c r="F47" s="252"/>
    </row>
    <row r="48" spans="1:6" s="240" customFormat="1" ht="46.8" x14ac:dyDescent="0.25">
      <c r="A48" s="204" t="s">
        <v>248</v>
      </c>
      <c r="B48" s="920" t="s">
        <v>466</v>
      </c>
      <c r="C48" s="917">
        <f>SUM(C49:C50)</f>
        <v>895192700</v>
      </c>
      <c r="D48" s="201"/>
      <c r="E48" s="265"/>
      <c r="F48" s="265"/>
    </row>
    <row r="49" spans="1:6" ht="46.8" x14ac:dyDescent="0.25">
      <c r="A49" s="207">
        <v>1</v>
      </c>
      <c r="B49" s="176" t="s">
        <v>467</v>
      </c>
      <c r="C49" s="918">
        <v>822810700</v>
      </c>
      <c r="D49" s="207" t="s">
        <v>5766</v>
      </c>
      <c r="E49" s="252" t="s">
        <v>5767</v>
      </c>
      <c r="F49" s="252" t="s">
        <v>5709</v>
      </c>
    </row>
    <row r="50" spans="1:6" ht="31.2" x14ac:dyDescent="0.25">
      <c r="A50" s="207">
        <v>2</v>
      </c>
      <c r="B50" s="176" t="s">
        <v>1240</v>
      </c>
      <c r="C50" s="918">
        <v>72382000</v>
      </c>
      <c r="D50" s="207" t="s">
        <v>5768</v>
      </c>
      <c r="E50" s="252" t="s">
        <v>262</v>
      </c>
      <c r="F50" s="252" t="s">
        <v>5709</v>
      </c>
    </row>
    <row r="51" spans="1:6" x14ac:dyDescent="0.25">
      <c r="A51" s="207"/>
      <c r="B51" s="176"/>
      <c r="C51" s="918"/>
      <c r="D51" s="207"/>
      <c r="E51" s="252"/>
      <c r="F51" s="252"/>
    </row>
    <row r="52" spans="1:6" s="240" customFormat="1" ht="46.8" x14ac:dyDescent="0.25">
      <c r="A52" s="204" t="s">
        <v>249</v>
      </c>
      <c r="B52" s="920" t="s">
        <v>5769</v>
      </c>
      <c r="C52" s="917">
        <f>SUM(C53:C54)</f>
        <v>300000000</v>
      </c>
      <c r="D52" s="201"/>
      <c r="E52" s="272"/>
      <c r="F52" s="265"/>
    </row>
    <row r="53" spans="1:6" ht="46.8" x14ac:dyDescent="0.25">
      <c r="A53" s="207">
        <v>1</v>
      </c>
      <c r="B53" s="176" t="s">
        <v>5770</v>
      </c>
      <c r="C53" s="918">
        <v>100000000</v>
      </c>
      <c r="D53" s="207" t="s">
        <v>5771</v>
      </c>
      <c r="E53" s="252" t="s">
        <v>528</v>
      </c>
      <c r="F53" s="252" t="s">
        <v>5709</v>
      </c>
    </row>
    <row r="54" spans="1:6" ht="46.8" x14ac:dyDescent="0.25">
      <c r="A54" s="207">
        <v>2</v>
      </c>
      <c r="B54" s="176" t="s">
        <v>5772</v>
      </c>
      <c r="C54" s="918">
        <v>200000000</v>
      </c>
      <c r="D54" s="207" t="s">
        <v>5773</v>
      </c>
      <c r="E54" s="252" t="s">
        <v>528</v>
      </c>
      <c r="F54" s="252" t="s">
        <v>5709</v>
      </c>
    </row>
    <row r="55" spans="1:6" x14ac:dyDescent="0.25">
      <c r="A55" s="207"/>
      <c r="B55" s="176"/>
      <c r="C55" s="918"/>
      <c r="D55" s="207"/>
      <c r="E55" s="252"/>
      <c r="F55" s="252"/>
    </row>
    <row r="56" spans="1:6" s="240" customFormat="1" ht="31.2" x14ac:dyDescent="0.25">
      <c r="A56" s="200" t="s">
        <v>250</v>
      </c>
      <c r="B56" s="916" t="s">
        <v>760</v>
      </c>
      <c r="C56" s="915">
        <f>SUM(C57:C57)</f>
        <v>520000000</v>
      </c>
      <c r="D56" s="201"/>
      <c r="E56" s="265"/>
      <c r="F56" s="265"/>
    </row>
    <row r="57" spans="1:6" ht="31.2" x14ac:dyDescent="0.25">
      <c r="A57" s="207">
        <v>1</v>
      </c>
      <c r="B57" s="176" t="s">
        <v>3525</v>
      </c>
      <c r="C57" s="918">
        <v>520000000</v>
      </c>
      <c r="D57" s="207" t="s">
        <v>5774</v>
      </c>
      <c r="E57" s="252" t="s">
        <v>660</v>
      </c>
      <c r="F57" s="252" t="s">
        <v>5709</v>
      </c>
    </row>
    <row r="58" spans="1:6" x14ac:dyDescent="0.25">
      <c r="A58" s="207"/>
      <c r="B58" s="176"/>
      <c r="C58" s="918"/>
      <c r="D58" s="207"/>
      <c r="E58" s="252"/>
      <c r="F58" s="252"/>
    </row>
    <row r="59" spans="1:6" s="240" customFormat="1" ht="31.2" x14ac:dyDescent="0.25">
      <c r="A59" s="200" t="s">
        <v>253</v>
      </c>
      <c r="B59" s="916" t="s">
        <v>5775</v>
      </c>
      <c r="C59" s="915">
        <f>SUM(C60:C60)</f>
        <v>50000000</v>
      </c>
      <c r="D59" s="201"/>
      <c r="E59" s="272"/>
      <c r="F59" s="265"/>
    </row>
    <row r="60" spans="1:6" ht="31.2" x14ac:dyDescent="0.25">
      <c r="A60" s="207">
        <v>1</v>
      </c>
      <c r="B60" s="176" t="s">
        <v>5776</v>
      </c>
      <c r="C60" s="918">
        <v>50000000</v>
      </c>
      <c r="D60" s="207" t="s">
        <v>5777</v>
      </c>
      <c r="E60" s="252" t="s">
        <v>262</v>
      </c>
      <c r="F60" s="252" t="s">
        <v>5709</v>
      </c>
    </row>
    <row r="61" spans="1:6" x14ac:dyDescent="0.25">
      <c r="A61" s="207"/>
      <c r="B61" s="207"/>
      <c r="C61" s="207"/>
      <c r="D61" s="207"/>
      <c r="E61" s="252"/>
      <c r="F61" s="252"/>
    </row>
    <row r="62" spans="1:6" ht="31.2" x14ac:dyDescent="0.25">
      <c r="A62" s="200" t="s">
        <v>256</v>
      </c>
      <c r="B62" s="916" t="s">
        <v>6218</v>
      </c>
      <c r="C62" s="915">
        <f>SUM(C63:C63)</f>
        <v>50000000</v>
      </c>
      <c r="D62" s="201"/>
      <c r="E62" s="272"/>
      <c r="F62" s="265"/>
    </row>
    <row r="63" spans="1:6" ht="31.2" x14ac:dyDescent="0.25">
      <c r="A63" s="207">
        <v>1</v>
      </c>
      <c r="B63" s="176" t="s">
        <v>6219</v>
      </c>
      <c r="C63" s="918">
        <v>50000000</v>
      </c>
      <c r="D63" s="207" t="s">
        <v>6220</v>
      </c>
      <c r="E63" s="252" t="s">
        <v>918</v>
      </c>
      <c r="F63" s="252" t="s">
        <v>5709</v>
      </c>
    </row>
    <row r="64" spans="1:6" x14ac:dyDescent="0.25">
      <c r="A64" s="207"/>
      <c r="B64" s="207"/>
      <c r="C64" s="207"/>
      <c r="D64" s="207"/>
      <c r="E64" s="252"/>
      <c r="F64" s="252"/>
    </row>
    <row r="65" spans="1:6" x14ac:dyDescent="0.25">
      <c r="A65" s="201" t="s">
        <v>124</v>
      </c>
      <c r="B65" s="201" t="s">
        <v>5778</v>
      </c>
      <c r="C65" s="915">
        <f>SUM(C67,C70,C73,C79,C83,C87,C95)</f>
        <v>1120000000</v>
      </c>
      <c r="D65" s="207"/>
      <c r="E65" s="252"/>
      <c r="F65" s="252"/>
    </row>
    <row r="66" spans="1:6" ht="31.2" x14ac:dyDescent="0.25">
      <c r="A66" s="223"/>
      <c r="B66" s="300" t="s">
        <v>5396</v>
      </c>
      <c r="C66" s="300"/>
      <c r="D66" s="300"/>
      <c r="E66" s="300"/>
      <c r="F66" s="300"/>
    </row>
    <row r="67" spans="1:6" x14ac:dyDescent="0.25">
      <c r="A67" s="956" t="s">
        <v>237</v>
      </c>
      <c r="B67" s="957" t="s">
        <v>5595</v>
      </c>
      <c r="C67" s="958">
        <f>C68</f>
        <v>55000000</v>
      </c>
      <c r="D67" s="300"/>
      <c r="E67" s="300"/>
      <c r="F67" s="300"/>
    </row>
    <row r="68" spans="1:6" ht="62.4" x14ac:dyDescent="0.25">
      <c r="A68" s="959" t="s">
        <v>1</v>
      </c>
      <c r="B68" s="269" t="s">
        <v>6086</v>
      </c>
      <c r="C68" s="960">
        <v>55000000</v>
      </c>
      <c r="D68" s="269" t="s">
        <v>6087</v>
      </c>
      <c r="E68" s="961" t="s">
        <v>6088</v>
      </c>
      <c r="F68" s="251" t="s">
        <v>6089</v>
      </c>
    </row>
    <row r="69" spans="1:6" x14ac:dyDescent="0.25">
      <c r="A69" s="959"/>
      <c r="B69" s="269"/>
      <c r="C69" s="960"/>
      <c r="D69" s="269"/>
      <c r="E69" s="961"/>
      <c r="F69" s="251"/>
    </row>
    <row r="70" spans="1:6" ht="31.2" x14ac:dyDescent="0.25">
      <c r="A70" s="962" t="s">
        <v>243</v>
      </c>
      <c r="B70" s="957" t="s">
        <v>881</v>
      </c>
      <c r="C70" s="963">
        <f>C71</f>
        <v>60000000</v>
      </c>
      <c r="D70" s="300"/>
      <c r="E70" s="300"/>
      <c r="F70" s="300"/>
    </row>
    <row r="71" spans="1:6" ht="31.2" x14ac:dyDescent="0.25">
      <c r="A71" s="959" t="s">
        <v>1</v>
      </c>
      <c r="B71" s="269" t="s">
        <v>6090</v>
      </c>
      <c r="C71" s="960">
        <v>60000000</v>
      </c>
      <c r="D71" s="269" t="s">
        <v>6091</v>
      </c>
      <c r="E71" s="961" t="s">
        <v>6092</v>
      </c>
      <c r="F71" s="251" t="s">
        <v>6089</v>
      </c>
    </row>
    <row r="72" spans="1:6" x14ac:dyDescent="0.25">
      <c r="A72" s="959"/>
      <c r="B72" s="269"/>
      <c r="C72" s="960"/>
      <c r="D72" s="269"/>
      <c r="E72" s="961"/>
      <c r="F72" s="251"/>
    </row>
    <row r="73" spans="1:6" ht="46.8" x14ac:dyDescent="0.25">
      <c r="A73" s="956" t="s">
        <v>247</v>
      </c>
      <c r="B73" s="957" t="s">
        <v>716</v>
      </c>
      <c r="C73" s="963">
        <f>C74</f>
        <v>220000000</v>
      </c>
      <c r="D73" s="300"/>
      <c r="E73" s="300"/>
      <c r="F73" s="300"/>
    </row>
    <row r="74" spans="1:6" ht="31.2" x14ac:dyDescent="0.25">
      <c r="A74" s="959" t="s">
        <v>1</v>
      </c>
      <c r="B74" s="269" t="s">
        <v>6093</v>
      </c>
      <c r="C74" s="960">
        <v>220000000</v>
      </c>
      <c r="D74" s="269" t="s">
        <v>6094</v>
      </c>
      <c r="E74" s="961" t="s">
        <v>918</v>
      </c>
      <c r="F74" s="251" t="s">
        <v>6089</v>
      </c>
    </row>
    <row r="75" spans="1:6" ht="31.2" x14ac:dyDescent="0.25">
      <c r="A75" s="964"/>
      <c r="B75" s="269"/>
      <c r="C75" s="960"/>
      <c r="D75" s="269" t="s">
        <v>6095</v>
      </c>
      <c r="E75" s="961" t="s">
        <v>6096</v>
      </c>
      <c r="F75" s="251"/>
    </row>
    <row r="76" spans="1:6" ht="31.2" x14ac:dyDescent="0.25">
      <c r="A76" s="964"/>
      <c r="B76" s="269"/>
      <c r="C76" s="960"/>
      <c r="D76" s="269" t="s">
        <v>6097</v>
      </c>
      <c r="E76" s="961" t="s">
        <v>918</v>
      </c>
      <c r="F76" s="251"/>
    </row>
    <row r="77" spans="1:6" ht="31.2" x14ac:dyDescent="0.25">
      <c r="A77" s="964"/>
      <c r="B77" s="269"/>
      <c r="C77" s="960"/>
      <c r="D77" s="269" t="s">
        <v>6098</v>
      </c>
      <c r="E77" s="961" t="s">
        <v>6096</v>
      </c>
      <c r="F77" s="251"/>
    </row>
    <row r="78" spans="1:6" x14ac:dyDescent="0.25">
      <c r="A78" s="964"/>
      <c r="B78" s="269"/>
      <c r="C78" s="960"/>
      <c r="D78" s="269"/>
      <c r="E78" s="961"/>
      <c r="F78" s="251"/>
    </row>
    <row r="79" spans="1:6" ht="46.8" x14ac:dyDescent="0.25">
      <c r="A79" s="962" t="s">
        <v>248</v>
      </c>
      <c r="B79" s="957" t="s">
        <v>6099</v>
      </c>
      <c r="C79" s="963">
        <f>SUM(C80:C81)</f>
        <v>80000000</v>
      </c>
      <c r="D79" s="300"/>
      <c r="E79" s="300"/>
      <c r="F79" s="300"/>
    </row>
    <row r="80" spans="1:6" ht="31.2" x14ac:dyDescent="0.25">
      <c r="A80" s="959" t="s">
        <v>1</v>
      </c>
      <c r="B80" s="269" t="s">
        <v>6100</v>
      </c>
      <c r="C80" s="960">
        <v>30000000</v>
      </c>
      <c r="D80" s="269" t="s">
        <v>6101</v>
      </c>
      <c r="E80" s="961" t="s">
        <v>5938</v>
      </c>
      <c r="F80" s="251" t="s">
        <v>6089</v>
      </c>
    </row>
    <row r="81" spans="1:6" ht="31.2" x14ac:dyDescent="0.25">
      <c r="A81" s="959" t="s">
        <v>3</v>
      </c>
      <c r="B81" s="269" t="s">
        <v>6102</v>
      </c>
      <c r="C81" s="960">
        <v>50000000</v>
      </c>
      <c r="D81" s="269" t="s">
        <v>6103</v>
      </c>
      <c r="E81" s="961" t="s">
        <v>4015</v>
      </c>
      <c r="F81" s="251" t="s">
        <v>6089</v>
      </c>
    </row>
    <row r="82" spans="1:6" x14ac:dyDescent="0.25">
      <c r="A82" s="964"/>
      <c r="B82" s="269"/>
      <c r="C82" s="960"/>
      <c r="D82" s="269"/>
      <c r="E82" s="961"/>
      <c r="F82" s="251"/>
    </row>
    <row r="83" spans="1:6" x14ac:dyDescent="0.25">
      <c r="A83" s="962" t="s">
        <v>249</v>
      </c>
      <c r="B83" s="957" t="s">
        <v>6104</v>
      </c>
      <c r="C83" s="963">
        <f>C84</f>
        <v>100000000</v>
      </c>
      <c r="D83" s="300"/>
      <c r="E83" s="300"/>
      <c r="F83" s="300"/>
    </row>
    <row r="84" spans="1:6" ht="46.8" x14ac:dyDescent="0.25">
      <c r="A84" s="959" t="s">
        <v>1</v>
      </c>
      <c r="B84" s="269" t="s">
        <v>6105</v>
      </c>
      <c r="C84" s="960">
        <v>100000000</v>
      </c>
      <c r="D84" s="269" t="s">
        <v>6106</v>
      </c>
      <c r="E84" s="961" t="s">
        <v>5938</v>
      </c>
      <c r="F84" s="251" t="s">
        <v>6089</v>
      </c>
    </row>
    <row r="85" spans="1:6" ht="31.2" x14ac:dyDescent="0.25">
      <c r="A85" s="964"/>
      <c r="B85" s="269"/>
      <c r="C85" s="960"/>
      <c r="D85" s="269" t="s">
        <v>6107</v>
      </c>
      <c r="E85" s="961" t="s">
        <v>6108</v>
      </c>
      <c r="F85" s="251"/>
    </row>
    <row r="86" spans="1:6" x14ac:dyDescent="0.25">
      <c r="A86" s="964"/>
      <c r="B86" s="269"/>
      <c r="C86" s="960"/>
      <c r="D86" s="269"/>
      <c r="E86" s="961"/>
      <c r="F86" s="251"/>
    </row>
    <row r="87" spans="1:6" ht="31.2" x14ac:dyDescent="0.25">
      <c r="A87" s="956" t="s">
        <v>250</v>
      </c>
      <c r="B87" s="957" t="s">
        <v>881</v>
      </c>
      <c r="C87" s="963">
        <f>SUM(C88:C92)</f>
        <v>275000000</v>
      </c>
      <c r="D87" s="300"/>
      <c r="E87" s="300"/>
      <c r="F87" s="300"/>
    </row>
    <row r="88" spans="1:6" ht="31.2" x14ac:dyDescent="0.25">
      <c r="A88" s="959" t="s">
        <v>1</v>
      </c>
      <c r="B88" s="269" t="s">
        <v>6109</v>
      </c>
      <c r="C88" s="960">
        <v>45000000</v>
      </c>
      <c r="D88" s="269" t="s">
        <v>6110</v>
      </c>
      <c r="E88" s="961" t="s">
        <v>660</v>
      </c>
      <c r="F88" s="251" t="s">
        <v>6089</v>
      </c>
    </row>
    <row r="89" spans="1:6" ht="31.2" x14ac:dyDescent="0.25">
      <c r="A89" s="959" t="s">
        <v>3</v>
      </c>
      <c r="B89" s="269" t="s">
        <v>6111</v>
      </c>
      <c r="C89" s="960">
        <v>110000000</v>
      </c>
      <c r="D89" s="269" t="s">
        <v>6112</v>
      </c>
      <c r="E89" s="251" t="s">
        <v>259</v>
      </c>
      <c r="F89" s="251" t="s">
        <v>6089</v>
      </c>
    </row>
    <row r="90" spans="1:6" ht="31.2" x14ac:dyDescent="0.25">
      <c r="A90" s="959"/>
      <c r="B90" s="269"/>
      <c r="C90" s="960"/>
      <c r="D90" s="269" t="s">
        <v>6113</v>
      </c>
      <c r="E90" s="251" t="s">
        <v>5938</v>
      </c>
      <c r="F90" s="251"/>
    </row>
    <row r="91" spans="1:6" ht="31.2" x14ac:dyDescent="0.25">
      <c r="A91" s="959" t="s">
        <v>4</v>
      </c>
      <c r="B91" s="269" t="s">
        <v>6114</v>
      </c>
      <c r="C91" s="960">
        <v>80000000</v>
      </c>
      <c r="D91" s="269" t="s">
        <v>6115</v>
      </c>
      <c r="E91" s="961" t="s">
        <v>6116</v>
      </c>
      <c r="F91" s="251" t="s">
        <v>6089</v>
      </c>
    </row>
    <row r="92" spans="1:6" ht="46.8" x14ac:dyDescent="0.25">
      <c r="A92" s="959" t="s">
        <v>431</v>
      </c>
      <c r="B92" s="269" t="s">
        <v>6117</v>
      </c>
      <c r="C92" s="960">
        <v>40000000</v>
      </c>
      <c r="D92" s="269" t="s">
        <v>6118</v>
      </c>
      <c r="E92" s="961" t="s">
        <v>487</v>
      </c>
      <c r="F92" s="251" t="s">
        <v>6089</v>
      </c>
    </row>
    <row r="93" spans="1:6" ht="31.2" x14ac:dyDescent="0.25">
      <c r="A93" s="964"/>
      <c r="B93" s="269"/>
      <c r="C93" s="960"/>
      <c r="D93" s="269" t="s">
        <v>6119</v>
      </c>
      <c r="E93" s="961" t="s">
        <v>6116</v>
      </c>
      <c r="F93" s="251"/>
    </row>
    <row r="94" spans="1:6" x14ac:dyDescent="0.25">
      <c r="A94" s="964"/>
      <c r="B94" s="269"/>
      <c r="C94" s="960"/>
      <c r="D94" s="269"/>
      <c r="E94" s="961"/>
      <c r="F94" s="251"/>
    </row>
    <row r="95" spans="1:6" ht="31.2" x14ac:dyDescent="0.25">
      <c r="A95" s="962" t="s">
        <v>253</v>
      </c>
      <c r="B95" s="957" t="s">
        <v>1044</v>
      </c>
      <c r="C95" s="963">
        <f>SUM(C96:C97)</f>
        <v>330000000</v>
      </c>
      <c r="D95" s="300"/>
      <c r="E95" s="300"/>
      <c r="F95" s="300"/>
    </row>
    <row r="96" spans="1:6" ht="31.2" x14ac:dyDescent="0.25">
      <c r="A96" s="959" t="s">
        <v>1</v>
      </c>
      <c r="B96" s="269" t="s">
        <v>6120</v>
      </c>
      <c r="C96" s="960">
        <v>60000000</v>
      </c>
      <c r="D96" s="269" t="s">
        <v>6121</v>
      </c>
      <c r="E96" s="961" t="s">
        <v>6122</v>
      </c>
      <c r="F96" s="251" t="s">
        <v>6089</v>
      </c>
    </row>
    <row r="97" spans="1:6" ht="31.2" x14ac:dyDescent="0.25">
      <c r="A97" s="959" t="s">
        <v>3</v>
      </c>
      <c r="B97" s="269" t="s">
        <v>6123</v>
      </c>
      <c r="C97" s="960">
        <v>270000000</v>
      </c>
      <c r="D97" s="269" t="s">
        <v>6124</v>
      </c>
      <c r="E97" s="961" t="s">
        <v>911</v>
      </c>
      <c r="F97" s="251" t="s">
        <v>6089</v>
      </c>
    </row>
    <row r="98" spans="1:6" x14ac:dyDescent="0.25">
      <c r="A98" s="207"/>
      <c r="B98" s="207"/>
      <c r="C98" s="207"/>
      <c r="D98" s="207"/>
      <c r="E98" s="252"/>
      <c r="F98" s="252"/>
    </row>
    <row r="99" spans="1:6" s="14" customFormat="1" x14ac:dyDescent="0.25">
      <c r="A99" s="501" t="s">
        <v>125</v>
      </c>
      <c r="B99" s="966" t="s">
        <v>6125</v>
      </c>
      <c r="C99" s="967">
        <f>SUM(C139,C136,C133,C130,C120,C111,C101,C106)</f>
        <v>6095150000</v>
      </c>
      <c r="D99" s="965"/>
      <c r="E99" s="965"/>
      <c r="F99" s="965"/>
    </row>
    <row r="100" spans="1:6" s="14" customFormat="1" x14ac:dyDescent="0.25">
      <c r="A100" s="965"/>
      <c r="B100" s="968"/>
      <c r="C100" s="969"/>
      <c r="D100" s="965"/>
      <c r="E100" s="965"/>
      <c r="F100" s="965"/>
    </row>
    <row r="101" spans="1:6" s="86" customFormat="1" ht="31.2" x14ac:dyDescent="0.25">
      <c r="A101" s="970" t="s">
        <v>237</v>
      </c>
      <c r="B101" s="971" t="s">
        <v>810</v>
      </c>
      <c r="C101" s="972">
        <f>SUM(C102:C104)</f>
        <v>1137500000</v>
      </c>
      <c r="D101" s="973"/>
      <c r="E101" s="974">
        <v>1</v>
      </c>
      <c r="F101" s="973"/>
    </row>
    <row r="102" spans="1:6" s="3" customFormat="1" ht="31.2" x14ac:dyDescent="0.25">
      <c r="A102" s="975">
        <v>1</v>
      </c>
      <c r="B102" s="976" t="s">
        <v>5779</v>
      </c>
      <c r="C102" s="977">
        <v>1000000000</v>
      </c>
      <c r="D102" s="978" t="s">
        <v>5780</v>
      </c>
      <c r="E102" s="978" t="s">
        <v>293</v>
      </c>
      <c r="F102" s="978" t="s">
        <v>5781</v>
      </c>
    </row>
    <row r="103" spans="1:6" s="3" customFormat="1" ht="31.2" x14ac:dyDescent="0.25">
      <c r="A103" s="975">
        <v>2</v>
      </c>
      <c r="B103" s="976" t="s">
        <v>5782</v>
      </c>
      <c r="C103" s="977">
        <v>82500000</v>
      </c>
      <c r="D103" s="978" t="s">
        <v>5783</v>
      </c>
      <c r="E103" s="979" t="s">
        <v>255</v>
      </c>
      <c r="F103" s="978" t="s">
        <v>5781</v>
      </c>
    </row>
    <row r="104" spans="1:6" s="3" customFormat="1" ht="31.2" x14ac:dyDescent="0.25">
      <c r="A104" s="975">
        <v>3</v>
      </c>
      <c r="B104" s="976" t="s">
        <v>5784</v>
      </c>
      <c r="C104" s="977">
        <v>55000000</v>
      </c>
      <c r="D104" s="978" t="s">
        <v>5785</v>
      </c>
      <c r="E104" s="979" t="s">
        <v>528</v>
      </c>
      <c r="F104" s="978" t="s">
        <v>5781</v>
      </c>
    </row>
    <row r="105" spans="1:6" s="3" customFormat="1" x14ac:dyDescent="0.25">
      <c r="A105" s="975"/>
      <c r="B105" s="976"/>
      <c r="C105" s="977"/>
      <c r="D105" s="978"/>
      <c r="E105" s="979"/>
      <c r="F105" s="978"/>
    </row>
    <row r="106" spans="1:6" s="86" customFormat="1" ht="31.2" x14ac:dyDescent="0.25">
      <c r="A106" s="980"/>
      <c r="B106" s="971" t="s">
        <v>816</v>
      </c>
      <c r="C106" s="967">
        <f>SUM(C107:C109)</f>
        <v>162500000</v>
      </c>
      <c r="D106" s="973"/>
      <c r="E106" s="974">
        <v>1</v>
      </c>
      <c r="F106" s="973"/>
    </row>
    <row r="107" spans="1:6" s="3" customFormat="1" ht="31.2" x14ac:dyDescent="0.25">
      <c r="A107" s="975">
        <v>1</v>
      </c>
      <c r="B107" s="976" t="s">
        <v>5786</v>
      </c>
      <c r="C107" s="977">
        <v>50000000</v>
      </c>
      <c r="D107" s="978" t="s">
        <v>5787</v>
      </c>
      <c r="E107" s="978" t="s">
        <v>4657</v>
      </c>
      <c r="F107" s="978" t="s">
        <v>5781</v>
      </c>
    </row>
    <row r="108" spans="1:6" s="3" customFormat="1" ht="31.2" x14ac:dyDescent="0.25">
      <c r="A108" s="975">
        <v>2</v>
      </c>
      <c r="B108" s="976" t="s">
        <v>5788</v>
      </c>
      <c r="C108" s="977">
        <v>77500000</v>
      </c>
      <c r="D108" s="978" t="s">
        <v>5789</v>
      </c>
      <c r="E108" s="978" t="s">
        <v>5790</v>
      </c>
      <c r="F108" s="978" t="s">
        <v>5781</v>
      </c>
    </row>
    <row r="109" spans="1:6" s="3" customFormat="1" ht="31.2" x14ac:dyDescent="0.25">
      <c r="A109" s="975">
        <v>3</v>
      </c>
      <c r="B109" s="976" t="s">
        <v>5791</v>
      </c>
      <c r="C109" s="977">
        <v>35000000</v>
      </c>
      <c r="D109" s="978" t="s">
        <v>5792</v>
      </c>
      <c r="E109" s="979" t="s">
        <v>528</v>
      </c>
      <c r="F109" s="978" t="s">
        <v>5781</v>
      </c>
    </row>
    <row r="110" spans="1:6" s="3" customFormat="1" x14ac:dyDescent="0.25">
      <c r="A110" s="981"/>
      <c r="B110" s="976"/>
      <c r="C110" s="977"/>
      <c r="D110" s="978"/>
      <c r="E110" s="979"/>
      <c r="F110" s="978"/>
    </row>
    <row r="111" spans="1:6" s="86" customFormat="1" ht="31.2" x14ac:dyDescent="0.25">
      <c r="A111" s="982" t="s">
        <v>243</v>
      </c>
      <c r="B111" s="971" t="s">
        <v>576</v>
      </c>
      <c r="C111" s="967">
        <f>SUM(C112:C118)</f>
        <v>2540000000</v>
      </c>
      <c r="D111" s="973"/>
      <c r="E111" s="974">
        <v>1</v>
      </c>
      <c r="F111" s="973"/>
    </row>
    <row r="112" spans="1:6" s="3" customFormat="1" ht="31.2" x14ac:dyDescent="0.25">
      <c r="A112" s="975">
        <v>1</v>
      </c>
      <c r="B112" s="976" t="s">
        <v>5624</v>
      </c>
      <c r="C112" s="977">
        <v>850000000</v>
      </c>
      <c r="D112" s="978" t="s">
        <v>5793</v>
      </c>
      <c r="E112" s="978" t="s">
        <v>379</v>
      </c>
      <c r="F112" s="978" t="s">
        <v>5781</v>
      </c>
    </row>
    <row r="113" spans="1:6" s="3" customFormat="1" ht="31.2" x14ac:dyDescent="0.25">
      <c r="A113" s="975">
        <v>2</v>
      </c>
      <c r="B113" s="976" t="s">
        <v>5794</v>
      </c>
      <c r="C113" s="977">
        <v>55000000</v>
      </c>
      <c r="D113" s="978" t="s">
        <v>5795</v>
      </c>
      <c r="E113" s="979">
        <v>1</v>
      </c>
      <c r="F113" s="978" t="s">
        <v>5781</v>
      </c>
    </row>
    <row r="114" spans="1:6" s="3" customFormat="1" ht="31.2" x14ac:dyDescent="0.25">
      <c r="A114" s="975">
        <v>3</v>
      </c>
      <c r="B114" s="976" t="s">
        <v>5796</v>
      </c>
      <c r="C114" s="977">
        <v>400000000</v>
      </c>
      <c r="D114" s="978" t="s">
        <v>5797</v>
      </c>
      <c r="E114" s="979" t="s">
        <v>3593</v>
      </c>
      <c r="F114" s="978" t="s">
        <v>5781</v>
      </c>
    </row>
    <row r="115" spans="1:6" s="3" customFormat="1" ht="31.2" x14ac:dyDescent="0.25">
      <c r="A115" s="975">
        <v>4</v>
      </c>
      <c r="B115" s="976" t="s">
        <v>3820</v>
      </c>
      <c r="C115" s="977">
        <v>900000000</v>
      </c>
      <c r="D115" s="978" t="s">
        <v>5798</v>
      </c>
      <c r="E115" s="979" t="s">
        <v>5799</v>
      </c>
      <c r="F115" s="978" t="s">
        <v>5781</v>
      </c>
    </row>
    <row r="116" spans="1:6" s="3" customFormat="1" ht="31.2" x14ac:dyDescent="0.25">
      <c r="A116" s="975">
        <v>5</v>
      </c>
      <c r="B116" s="976" t="s">
        <v>5800</v>
      </c>
      <c r="C116" s="977">
        <v>35000000</v>
      </c>
      <c r="D116" s="978" t="s">
        <v>5801</v>
      </c>
      <c r="E116" s="979">
        <v>1</v>
      </c>
      <c r="F116" s="978" t="s">
        <v>5781</v>
      </c>
    </row>
    <row r="117" spans="1:6" s="3" customFormat="1" ht="31.2" x14ac:dyDescent="0.25">
      <c r="A117" s="975">
        <v>6</v>
      </c>
      <c r="B117" s="976" t="s">
        <v>5802</v>
      </c>
      <c r="C117" s="977">
        <v>200000000</v>
      </c>
      <c r="D117" s="978" t="s">
        <v>5803</v>
      </c>
      <c r="E117" s="978" t="s">
        <v>255</v>
      </c>
      <c r="F117" s="978" t="s">
        <v>5781</v>
      </c>
    </row>
    <row r="118" spans="1:6" s="3" customFormat="1" ht="31.2" x14ac:dyDescent="0.25">
      <c r="A118" s="975">
        <v>7</v>
      </c>
      <c r="B118" s="976" t="s">
        <v>6126</v>
      </c>
      <c r="C118" s="977">
        <v>100000000</v>
      </c>
      <c r="D118" s="978" t="s">
        <v>6127</v>
      </c>
      <c r="E118" s="978" t="s">
        <v>6128</v>
      </c>
      <c r="F118" s="978" t="s">
        <v>5781</v>
      </c>
    </row>
    <row r="119" spans="1:6" s="3" customFormat="1" x14ac:dyDescent="0.25">
      <c r="A119" s="981"/>
      <c r="B119" s="976"/>
      <c r="C119" s="977"/>
      <c r="D119" s="978"/>
      <c r="E119" s="978"/>
      <c r="F119" s="978"/>
    </row>
    <row r="120" spans="1:6" s="86" customFormat="1" ht="31.2" x14ac:dyDescent="0.25">
      <c r="A120" s="982" t="s">
        <v>247</v>
      </c>
      <c r="B120" s="971" t="s">
        <v>3598</v>
      </c>
      <c r="C120" s="967">
        <f>SUM(C121:C128)</f>
        <v>1925700000</v>
      </c>
      <c r="D120" s="973"/>
      <c r="E120" s="973"/>
      <c r="F120" s="973"/>
    </row>
    <row r="121" spans="1:6" s="3" customFormat="1" ht="31.2" x14ac:dyDescent="0.25">
      <c r="A121" s="975">
        <v>1</v>
      </c>
      <c r="B121" s="976" t="s">
        <v>5804</v>
      </c>
      <c r="C121" s="977">
        <v>150000000</v>
      </c>
      <c r="D121" s="978" t="s">
        <v>5805</v>
      </c>
      <c r="E121" s="978" t="s">
        <v>5806</v>
      </c>
      <c r="F121" s="978" t="s">
        <v>5781</v>
      </c>
    </row>
    <row r="122" spans="1:6" s="3" customFormat="1" ht="31.2" x14ac:dyDescent="0.25">
      <c r="A122" s="975">
        <v>2</v>
      </c>
      <c r="B122" s="976" t="s">
        <v>5807</v>
      </c>
      <c r="C122" s="977">
        <v>275000000</v>
      </c>
      <c r="D122" s="978" t="s">
        <v>5808</v>
      </c>
      <c r="E122" s="978" t="s">
        <v>5809</v>
      </c>
      <c r="F122" s="978" t="s">
        <v>5781</v>
      </c>
    </row>
    <row r="123" spans="1:6" s="3" customFormat="1" ht="31.2" x14ac:dyDescent="0.25">
      <c r="A123" s="975">
        <v>3</v>
      </c>
      <c r="B123" s="976" t="s">
        <v>5810</v>
      </c>
      <c r="C123" s="977">
        <v>84700000</v>
      </c>
      <c r="D123" s="978" t="s">
        <v>5811</v>
      </c>
      <c r="E123" s="978" t="s">
        <v>5812</v>
      </c>
      <c r="F123" s="978" t="s">
        <v>5781</v>
      </c>
    </row>
    <row r="124" spans="1:6" s="3" customFormat="1" ht="31.2" x14ac:dyDescent="0.25">
      <c r="A124" s="975">
        <v>4</v>
      </c>
      <c r="B124" s="976" t="s">
        <v>5813</v>
      </c>
      <c r="C124" s="977">
        <v>650000000</v>
      </c>
      <c r="D124" s="978" t="s">
        <v>5814</v>
      </c>
      <c r="E124" s="978" t="s">
        <v>5806</v>
      </c>
      <c r="F124" s="978" t="s">
        <v>5781</v>
      </c>
    </row>
    <row r="125" spans="1:6" s="3" customFormat="1" ht="31.2" x14ac:dyDescent="0.25">
      <c r="A125" s="975">
        <v>5</v>
      </c>
      <c r="B125" s="976" t="s">
        <v>5815</v>
      </c>
      <c r="C125" s="977">
        <v>475000000</v>
      </c>
      <c r="D125" s="978" t="s">
        <v>5816</v>
      </c>
      <c r="E125" s="978" t="s">
        <v>5817</v>
      </c>
      <c r="F125" s="978" t="s">
        <v>5781</v>
      </c>
    </row>
    <row r="126" spans="1:6" s="3" customFormat="1" ht="31.2" x14ac:dyDescent="0.25">
      <c r="A126" s="975">
        <v>6</v>
      </c>
      <c r="B126" s="976" t="s">
        <v>5818</v>
      </c>
      <c r="C126" s="977">
        <v>55000000</v>
      </c>
      <c r="D126" s="978" t="s">
        <v>5819</v>
      </c>
      <c r="E126" s="979" t="s">
        <v>5820</v>
      </c>
      <c r="F126" s="978" t="s">
        <v>5781</v>
      </c>
    </row>
    <row r="127" spans="1:6" s="987" customFormat="1" ht="31.2" x14ac:dyDescent="0.25">
      <c r="A127" s="975">
        <v>7</v>
      </c>
      <c r="B127" s="983" t="s">
        <v>5821</v>
      </c>
      <c r="C127" s="984">
        <v>196000000</v>
      </c>
      <c r="D127" s="985" t="s">
        <v>5822</v>
      </c>
      <c r="E127" s="986" t="s">
        <v>528</v>
      </c>
      <c r="F127" s="985" t="s">
        <v>5781</v>
      </c>
    </row>
    <row r="128" spans="1:6" s="987" customFormat="1" x14ac:dyDescent="0.25">
      <c r="A128" s="975">
        <v>8</v>
      </c>
      <c r="B128" s="983" t="s">
        <v>5823</v>
      </c>
      <c r="C128" s="984">
        <v>40000000</v>
      </c>
      <c r="D128" s="985" t="s">
        <v>5824</v>
      </c>
      <c r="E128" s="986" t="s">
        <v>528</v>
      </c>
      <c r="F128" s="985" t="s">
        <v>5781</v>
      </c>
    </row>
    <row r="129" spans="1:6" s="987" customFormat="1" x14ac:dyDescent="0.25">
      <c r="A129" s="988"/>
      <c r="B129" s="983"/>
      <c r="C129" s="984"/>
      <c r="D129" s="985"/>
      <c r="E129" s="986"/>
      <c r="F129" s="985"/>
    </row>
    <row r="130" spans="1:6" s="86" customFormat="1" ht="31.2" x14ac:dyDescent="0.25">
      <c r="A130" s="982" t="s">
        <v>248</v>
      </c>
      <c r="B130" s="971" t="s">
        <v>3381</v>
      </c>
      <c r="C130" s="967">
        <f t="shared" ref="C130:C136" si="0">SUM(C131)</f>
        <v>200000000</v>
      </c>
      <c r="D130" s="973"/>
      <c r="E130" s="974">
        <v>1</v>
      </c>
      <c r="F130" s="973"/>
    </row>
    <row r="131" spans="1:6" s="987" customFormat="1" ht="46.8" x14ac:dyDescent="0.25">
      <c r="A131" s="989">
        <v>1</v>
      </c>
      <c r="B131" s="983" t="s">
        <v>5825</v>
      </c>
      <c r="C131" s="984">
        <v>200000000</v>
      </c>
      <c r="D131" s="985" t="s">
        <v>5826</v>
      </c>
      <c r="E131" s="985" t="s">
        <v>355</v>
      </c>
      <c r="F131" s="985" t="s">
        <v>5781</v>
      </c>
    </row>
    <row r="132" spans="1:6" s="987" customFormat="1" x14ac:dyDescent="0.25">
      <c r="A132" s="988"/>
      <c r="B132" s="983"/>
      <c r="C132" s="984"/>
      <c r="D132" s="985"/>
      <c r="E132" s="985"/>
      <c r="F132" s="985"/>
    </row>
    <row r="133" spans="1:6" s="86" customFormat="1" ht="31.2" x14ac:dyDescent="0.25">
      <c r="A133" s="982" t="s">
        <v>249</v>
      </c>
      <c r="B133" s="990" t="s">
        <v>5149</v>
      </c>
      <c r="C133" s="967">
        <f t="shared" si="0"/>
        <v>24200000</v>
      </c>
      <c r="D133" s="973"/>
      <c r="E133" s="973"/>
      <c r="F133" s="973"/>
    </row>
    <row r="134" spans="1:6" s="3" customFormat="1" ht="46.8" x14ac:dyDescent="0.25">
      <c r="A134" s="975">
        <v>1</v>
      </c>
      <c r="B134" s="991" t="s">
        <v>5705</v>
      </c>
      <c r="C134" s="977">
        <v>24200000</v>
      </c>
      <c r="D134" s="978" t="s">
        <v>5827</v>
      </c>
      <c r="E134" s="978" t="s">
        <v>5828</v>
      </c>
      <c r="F134" s="978" t="s">
        <v>5781</v>
      </c>
    </row>
    <row r="135" spans="1:6" s="3" customFormat="1" x14ac:dyDescent="0.25">
      <c r="A135" s="981"/>
      <c r="B135" s="991"/>
      <c r="C135" s="977"/>
      <c r="D135" s="978"/>
      <c r="E135" s="978"/>
      <c r="F135" s="978"/>
    </row>
    <row r="136" spans="1:6" s="86" customFormat="1" ht="31.2" x14ac:dyDescent="0.25">
      <c r="A136" s="982" t="s">
        <v>250</v>
      </c>
      <c r="B136" s="990" t="s">
        <v>5829</v>
      </c>
      <c r="C136" s="967">
        <f t="shared" si="0"/>
        <v>30250000</v>
      </c>
      <c r="D136" s="973"/>
      <c r="E136" s="973"/>
      <c r="F136" s="973"/>
    </row>
    <row r="137" spans="1:6" s="3" customFormat="1" x14ac:dyDescent="0.25">
      <c r="A137" s="975">
        <v>1</v>
      </c>
      <c r="B137" s="991" t="s">
        <v>5830</v>
      </c>
      <c r="C137" s="977">
        <v>30250000</v>
      </c>
      <c r="D137" s="978" t="s">
        <v>5831</v>
      </c>
      <c r="E137" s="978" t="s">
        <v>5832</v>
      </c>
      <c r="F137" s="978" t="s">
        <v>5781</v>
      </c>
    </row>
    <row r="138" spans="1:6" s="3" customFormat="1" x14ac:dyDescent="0.25">
      <c r="A138" s="981"/>
      <c r="B138" s="991"/>
      <c r="C138" s="977"/>
      <c r="D138" s="978"/>
      <c r="E138" s="978"/>
      <c r="F138" s="978"/>
    </row>
    <row r="139" spans="1:6" s="86" customFormat="1" ht="31.2" x14ac:dyDescent="0.25">
      <c r="A139" s="970" t="s">
        <v>253</v>
      </c>
      <c r="B139" s="971" t="s">
        <v>1578</v>
      </c>
      <c r="C139" s="972">
        <f>SUM(C140)</f>
        <v>75000000</v>
      </c>
      <c r="D139" s="973"/>
      <c r="E139" s="974">
        <v>1</v>
      </c>
      <c r="F139" s="973"/>
    </row>
    <row r="140" spans="1:6" s="987" customFormat="1" ht="31.2" x14ac:dyDescent="0.25">
      <c r="A140" s="989">
        <v>1</v>
      </c>
      <c r="B140" s="992" t="s">
        <v>5833</v>
      </c>
      <c r="C140" s="984">
        <v>75000000</v>
      </c>
      <c r="D140" s="985" t="s">
        <v>5834</v>
      </c>
      <c r="E140" s="986" t="s">
        <v>1197</v>
      </c>
      <c r="F140" s="985" t="s">
        <v>5781</v>
      </c>
    </row>
    <row r="141" spans="1:6" x14ac:dyDescent="0.25">
      <c r="A141" s="207"/>
      <c r="B141" s="207"/>
      <c r="C141" s="207"/>
      <c r="D141" s="207"/>
      <c r="E141" s="265"/>
      <c r="F141" s="252"/>
    </row>
    <row r="142" spans="1:6" x14ac:dyDescent="0.25">
      <c r="A142" s="201" t="s">
        <v>128</v>
      </c>
      <c r="B142" s="201" t="s">
        <v>5835</v>
      </c>
      <c r="C142" s="915">
        <f>SUM(C144,C151,C157,C162,C168,C175,C179,C185)</f>
        <v>2225000000</v>
      </c>
      <c r="D142" s="207"/>
      <c r="E142" s="252"/>
      <c r="F142" s="252"/>
    </row>
    <row r="143" spans="1:6" x14ac:dyDescent="0.25">
      <c r="A143" s="174"/>
      <c r="B143" s="238" t="s">
        <v>5836</v>
      </c>
      <c r="C143" s="921"/>
      <c r="D143" s="889"/>
      <c r="E143" s="890"/>
      <c r="F143" s="890"/>
    </row>
    <row r="144" spans="1:6" ht="31.2" x14ac:dyDescent="0.25">
      <c r="A144" s="887" t="s">
        <v>237</v>
      </c>
      <c r="B144" s="169" t="s">
        <v>810</v>
      </c>
      <c r="C144" s="922">
        <f>SUM(C145:C148)</f>
        <v>880000000</v>
      </c>
      <c r="D144" s="889"/>
      <c r="E144" s="890"/>
      <c r="F144" s="890"/>
    </row>
    <row r="145" spans="1:6" ht="31.2" x14ac:dyDescent="0.25">
      <c r="A145" s="170" t="s">
        <v>5837</v>
      </c>
      <c r="B145" s="889" t="s">
        <v>4215</v>
      </c>
      <c r="C145" s="923">
        <v>360000000</v>
      </c>
      <c r="D145" s="889" t="s">
        <v>5838</v>
      </c>
      <c r="E145" s="890" t="s">
        <v>5839</v>
      </c>
      <c r="F145" s="890" t="s">
        <v>5840</v>
      </c>
    </row>
    <row r="146" spans="1:6" ht="46.8" x14ac:dyDescent="0.25">
      <c r="A146" s="170" t="s">
        <v>5841</v>
      </c>
      <c r="B146" s="889" t="s">
        <v>5842</v>
      </c>
      <c r="C146" s="923">
        <v>25000000</v>
      </c>
      <c r="D146" s="889" t="s">
        <v>5843</v>
      </c>
      <c r="E146" s="890" t="s">
        <v>528</v>
      </c>
      <c r="F146" s="890" t="s">
        <v>5840</v>
      </c>
    </row>
    <row r="147" spans="1:6" x14ac:dyDescent="0.25">
      <c r="A147" s="170" t="s">
        <v>5844</v>
      </c>
      <c r="B147" s="889" t="s">
        <v>5845</v>
      </c>
      <c r="C147" s="923">
        <v>345000000</v>
      </c>
      <c r="D147" s="889" t="s">
        <v>5846</v>
      </c>
      <c r="E147" s="890" t="s">
        <v>5847</v>
      </c>
      <c r="F147" s="890" t="s">
        <v>5840</v>
      </c>
    </row>
    <row r="148" spans="1:6" ht="62.4" x14ac:dyDescent="0.25">
      <c r="A148" s="170" t="s">
        <v>5848</v>
      </c>
      <c r="B148" s="889" t="s">
        <v>5849</v>
      </c>
      <c r="C148" s="923">
        <v>150000000</v>
      </c>
      <c r="D148" s="889" t="s">
        <v>5850</v>
      </c>
      <c r="E148" s="890" t="s">
        <v>3751</v>
      </c>
      <c r="F148" s="890" t="s">
        <v>5840</v>
      </c>
    </row>
    <row r="149" spans="1:6" x14ac:dyDescent="0.25">
      <c r="A149" s="860"/>
      <c r="B149" s="221"/>
      <c r="C149" s="924"/>
      <c r="D149" s="221"/>
      <c r="E149" s="214"/>
      <c r="F149" s="214"/>
    </row>
    <row r="150" spans="1:6" ht="31.2" x14ac:dyDescent="0.25">
      <c r="A150" s="174"/>
      <c r="B150" s="925" t="s">
        <v>5851</v>
      </c>
      <c r="C150" s="923"/>
      <c r="D150" s="889"/>
      <c r="E150" s="890"/>
      <c r="F150" s="890"/>
    </row>
    <row r="151" spans="1:6" ht="31.2" x14ac:dyDescent="0.25">
      <c r="A151" s="887" t="s">
        <v>243</v>
      </c>
      <c r="B151" s="169" t="s">
        <v>5852</v>
      </c>
      <c r="C151" s="926">
        <f>SUM(C152:C153)</f>
        <v>75000000</v>
      </c>
      <c r="D151" s="889"/>
      <c r="E151" s="890"/>
      <c r="F151" s="890"/>
    </row>
    <row r="152" spans="1:6" ht="31.2" x14ac:dyDescent="0.25">
      <c r="A152" s="170">
        <v>1</v>
      </c>
      <c r="B152" s="889" t="s">
        <v>5853</v>
      </c>
      <c r="C152" s="923">
        <v>25000000</v>
      </c>
      <c r="D152" s="889" t="s">
        <v>5854</v>
      </c>
      <c r="E152" s="890" t="s">
        <v>5855</v>
      </c>
      <c r="F152" s="890" t="s">
        <v>5840</v>
      </c>
    </row>
    <row r="153" spans="1:6" ht="31.2" x14ac:dyDescent="0.25">
      <c r="A153" s="170">
        <v>2</v>
      </c>
      <c r="B153" s="889" t="s">
        <v>5856</v>
      </c>
      <c r="C153" s="923">
        <v>50000000</v>
      </c>
      <c r="D153" s="889" t="s">
        <v>5857</v>
      </c>
      <c r="E153" s="890" t="s">
        <v>5858</v>
      </c>
      <c r="F153" s="890" t="s">
        <v>5840</v>
      </c>
    </row>
    <row r="154" spans="1:6" ht="31.2" x14ac:dyDescent="0.25">
      <c r="A154" s="174"/>
      <c r="B154" s="889"/>
      <c r="C154" s="923"/>
      <c r="D154" s="889" t="s">
        <v>5859</v>
      </c>
      <c r="E154" s="890" t="s">
        <v>5860</v>
      </c>
      <c r="F154" s="890"/>
    </row>
    <row r="155" spans="1:6" x14ac:dyDescent="0.25">
      <c r="A155" s="860"/>
      <c r="B155" s="221"/>
      <c r="C155" s="924"/>
      <c r="D155" s="221"/>
      <c r="E155" s="214"/>
      <c r="F155" s="214"/>
    </row>
    <row r="156" spans="1:6" ht="31.2" x14ac:dyDescent="0.25">
      <c r="A156" s="174"/>
      <c r="B156" s="925" t="s">
        <v>5861</v>
      </c>
      <c r="C156" s="923"/>
      <c r="D156" s="889"/>
      <c r="E156" s="890"/>
      <c r="F156" s="890"/>
    </row>
    <row r="157" spans="1:6" ht="46.8" x14ac:dyDescent="0.25">
      <c r="A157" s="887" t="s">
        <v>247</v>
      </c>
      <c r="B157" s="169" t="s">
        <v>5862</v>
      </c>
      <c r="C157" s="926">
        <f>SUM(C158:C160)</f>
        <v>200000000</v>
      </c>
      <c r="D157" s="889"/>
      <c r="E157" s="890"/>
      <c r="F157" s="890"/>
    </row>
    <row r="158" spans="1:6" ht="46.8" x14ac:dyDescent="0.25">
      <c r="A158" s="170">
        <v>1</v>
      </c>
      <c r="B158" s="889" t="s">
        <v>5863</v>
      </c>
      <c r="C158" s="923">
        <v>145000000</v>
      </c>
      <c r="D158" s="889" t="s">
        <v>5864</v>
      </c>
      <c r="E158" s="890" t="s">
        <v>5865</v>
      </c>
      <c r="F158" s="890" t="s">
        <v>5840</v>
      </c>
    </row>
    <row r="159" spans="1:6" ht="31.2" x14ac:dyDescent="0.25">
      <c r="A159" s="170"/>
      <c r="B159" s="889"/>
      <c r="C159" s="923"/>
      <c r="D159" s="889" t="s">
        <v>5866</v>
      </c>
      <c r="E159" s="890" t="s">
        <v>5867</v>
      </c>
      <c r="F159" s="890"/>
    </row>
    <row r="160" spans="1:6" ht="46.8" x14ac:dyDescent="0.25">
      <c r="A160" s="170">
        <v>2</v>
      </c>
      <c r="B160" s="889" t="s">
        <v>5868</v>
      </c>
      <c r="C160" s="923">
        <v>55000000</v>
      </c>
      <c r="D160" s="889" t="s">
        <v>5869</v>
      </c>
      <c r="E160" s="890" t="s">
        <v>528</v>
      </c>
      <c r="F160" s="890" t="s">
        <v>5840</v>
      </c>
    </row>
    <row r="161" spans="1:6" x14ac:dyDescent="0.25">
      <c r="A161" s="860"/>
      <c r="B161" s="221"/>
      <c r="C161" s="924"/>
      <c r="D161" s="221"/>
      <c r="E161" s="214"/>
      <c r="F161" s="214"/>
    </row>
    <row r="162" spans="1:6" ht="31.2" x14ac:dyDescent="0.25">
      <c r="A162" s="887" t="s">
        <v>248</v>
      </c>
      <c r="B162" s="672" t="s">
        <v>5870</v>
      </c>
      <c r="C162" s="926">
        <f>SUM(C163:C165)</f>
        <v>200000000</v>
      </c>
      <c r="D162" s="889"/>
      <c r="E162" s="890"/>
      <c r="F162" s="890"/>
    </row>
    <row r="163" spans="1:6" ht="31.2" x14ac:dyDescent="0.25">
      <c r="A163" s="170">
        <v>1</v>
      </c>
      <c r="B163" s="889" t="s">
        <v>5871</v>
      </c>
      <c r="C163" s="923">
        <v>120000000</v>
      </c>
      <c r="D163" s="889" t="s">
        <v>5872</v>
      </c>
      <c r="E163" s="890" t="s">
        <v>905</v>
      </c>
      <c r="F163" s="890" t="s">
        <v>5840</v>
      </c>
    </row>
    <row r="164" spans="1:6" ht="31.2" x14ac:dyDescent="0.25">
      <c r="A164" s="170">
        <v>2</v>
      </c>
      <c r="B164" s="889" t="s">
        <v>5873</v>
      </c>
      <c r="C164" s="923">
        <v>55000000</v>
      </c>
      <c r="D164" s="889" t="s">
        <v>5874</v>
      </c>
      <c r="E164" s="890" t="s">
        <v>5875</v>
      </c>
      <c r="F164" s="890" t="s">
        <v>5840</v>
      </c>
    </row>
    <row r="165" spans="1:6" ht="46.8" x14ac:dyDescent="0.25">
      <c r="A165" s="170">
        <v>3</v>
      </c>
      <c r="B165" s="889" t="s">
        <v>5876</v>
      </c>
      <c r="C165" s="923">
        <v>25000000</v>
      </c>
      <c r="D165" s="889" t="s">
        <v>5877</v>
      </c>
      <c r="E165" s="890" t="s">
        <v>5878</v>
      </c>
      <c r="F165" s="890" t="s">
        <v>5840</v>
      </c>
    </row>
    <row r="166" spans="1:6" x14ac:dyDescent="0.25">
      <c r="A166" s="174"/>
      <c r="B166" s="889"/>
      <c r="C166" s="923"/>
      <c r="D166" s="889"/>
      <c r="E166" s="890"/>
      <c r="F166" s="890"/>
    </row>
    <row r="167" spans="1:6" ht="31.2" x14ac:dyDescent="0.25">
      <c r="A167" s="174"/>
      <c r="B167" s="238" t="s">
        <v>5879</v>
      </c>
      <c r="C167" s="923"/>
      <c r="D167" s="889"/>
      <c r="E167" s="890"/>
      <c r="F167" s="890"/>
    </row>
    <row r="168" spans="1:6" ht="31.2" x14ac:dyDescent="0.25">
      <c r="A168" s="887" t="s">
        <v>249</v>
      </c>
      <c r="B168" s="169" t="s">
        <v>611</v>
      </c>
      <c r="C168" s="926">
        <f>SUM(C169:C172)</f>
        <v>335000000</v>
      </c>
      <c r="D168" s="889"/>
      <c r="E168" s="890"/>
      <c r="F168" s="890"/>
    </row>
    <row r="169" spans="1:6" ht="46.8" x14ac:dyDescent="0.25">
      <c r="A169" s="170">
        <v>1</v>
      </c>
      <c r="B169" s="889" t="s">
        <v>5880</v>
      </c>
      <c r="C169" s="923">
        <v>160000000</v>
      </c>
      <c r="D169" s="889" t="s">
        <v>5881</v>
      </c>
      <c r="E169" s="890" t="s">
        <v>5865</v>
      </c>
      <c r="F169" s="890" t="s">
        <v>5840</v>
      </c>
    </row>
    <row r="170" spans="1:6" ht="31.2" x14ac:dyDescent="0.25">
      <c r="A170" s="170">
        <v>2</v>
      </c>
      <c r="B170" s="889" t="s">
        <v>5882</v>
      </c>
      <c r="C170" s="923">
        <v>25000000</v>
      </c>
      <c r="D170" s="889" t="s">
        <v>5883</v>
      </c>
      <c r="E170" s="890" t="s">
        <v>5884</v>
      </c>
      <c r="F170" s="890" t="s">
        <v>5840</v>
      </c>
    </row>
    <row r="171" spans="1:6" ht="31.2" x14ac:dyDescent="0.25">
      <c r="A171" s="170">
        <v>3</v>
      </c>
      <c r="B171" s="889" t="s">
        <v>5885</v>
      </c>
      <c r="C171" s="923">
        <v>100000000</v>
      </c>
      <c r="D171" s="889" t="s">
        <v>5886</v>
      </c>
      <c r="E171" s="890" t="s">
        <v>5887</v>
      </c>
      <c r="F171" s="890" t="s">
        <v>5840</v>
      </c>
    </row>
    <row r="172" spans="1:6" ht="31.2" x14ac:dyDescent="0.25">
      <c r="A172" s="170">
        <v>4</v>
      </c>
      <c r="B172" s="889" t="s">
        <v>5888</v>
      </c>
      <c r="C172" s="923">
        <v>50000000</v>
      </c>
      <c r="D172" s="889" t="s">
        <v>5889</v>
      </c>
      <c r="E172" s="890" t="s">
        <v>5890</v>
      </c>
      <c r="F172" s="890" t="s">
        <v>5840</v>
      </c>
    </row>
    <row r="173" spans="1:6" x14ac:dyDescent="0.25">
      <c r="A173" s="860"/>
      <c r="B173" s="221"/>
      <c r="C173" s="924"/>
      <c r="D173" s="221"/>
      <c r="E173" s="214"/>
      <c r="F173" s="214"/>
    </row>
    <row r="174" spans="1:6" x14ac:dyDescent="0.25">
      <c r="A174" s="174"/>
      <c r="B174" s="238" t="s">
        <v>508</v>
      </c>
      <c r="C174" s="923"/>
      <c r="D174" s="889"/>
      <c r="E174" s="890"/>
      <c r="F174" s="890"/>
    </row>
    <row r="175" spans="1:6" x14ac:dyDescent="0.25">
      <c r="A175" s="887" t="s">
        <v>250</v>
      </c>
      <c r="B175" s="169" t="s">
        <v>3863</v>
      </c>
      <c r="C175" s="926">
        <f>C176</f>
        <v>225000000</v>
      </c>
      <c r="D175" s="889"/>
      <c r="E175" s="890"/>
      <c r="F175" s="890"/>
    </row>
    <row r="176" spans="1:6" ht="31.2" x14ac:dyDescent="0.25">
      <c r="A176" s="170">
        <v>1</v>
      </c>
      <c r="B176" s="889" t="s">
        <v>5891</v>
      </c>
      <c r="C176" s="923">
        <v>225000000</v>
      </c>
      <c r="D176" s="889" t="s">
        <v>5892</v>
      </c>
      <c r="E176" s="890" t="s">
        <v>5893</v>
      </c>
      <c r="F176" s="890"/>
    </row>
    <row r="177" spans="1:6" x14ac:dyDescent="0.25">
      <c r="A177" s="860"/>
      <c r="B177" s="221"/>
      <c r="C177" s="924"/>
      <c r="D177" s="221"/>
      <c r="E177" s="214"/>
      <c r="F177" s="214"/>
    </row>
    <row r="178" spans="1:6" ht="31.2" x14ac:dyDescent="0.25">
      <c r="A178" s="174"/>
      <c r="B178" s="925" t="s">
        <v>5894</v>
      </c>
      <c r="C178" s="923"/>
      <c r="D178" s="889"/>
      <c r="E178" s="890"/>
      <c r="F178" s="890"/>
    </row>
    <row r="179" spans="1:6" ht="31.2" x14ac:dyDescent="0.25">
      <c r="A179" s="887" t="s">
        <v>253</v>
      </c>
      <c r="B179" s="169" t="s">
        <v>5895</v>
      </c>
      <c r="C179" s="926">
        <f>SUM(C180:C182)</f>
        <v>205000000</v>
      </c>
      <c r="D179" s="889"/>
      <c r="E179" s="890"/>
      <c r="F179" s="890"/>
    </row>
    <row r="180" spans="1:6" ht="31.2" x14ac:dyDescent="0.25">
      <c r="A180" s="170">
        <v>1</v>
      </c>
      <c r="B180" s="889" t="s">
        <v>5896</v>
      </c>
      <c r="C180" s="923">
        <v>60000000</v>
      </c>
      <c r="D180" s="889" t="s">
        <v>5897</v>
      </c>
      <c r="E180" s="890" t="s">
        <v>3751</v>
      </c>
      <c r="F180" s="890" t="s">
        <v>5840</v>
      </c>
    </row>
    <row r="181" spans="1:6" ht="46.8" x14ac:dyDescent="0.25">
      <c r="A181" s="170">
        <v>2</v>
      </c>
      <c r="B181" s="889" t="s">
        <v>5898</v>
      </c>
      <c r="C181" s="923">
        <v>65000000</v>
      </c>
      <c r="D181" s="889" t="s">
        <v>5899</v>
      </c>
      <c r="E181" s="890" t="s">
        <v>5900</v>
      </c>
      <c r="F181" s="890" t="s">
        <v>5840</v>
      </c>
    </row>
    <row r="182" spans="1:6" ht="31.2" x14ac:dyDescent="0.25">
      <c r="A182" s="170">
        <v>3</v>
      </c>
      <c r="B182" s="889" t="s">
        <v>5901</v>
      </c>
      <c r="C182" s="923">
        <v>80000000</v>
      </c>
      <c r="D182" s="889" t="s">
        <v>5902</v>
      </c>
      <c r="E182" s="890" t="s">
        <v>3768</v>
      </c>
      <c r="F182" s="890" t="s">
        <v>5840</v>
      </c>
    </row>
    <row r="183" spans="1:6" x14ac:dyDescent="0.25">
      <c r="A183" s="174"/>
      <c r="B183" s="889"/>
      <c r="C183" s="923"/>
      <c r="D183" s="889"/>
      <c r="E183" s="890"/>
      <c r="F183" s="890"/>
    </row>
    <row r="184" spans="1:6" ht="31.2" x14ac:dyDescent="0.25">
      <c r="A184" s="174"/>
      <c r="B184" s="925" t="s">
        <v>5903</v>
      </c>
      <c r="C184" s="923"/>
      <c r="D184" s="889"/>
      <c r="E184" s="890"/>
      <c r="F184" s="890"/>
    </row>
    <row r="185" spans="1:6" ht="31.2" x14ac:dyDescent="0.25">
      <c r="A185" s="887" t="s">
        <v>256</v>
      </c>
      <c r="B185" s="169" t="s">
        <v>2179</v>
      </c>
      <c r="C185" s="926">
        <f>SUM(C186)</f>
        <v>105000000</v>
      </c>
      <c r="D185" s="889"/>
      <c r="E185" s="890"/>
      <c r="F185" s="890"/>
    </row>
    <row r="186" spans="1:6" ht="31.2" x14ac:dyDescent="0.25">
      <c r="A186" s="170">
        <v>1</v>
      </c>
      <c r="B186" s="889" t="s">
        <v>5904</v>
      </c>
      <c r="C186" s="923">
        <v>105000000</v>
      </c>
      <c r="D186" s="889" t="s">
        <v>5905</v>
      </c>
      <c r="E186" s="890" t="s">
        <v>3751</v>
      </c>
      <c r="F186" s="890" t="s">
        <v>5840</v>
      </c>
    </row>
    <row r="187" spans="1:6" x14ac:dyDescent="0.25">
      <c r="A187" s="207"/>
      <c r="B187" s="207"/>
      <c r="C187" s="207"/>
      <c r="D187" s="207"/>
      <c r="E187" s="252"/>
      <c r="F187" s="252"/>
    </row>
    <row r="188" spans="1:6" x14ac:dyDescent="0.25">
      <c r="A188" s="243" t="s">
        <v>1268</v>
      </c>
      <c r="B188" s="121" t="s">
        <v>5906</v>
      </c>
      <c r="C188" s="927">
        <f>SUM(C190,C194,C200)</f>
        <v>1006300000</v>
      </c>
      <c r="D188" s="121"/>
      <c r="E188" s="475"/>
      <c r="F188" s="475"/>
    </row>
    <row r="189" spans="1:6" x14ac:dyDescent="0.25">
      <c r="A189" s="243"/>
      <c r="B189" s="121"/>
      <c r="C189" s="928"/>
      <c r="D189" s="121"/>
      <c r="E189" s="475"/>
      <c r="F189" s="475"/>
    </row>
    <row r="190" spans="1:6" ht="31.2" x14ac:dyDescent="0.25">
      <c r="A190" s="929" t="s">
        <v>237</v>
      </c>
      <c r="B190" s="930" t="s">
        <v>760</v>
      </c>
      <c r="C190" s="931">
        <v>155000000</v>
      </c>
      <c r="D190" s="932"/>
      <c r="E190" s="933"/>
      <c r="F190" s="933"/>
    </row>
    <row r="191" spans="1:6" ht="46.8" x14ac:dyDescent="0.25">
      <c r="A191" s="934" t="s">
        <v>1</v>
      </c>
      <c r="B191" s="935" t="s">
        <v>5907</v>
      </c>
      <c r="C191" s="936">
        <v>80000000</v>
      </c>
      <c r="D191" s="937" t="s">
        <v>5908</v>
      </c>
      <c r="E191" s="935" t="s">
        <v>4013</v>
      </c>
      <c r="F191" s="935" t="s">
        <v>5906</v>
      </c>
    </row>
    <row r="192" spans="1:6" ht="46.8" x14ac:dyDescent="0.25">
      <c r="A192" s="934" t="s">
        <v>3</v>
      </c>
      <c r="B192" s="935" t="s">
        <v>5909</v>
      </c>
      <c r="C192" s="936">
        <v>75000000</v>
      </c>
      <c r="D192" s="937" t="s">
        <v>5910</v>
      </c>
      <c r="E192" s="935" t="s">
        <v>5911</v>
      </c>
      <c r="F192" s="935" t="s">
        <v>5906</v>
      </c>
    </row>
    <row r="193" spans="1:6" x14ac:dyDescent="0.25">
      <c r="A193" s="934"/>
      <c r="B193" s="935"/>
      <c r="C193" s="936"/>
      <c r="D193" s="937"/>
      <c r="E193" s="935"/>
      <c r="F193" s="935"/>
    </row>
    <row r="194" spans="1:6" ht="46.8" x14ac:dyDescent="0.25">
      <c r="A194" s="929" t="s">
        <v>243</v>
      </c>
      <c r="B194" s="930" t="s">
        <v>4344</v>
      </c>
      <c r="C194" s="931">
        <v>609300000</v>
      </c>
      <c r="D194" s="937"/>
      <c r="E194" s="935"/>
      <c r="F194" s="935"/>
    </row>
    <row r="195" spans="1:6" ht="62.4" x14ac:dyDescent="0.25">
      <c r="A195" s="934" t="s">
        <v>1</v>
      </c>
      <c r="B195" s="938" t="s">
        <v>5912</v>
      </c>
      <c r="C195" s="936">
        <v>91339000</v>
      </c>
      <c r="D195" s="937" t="s">
        <v>5913</v>
      </c>
      <c r="E195" s="935" t="s">
        <v>5914</v>
      </c>
      <c r="F195" s="935" t="s">
        <v>5906</v>
      </c>
    </row>
    <row r="196" spans="1:6" ht="46.8" x14ac:dyDescent="0.25">
      <c r="A196" s="934" t="s">
        <v>3</v>
      </c>
      <c r="B196" s="935" t="s">
        <v>5915</v>
      </c>
      <c r="C196" s="936">
        <v>278182000</v>
      </c>
      <c r="D196" s="937" t="s">
        <v>5916</v>
      </c>
      <c r="E196" s="935" t="s">
        <v>4013</v>
      </c>
      <c r="F196" s="935" t="s">
        <v>5906</v>
      </c>
    </row>
    <row r="197" spans="1:6" ht="31.2" x14ac:dyDescent="0.25">
      <c r="A197" s="934" t="s">
        <v>4</v>
      </c>
      <c r="B197" s="935" t="s">
        <v>5917</v>
      </c>
      <c r="C197" s="936">
        <v>134744500</v>
      </c>
      <c r="D197" s="937" t="s">
        <v>5918</v>
      </c>
      <c r="E197" s="935" t="s">
        <v>5919</v>
      </c>
      <c r="F197" s="935" t="s">
        <v>5906</v>
      </c>
    </row>
    <row r="198" spans="1:6" ht="46.8" x14ac:dyDescent="0.25">
      <c r="A198" s="934" t="s">
        <v>431</v>
      </c>
      <c r="B198" s="935" t="s">
        <v>5920</v>
      </c>
      <c r="C198" s="936">
        <v>105034500</v>
      </c>
      <c r="D198" s="937" t="s">
        <v>5921</v>
      </c>
      <c r="E198" s="935" t="s">
        <v>5425</v>
      </c>
      <c r="F198" s="935" t="s">
        <v>5906</v>
      </c>
    </row>
    <row r="199" spans="1:6" x14ac:dyDescent="0.25">
      <c r="A199" s="934"/>
      <c r="B199" s="935"/>
      <c r="C199" s="936"/>
      <c r="D199" s="937"/>
      <c r="E199" s="935"/>
      <c r="F199" s="935"/>
    </row>
    <row r="200" spans="1:6" ht="31.2" x14ac:dyDescent="0.25">
      <c r="A200" s="929" t="s">
        <v>247</v>
      </c>
      <c r="B200" s="930" t="s">
        <v>5922</v>
      </c>
      <c r="C200" s="939">
        <v>242000000</v>
      </c>
      <c r="D200" s="937"/>
      <c r="E200" s="935"/>
      <c r="F200" s="935"/>
    </row>
    <row r="201" spans="1:6" ht="31.2" x14ac:dyDescent="0.25">
      <c r="A201" s="934" t="s">
        <v>1</v>
      </c>
      <c r="B201" s="935" t="s">
        <v>5923</v>
      </c>
      <c r="C201" s="936">
        <v>242000000</v>
      </c>
      <c r="D201" s="937" t="s">
        <v>5924</v>
      </c>
      <c r="E201" s="935" t="s">
        <v>1682</v>
      </c>
      <c r="F201" s="935" t="s">
        <v>5906</v>
      </c>
    </row>
    <row r="202" spans="1:6" x14ac:dyDescent="0.25">
      <c r="A202" s="207"/>
      <c r="B202" s="207"/>
      <c r="C202" s="207"/>
      <c r="D202" s="207"/>
      <c r="E202" s="252"/>
      <c r="F202" s="252"/>
    </row>
    <row r="203" spans="1:6" x14ac:dyDescent="0.25">
      <c r="A203" s="207"/>
      <c r="B203" s="207"/>
      <c r="C203" s="207"/>
      <c r="D203" s="207"/>
      <c r="E203" s="252"/>
      <c r="F203" s="252"/>
    </row>
    <row r="204" spans="1:6" x14ac:dyDescent="0.25">
      <c r="A204" s="238" t="s">
        <v>5925</v>
      </c>
      <c r="B204" s="238" t="s">
        <v>5926</v>
      </c>
      <c r="C204" s="940">
        <f>SUM(C205,C211)</f>
        <v>2852000000</v>
      </c>
      <c r="D204" s="889"/>
      <c r="E204" s="890"/>
      <c r="F204" s="890"/>
    </row>
    <row r="205" spans="1:6" ht="31.2" x14ac:dyDescent="0.25">
      <c r="A205" s="887" t="s">
        <v>237</v>
      </c>
      <c r="B205" s="169" t="s">
        <v>5927</v>
      </c>
      <c r="C205" s="922">
        <f>SUM(C206:C208)</f>
        <v>700000000</v>
      </c>
      <c r="D205" s="889"/>
      <c r="E205" s="890"/>
      <c r="F205" s="890"/>
    </row>
    <row r="206" spans="1:6" ht="31.2" x14ac:dyDescent="0.25">
      <c r="A206" s="889">
        <v>1</v>
      </c>
      <c r="B206" s="889" t="s">
        <v>5928</v>
      </c>
      <c r="C206" s="921">
        <v>450000000</v>
      </c>
      <c r="D206" s="889" t="s">
        <v>5929</v>
      </c>
      <c r="E206" s="890" t="s">
        <v>5930</v>
      </c>
      <c r="F206" s="890" t="s">
        <v>902</v>
      </c>
    </row>
    <row r="207" spans="1:6" x14ac:dyDescent="0.25">
      <c r="A207" s="889"/>
      <c r="B207" s="889"/>
      <c r="C207" s="921"/>
      <c r="D207" s="889" t="s">
        <v>5931</v>
      </c>
      <c r="E207" s="890" t="s">
        <v>5932</v>
      </c>
      <c r="F207" s="890"/>
    </row>
    <row r="208" spans="1:6" ht="31.2" x14ac:dyDescent="0.25">
      <c r="A208" s="889">
        <v>2</v>
      </c>
      <c r="B208" s="889" t="s">
        <v>5933</v>
      </c>
      <c r="C208" s="921">
        <v>250000000</v>
      </c>
      <c r="D208" s="889" t="s">
        <v>5934</v>
      </c>
      <c r="E208" s="890" t="s">
        <v>5935</v>
      </c>
      <c r="F208" s="890" t="s">
        <v>5936</v>
      </c>
    </row>
    <row r="209" spans="1:6" ht="31.2" x14ac:dyDescent="0.25">
      <c r="A209" s="889"/>
      <c r="B209" s="889"/>
      <c r="C209" s="921"/>
      <c r="D209" s="889" t="s">
        <v>5937</v>
      </c>
      <c r="E209" s="890" t="s">
        <v>5938</v>
      </c>
      <c r="F209" s="890"/>
    </row>
    <row r="210" spans="1:6" x14ac:dyDescent="0.25">
      <c r="A210" s="889"/>
      <c r="B210" s="889"/>
      <c r="C210" s="941"/>
      <c r="D210" s="889"/>
      <c r="E210" s="890"/>
      <c r="F210" s="890"/>
    </row>
    <row r="211" spans="1:6" x14ac:dyDescent="0.25">
      <c r="A211" s="430" t="s">
        <v>243</v>
      </c>
      <c r="B211" s="169" t="s">
        <v>5939</v>
      </c>
      <c r="C211" s="922">
        <f>SUM(C212:C233)</f>
        <v>2152000000</v>
      </c>
      <c r="D211" s="889"/>
      <c r="E211" s="890"/>
      <c r="F211" s="890"/>
    </row>
    <row r="212" spans="1:6" ht="31.2" x14ac:dyDescent="0.25">
      <c r="A212" s="889">
        <v>1</v>
      </c>
      <c r="B212" s="889" t="s">
        <v>5940</v>
      </c>
      <c r="C212" s="921">
        <v>500000000</v>
      </c>
      <c r="D212" s="889" t="s">
        <v>5941</v>
      </c>
      <c r="E212" s="890" t="s">
        <v>5942</v>
      </c>
      <c r="F212" s="890" t="s">
        <v>5936</v>
      </c>
    </row>
    <row r="213" spans="1:6" ht="31.2" x14ac:dyDescent="0.25">
      <c r="A213" s="889"/>
      <c r="B213" s="889"/>
      <c r="C213" s="921"/>
      <c r="D213" s="889" t="s">
        <v>5943</v>
      </c>
      <c r="E213" s="890" t="s">
        <v>5942</v>
      </c>
      <c r="F213" s="890"/>
    </row>
    <row r="214" spans="1:6" x14ac:dyDescent="0.25">
      <c r="A214" s="889"/>
      <c r="B214" s="889"/>
      <c r="C214" s="921"/>
      <c r="D214" s="889" t="s">
        <v>5944</v>
      </c>
      <c r="E214" s="890" t="s">
        <v>498</v>
      </c>
      <c r="F214" s="890"/>
    </row>
    <row r="215" spans="1:6" ht="31.2" x14ac:dyDescent="0.25">
      <c r="A215" s="889">
        <v>2</v>
      </c>
      <c r="B215" s="889" t="s">
        <v>5945</v>
      </c>
      <c r="C215" s="921">
        <v>50000000</v>
      </c>
      <c r="D215" s="889" t="s">
        <v>5946</v>
      </c>
      <c r="E215" s="890" t="s">
        <v>2009</v>
      </c>
      <c r="F215" s="890" t="s">
        <v>5936</v>
      </c>
    </row>
    <row r="216" spans="1:6" ht="31.2" x14ac:dyDescent="0.25">
      <c r="A216" s="889">
        <v>3</v>
      </c>
      <c r="B216" s="889" t="s">
        <v>5947</v>
      </c>
      <c r="C216" s="921">
        <v>275000000</v>
      </c>
      <c r="D216" s="889" t="s">
        <v>5948</v>
      </c>
      <c r="E216" s="890" t="s">
        <v>5949</v>
      </c>
      <c r="F216" s="890"/>
    </row>
    <row r="217" spans="1:6" ht="31.2" x14ac:dyDescent="0.25">
      <c r="A217" s="889"/>
      <c r="B217" s="889"/>
      <c r="C217" s="921"/>
      <c r="D217" s="889" t="s">
        <v>5950</v>
      </c>
      <c r="E217" s="890" t="s">
        <v>5951</v>
      </c>
      <c r="F217" s="890"/>
    </row>
    <row r="218" spans="1:6" ht="31.2" x14ac:dyDescent="0.25">
      <c r="A218" s="889">
        <v>4</v>
      </c>
      <c r="B218" s="221" t="s">
        <v>5952</v>
      </c>
      <c r="C218" s="921">
        <v>337000000</v>
      </c>
      <c r="D218" s="889" t="s">
        <v>5953</v>
      </c>
      <c r="E218" s="890" t="s">
        <v>2009</v>
      </c>
      <c r="F218" s="890" t="s">
        <v>5936</v>
      </c>
    </row>
    <row r="219" spans="1:6" ht="31.2" x14ac:dyDescent="0.25">
      <c r="A219" s="889"/>
      <c r="B219" s="889"/>
      <c r="C219" s="921"/>
      <c r="D219" s="889" t="s">
        <v>5954</v>
      </c>
      <c r="E219" s="214" t="s">
        <v>5955</v>
      </c>
      <c r="F219" s="890"/>
    </row>
    <row r="220" spans="1:6" x14ac:dyDescent="0.25">
      <c r="A220" s="889"/>
      <c r="B220" s="889"/>
      <c r="C220" s="921"/>
      <c r="D220" s="889" t="s">
        <v>5956</v>
      </c>
      <c r="E220" s="214"/>
      <c r="F220" s="890"/>
    </row>
    <row r="221" spans="1:6" ht="31.2" x14ac:dyDescent="0.25">
      <c r="A221" s="889">
        <v>5</v>
      </c>
      <c r="B221" s="889" t="s">
        <v>5957</v>
      </c>
      <c r="C221" s="921">
        <v>150000000</v>
      </c>
      <c r="D221" s="889" t="s">
        <v>5958</v>
      </c>
      <c r="E221" s="890" t="s">
        <v>5959</v>
      </c>
      <c r="F221" s="890" t="s">
        <v>902</v>
      </c>
    </row>
    <row r="222" spans="1:6" ht="31.2" x14ac:dyDescent="0.25">
      <c r="A222" s="889"/>
      <c r="B222" s="889"/>
      <c r="C222" s="921"/>
      <c r="D222" s="889" t="s">
        <v>5960</v>
      </c>
      <c r="E222" s="890" t="s">
        <v>1077</v>
      </c>
      <c r="F222" s="890"/>
    </row>
    <row r="223" spans="1:6" ht="31.2" x14ac:dyDescent="0.25">
      <c r="A223" s="889">
        <v>6</v>
      </c>
      <c r="B223" s="889" t="s">
        <v>5961</v>
      </c>
      <c r="C223" s="921">
        <v>115000000</v>
      </c>
      <c r="D223" s="889" t="s">
        <v>5962</v>
      </c>
      <c r="E223" s="890" t="s">
        <v>5963</v>
      </c>
      <c r="F223" s="890" t="s">
        <v>902</v>
      </c>
    </row>
    <row r="224" spans="1:6" ht="31.2" x14ac:dyDescent="0.25">
      <c r="A224" s="889">
        <v>7</v>
      </c>
      <c r="B224" s="889" t="s">
        <v>5964</v>
      </c>
      <c r="C224" s="921">
        <v>265000000</v>
      </c>
      <c r="D224" s="889" t="s">
        <v>5965</v>
      </c>
      <c r="E224" s="890" t="s">
        <v>2009</v>
      </c>
      <c r="F224" s="890" t="s">
        <v>5936</v>
      </c>
    </row>
    <row r="225" spans="1:6" ht="31.2" x14ac:dyDescent="0.25">
      <c r="A225" s="889">
        <v>8</v>
      </c>
      <c r="B225" s="889" t="s">
        <v>5966</v>
      </c>
      <c r="C225" s="921">
        <v>75000000</v>
      </c>
      <c r="D225" s="889" t="s">
        <v>5967</v>
      </c>
      <c r="E225" s="890" t="s">
        <v>5968</v>
      </c>
      <c r="F225" s="890" t="s">
        <v>5936</v>
      </c>
    </row>
    <row r="226" spans="1:6" ht="31.2" x14ac:dyDescent="0.25">
      <c r="A226" s="889">
        <v>9</v>
      </c>
      <c r="B226" s="221" t="s">
        <v>5969</v>
      </c>
      <c r="C226" s="921">
        <v>65000000</v>
      </c>
      <c r="D226" s="889" t="s">
        <v>5970</v>
      </c>
      <c r="E226" s="891">
        <v>1</v>
      </c>
      <c r="F226" s="890" t="s">
        <v>902</v>
      </c>
    </row>
    <row r="227" spans="1:6" ht="31.2" x14ac:dyDescent="0.25">
      <c r="A227" s="889"/>
      <c r="B227" s="221"/>
      <c r="C227" s="921"/>
      <c r="D227" s="889" t="s">
        <v>5971</v>
      </c>
      <c r="E227" s="890" t="s">
        <v>4248</v>
      </c>
      <c r="F227" s="890"/>
    </row>
    <row r="228" spans="1:6" ht="31.2" x14ac:dyDescent="0.25">
      <c r="A228" s="889">
        <v>10</v>
      </c>
      <c r="B228" s="889" t="s">
        <v>5972</v>
      </c>
      <c r="C228" s="921">
        <v>220000000</v>
      </c>
      <c r="D228" s="889" t="s">
        <v>5973</v>
      </c>
      <c r="E228" s="890" t="s">
        <v>5148</v>
      </c>
      <c r="F228" s="890" t="s">
        <v>902</v>
      </c>
    </row>
    <row r="229" spans="1:6" x14ac:dyDescent="0.25">
      <c r="A229" s="889"/>
      <c r="B229" s="889"/>
      <c r="C229" s="921"/>
      <c r="D229" s="889" t="s">
        <v>5974</v>
      </c>
      <c r="E229" s="890" t="s">
        <v>3577</v>
      </c>
      <c r="F229" s="890"/>
    </row>
    <row r="230" spans="1:6" ht="31.2" x14ac:dyDescent="0.25">
      <c r="A230" s="889"/>
      <c r="B230" s="889"/>
      <c r="C230" s="921"/>
      <c r="D230" s="889" t="s">
        <v>5975</v>
      </c>
      <c r="E230" s="890" t="s">
        <v>5938</v>
      </c>
      <c r="F230" s="890"/>
    </row>
    <row r="231" spans="1:6" ht="31.2" x14ac:dyDescent="0.25">
      <c r="A231" s="889">
        <v>11</v>
      </c>
      <c r="B231" s="221" t="s">
        <v>5976</v>
      </c>
      <c r="C231" s="921">
        <v>50000000</v>
      </c>
      <c r="D231" s="889" t="s">
        <v>5977</v>
      </c>
      <c r="E231" s="890" t="s">
        <v>5978</v>
      </c>
      <c r="F231" s="890" t="s">
        <v>5936</v>
      </c>
    </row>
    <row r="232" spans="1:6" ht="31.2" x14ac:dyDescent="0.25">
      <c r="A232" s="889"/>
      <c r="B232" s="221"/>
      <c r="C232" s="921"/>
      <c r="D232" s="889" t="s">
        <v>5979</v>
      </c>
      <c r="E232" s="890" t="s">
        <v>5980</v>
      </c>
      <c r="F232" s="890"/>
    </row>
    <row r="233" spans="1:6" ht="31.2" x14ac:dyDescent="0.25">
      <c r="A233" s="889">
        <v>12</v>
      </c>
      <c r="B233" s="221" t="s">
        <v>5981</v>
      </c>
      <c r="C233" s="921">
        <v>50000000</v>
      </c>
      <c r="D233" s="889" t="s">
        <v>5982</v>
      </c>
      <c r="E233" s="890" t="s">
        <v>5983</v>
      </c>
      <c r="F233" s="890" t="s">
        <v>902</v>
      </c>
    </row>
    <row r="234" spans="1:6" x14ac:dyDescent="0.25">
      <c r="A234" s="207"/>
      <c r="B234" s="207"/>
      <c r="C234" s="207"/>
      <c r="D234" s="207"/>
      <c r="E234" s="252"/>
      <c r="F234" s="252"/>
    </row>
    <row r="235" spans="1:6" x14ac:dyDescent="0.25">
      <c r="A235" s="207"/>
      <c r="B235" s="207"/>
      <c r="C235" s="207"/>
      <c r="D235" s="207"/>
      <c r="E235" s="252"/>
      <c r="F235" s="252"/>
    </row>
    <row r="236" spans="1:6" x14ac:dyDescent="0.25">
      <c r="A236" s="942" t="s">
        <v>5984</v>
      </c>
      <c r="B236" s="501" t="s">
        <v>5985</v>
      </c>
      <c r="C236" s="943">
        <f>SUM(C238:C251)</f>
        <v>1625000000</v>
      </c>
      <c r="D236" s="281"/>
      <c r="E236" s="944"/>
      <c r="F236" s="501"/>
    </row>
    <row r="237" spans="1:6" x14ac:dyDescent="0.25">
      <c r="A237" s="942"/>
      <c r="B237" s="281"/>
      <c r="C237" s="943"/>
      <c r="D237" s="281"/>
      <c r="E237" s="944"/>
      <c r="F237" s="501"/>
    </row>
    <row r="238" spans="1:6" ht="31.2" x14ac:dyDescent="0.25">
      <c r="A238" s="945">
        <v>1</v>
      </c>
      <c r="B238" s="104" t="s">
        <v>5986</v>
      </c>
      <c r="C238" s="946">
        <v>50000000</v>
      </c>
      <c r="D238" s="645" t="s">
        <v>5987</v>
      </c>
      <c r="E238" s="645" t="s">
        <v>5820</v>
      </c>
      <c r="F238" s="645" t="s">
        <v>5988</v>
      </c>
    </row>
    <row r="239" spans="1:6" ht="31.2" x14ac:dyDescent="0.25">
      <c r="A239" s="945">
        <v>2</v>
      </c>
      <c r="B239" s="104" t="s">
        <v>5989</v>
      </c>
      <c r="C239" s="946">
        <v>120000000</v>
      </c>
      <c r="D239" s="645" t="s">
        <v>5990</v>
      </c>
      <c r="E239" s="645" t="s">
        <v>5820</v>
      </c>
      <c r="F239" s="645" t="s">
        <v>5988</v>
      </c>
    </row>
    <row r="240" spans="1:6" ht="46.8" x14ac:dyDescent="0.25">
      <c r="A240" s="945">
        <v>3</v>
      </c>
      <c r="B240" s="104" t="s">
        <v>5991</v>
      </c>
      <c r="C240" s="946">
        <v>150000000</v>
      </c>
      <c r="D240" s="645" t="s">
        <v>5992</v>
      </c>
      <c r="E240" s="645" t="s">
        <v>3501</v>
      </c>
      <c r="F240" s="645" t="s">
        <v>5988</v>
      </c>
    </row>
    <row r="241" spans="1:6" ht="31.2" x14ac:dyDescent="0.25">
      <c r="A241" s="945">
        <v>4</v>
      </c>
      <c r="B241" s="104" t="s">
        <v>5993</v>
      </c>
      <c r="C241" s="946">
        <v>50000000</v>
      </c>
      <c r="D241" s="645" t="s">
        <v>5994</v>
      </c>
      <c r="E241" s="645" t="s">
        <v>5995</v>
      </c>
      <c r="F241" s="645" t="s">
        <v>5988</v>
      </c>
    </row>
    <row r="242" spans="1:6" ht="31.2" x14ac:dyDescent="0.25">
      <c r="A242" s="945">
        <v>5</v>
      </c>
      <c r="B242" s="104" t="s">
        <v>5996</v>
      </c>
      <c r="C242" s="946">
        <v>105000000</v>
      </c>
      <c r="D242" s="645" t="s">
        <v>5997</v>
      </c>
      <c r="E242" s="645" t="s">
        <v>5998</v>
      </c>
      <c r="F242" s="645" t="s">
        <v>5988</v>
      </c>
    </row>
    <row r="243" spans="1:6" ht="31.2" x14ac:dyDescent="0.25">
      <c r="A243" s="945">
        <v>6</v>
      </c>
      <c r="B243" s="104" t="s">
        <v>838</v>
      </c>
      <c r="C243" s="946">
        <v>125000000</v>
      </c>
      <c r="D243" s="645" t="s">
        <v>5999</v>
      </c>
      <c r="E243" s="645" t="s">
        <v>1682</v>
      </c>
      <c r="F243" s="645" t="s">
        <v>5988</v>
      </c>
    </row>
    <row r="244" spans="1:6" ht="31.2" x14ac:dyDescent="0.25">
      <c r="A244" s="945">
        <v>7</v>
      </c>
      <c r="B244" s="104" t="s">
        <v>6000</v>
      </c>
      <c r="C244" s="946">
        <v>220000000</v>
      </c>
      <c r="D244" s="269" t="s">
        <v>6001</v>
      </c>
      <c r="E244" s="645" t="s">
        <v>6002</v>
      </c>
      <c r="F244" s="645" t="s">
        <v>5988</v>
      </c>
    </row>
    <row r="245" spans="1:6" ht="31.2" x14ac:dyDescent="0.25">
      <c r="A245" s="945">
        <v>8</v>
      </c>
      <c r="B245" s="104" t="s">
        <v>6003</v>
      </c>
      <c r="C245" s="946">
        <v>100000000</v>
      </c>
      <c r="D245" s="645" t="s">
        <v>6004</v>
      </c>
      <c r="E245" s="645" t="s">
        <v>1682</v>
      </c>
      <c r="F245" s="645" t="s">
        <v>5988</v>
      </c>
    </row>
    <row r="246" spans="1:6" ht="46.8" x14ac:dyDescent="0.25">
      <c r="A246" s="945">
        <v>9</v>
      </c>
      <c r="B246" s="104" t="s">
        <v>6005</v>
      </c>
      <c r="C246" s="946">
        <v>125000000</v>
      </c>
      <c r="D246" s="645" t="s">
        <v>6006</v>
      </c>
      <c r="E246" s="645" t="s">
        <v>1682</v>
      </c>
      <c r="F246" s="645" t="s">
        <v>5988</v>
      </c>
    </row>
    <row r="247" spans="1:6" ht="62.4" x14ac:dyDescent="0.25">
      <c r="A247" s="945">
        <v>10</v>
      </c>
      <c r="B247" s="104" t="s">
        <v>6007</v>
      </c>
      <c r="C247" s="946">
        <v>100000000</v>
      </c>
      <c r="D247" s="645" t="s">
        <v>6008</v>
      </c>
      <c r="E247" s="645" t="s">
        <v>528</v>
      </c>
      <c r="F247" s="645" t="s">
        <v>5988</v>
      </c>
    </row>
    <row r="248" spans="1:6" ht="31.2" x14ac:dyDescent="0.25">
      <c r="A248" s="945">
        <v>11</v>
      </c>
      <c r="B248" s="104" t="s">
        <v>6009</v>
      </c>
      <c r="C248" s="946">
        <v>75000000</v>
      </c>
      <c r="D248" s="645" t="s">
        <v>6010</v>
      </c>
      <c r="E248" s="645" t="s">
        <v>6011</v>
      </c>
      <c r="F248" s="645" t="s">
        <v>5988</v>
      </c>
    </row>
    <row r="249" spans="1:6" ht="46.8" x14ac:dyDescent="0.25">
      <c r="A249" s="945">
        <v>12</v>
      </c>
      <c r="B249" s="104" t="s">
        <v>6012</v>
      </c>
      <c r="C249" s="946">
        <v>100000000</v>
      </c>
      <c r="D249" s="645" t="s">
        <v>6013</v>
      </c>
      <c r="E249" s="645" t="s">
        <v>6014</v>
      </c>
      <c r="F249" s="645" t="s">
        <v>5988</v>
      </c>
    </row>
    <row r="250" spans="1:6" ht="31.2" x14ac:dyDescent="0.25">
      <c r="A250" s="945">
        <v>13</v>
      </c>
      <c r="B250" s="104" t="s">
        <v>6015</v>
      </c>
      <c r="C250" s="946">
        <v>75000000</v>
      </c>
      <c r="D250" s="645" t="s">
        <v>6016</v>
      </c>
      <c r="E250" s="645" t="s">
        <v>1682</v>
      </c>
      <c r="F250" s="645" t="s">
        <v>5988</v>
      </c>
    </row>
    <row r="251" spans="1:6" ht="31.2" x14ac:dyDescent="0.25">
      <c r="A251" s="945">
        <v>14</v>
      </c>
      <c r="B251" s="104" t="s">
        <v>6017</v>
      </c>
      <c r="C251" s="946">
        <v>230000000</v>
      </c>
      <c r="D251" s="645" t="s">
        <v>6018</v>
      </c>
      <c r="E251" s="645" t="s">
        <v>1682</v>
      </c>
      <c r="F251" s="645" t="s">
        <v>5988</v>
      </c>
    </row>
    <row r="252" spans="1:6" x14ac:dyDescent="0.25">
      <c r="A252" s="207"/>
      <c r="B252" s="207"/>
      <c r="C252" s="207"/>
      <c r="D252" s="207"/>
      <c r="E252" s="252"/>
      <c r="F252" s="252"/>
    </row>
    <row r="253" spans="1:6" x14ac:dyDescent="0.25">
      <c r="A253" s="207"/>
      <c r="B253" s="207"/>
      <c r="C253" s="207"/>
      <c r="D253" s="207"/>
      <c r="E253" s="252"/>
      <c r="F253" s="252"/>
    </row>
    <row r="254" spans="1:6" x14ac:dyDescent="0.25">
      <c r="A254" s="430" t="s">
        <v>6019</v>
      </c>
      <c r="B254" s="164" t="s">
        <v>6020</v>
      </c>
      <c r="C254" s="947">
        <f>SUM(C256,C264,C267,C278,C281,C286)</f>
        <v>14534050000</v>
      </c>
      <c r="D254" s="430"/>
      <c r="E254" s="164"/>
      <c r="F254" s="164"/>
    </row>
    <row r="255" spans="1:6" x14ac:dyDescent="0.25">
      <c r="A255" s="430"/>
      <c r="B255" s="430"/>
      <c r="C255" s="430"/>
      <c r="D255" s="430"/>
      <c r="E255" s="164"/>
      <c r="F255" s="164"/>
    </row>
    <row r="256" spans="1:6" ht="31.2" x14ac:dyDescent="0.25">
      <c r="A256" s="887" t="s">
        <v>237</v>
      </c>
      <c r="B256" s="672" t="s">
        <v>6021</v>
      </c>
      <c r="C256" s="922">
        <f>SUM(C257:C262)</f>
        <v>11692500000</v>
      </c>
      <c r="D256" s="889"/>
      <c r="E256" s="890"/>
      <c r="F256" s="890"/>
    </row>
    <row r="257" spans="1:6" ht="31.2" x14ac:dyDescent="0.25">
      <c r="A257" s="889">
        <v>1</v>
      </c>
      <c r="B257" s="889" t="s">
        <v>6022</v>
      </c>
      <c r="C257" s="921">
        <v>100000000</v>
      </c>
      <c r="D257" s="889" t="s">
        <v>6023</v>
      </c>
      <c r="E257" s="890" t="s">
        <v>6024</v>
      </c>
      <c r="F257" s="890" t="s">
        <v>6020</v>
      </c>
    </row>
    <row r="258" spans="1:6" ht="31.2" x14ac:dyDescent="0.25">
      <c r="A258" s="889">
        <v>2</v>
      </c>
      <c r="B258" s="889" t="s">
        <v>6025</v>
      </c>
      <c r="C258" s="921">
        <v>50000000</v>
      </c>
      <c r="D258" s="889" t="s">
        <v>6026</v>
      </c>
      <c r="E258" s="890" t="s">
        <v>6027</v>
      </c>
      <c r="F258" s="890" t="s">
        <v>6020</v>
      </c>
    </row>
    <row r="259" spans="1:6" ht="93.6" x14ac:dyDescent="0.25">
      <c r="A259" s="889">
        <v>3</v>
      </c>
      <c r="B259" s="889" t="s">
        <v>6028</v>
      </c>
      <c r="C259" s="921">
        <v>11292500000</v>
      </c>
      <c r="D259" s="889" t="s">
        <v>6029</v>
      </c>
      <c r="E259" s="890" t="s">
        <v>6030</v>
      </c>
      <c r="F259" s="890" t="s">
        <v>6020</v>
      </c>
    </row>
    <row r="260" spans="1:6" ht="31.2" x14ac:dyDescent="0.25">
      <c r="A260" s="889">
        <v>4</v>
      </c>
      <c r="B260" s="889" t="s">
        <v>6031</v>
      </c>
      <c r="C260" s="921">
        <v>150000000</v>
      </c>
      <c r="D260" s="889" t="s">
        <v>6032</v>
      </c>
      <c r="E260" s="890" t="s">
        <v>6033</v>
      </c>
      <c r="F260" s="890" t="s">
        <v>6020</v>
      </c>
    </row>
    <row r="261" spans="1:6" ht="31.2" x14ac:dyDescent="0.25">
      <c r="A261" s="889">
        <v>5</v>
      </c>
      <c r="B261" s="889" t="s">
        <v>6034</v>
      </c>
      <c r="C261" s="921">
        <v>50000000</v>
      </c>
      <c r="D261" s="948" t="s">
        <v>6035</v>
      </c>
      <c r="E261" s="890" t="s">
        <v>6036</v>
      </c>
      <c r="F261" s="890" t="s">
        <v>6020</v>
      </c>
    </row>
    <row r="262" spans="1:6" ht="46.8" x14ac:dyDescent="0.25">
      <c r="A262" s="889">
        <v>6</v>
      </c>
      <c r="B262" s="889" t="s">
        <v>6037</v>
      </c>
      <c r="C262" s="921">
        <v>50000000</v>
      </c>
      <c r="D262" s="889" t="s">
        <v>6038</v>
      </c>
      <c r="E262" s="890" t="s">
        <v>528</v>
      </c>
      <c r="F262" s="890" t="s">
        <v>6020</v>
      </c>
    </row>
    <row r="263" spans="1:6" x14ac:dyDescent="0.25">
      <c r="A263" s="889"/>
      <c r="B263" s="889"/>
      <c r="C263" s="949"/>
      <c r="D263" s="948"/>
      <c r="E263" s="890"/>
      <c r="F263" s="890"/>
    </row>
    <row r="264" spans="1:6" ht="46.8" x14ac:dyDescent="0.25">
      <c r="A264" s="887" t="s">
        <v>243</v>
      </c>
      <c r="B264" s="169" t="s">
        <v>466</v>
      </c>
      <c r="C264" s="950">
        <f>SUM(C265)</f>
        <v>100000000</v>
      </c>
      <c r="D264" s="948"/>
      <c r="E264" s="890"/>
      <c r="F264" s="890"/>
    </row>
    <row r="265" spans="1:6" ht="31.2" x14ac:dyDescent="0.25">
      <c r="A265" s="889">
        <v>1</v>
      </c>
      <c r="B265" s="889" t="s">
        <v>1245</v>
      </c>
      <c r="C265" s="921">
        <v>100000000</v>
      </c>
      <c r="D265" s="889" t="s">
        <v>6039</v>
      </c>
      <c r="E265" s="890" t="s">
        <v>2188</v>
      </c>
      <c r="F265" s="890" t="s">
        <v>6020</v>
      </c>
    </row>
    <row r="266" spans="1:6" x14ac:dyDescent="0.25">
      <c r="A266" s="889"/>
      <c r="B266" s="889"/>
      <c r="C266" s="921"/>
      <c r="D266" s="889"/>
      <c r="E266" s="890"/>
      <c r="F266" s="890"/>
    </row>
    <row r="267" spans="1:6" ht="46.8" x14ac:dyDescent="0.25">
      <c r="A267" s="887" t="s">
        <v>247</v>
      </c>
      <c r="B267" s="169" t="s">
        <v>5769</v>
      </c>
      <c r="C267" s="950">
        <f>SUM(C268:C276)</f>
        <v>2330050000</v>
      </c>
      <c r="D267" s="948"/>
      <c r="E267" s="890"/>
      <c r="F267" s="890"/>
    </row>
    <row r="268" spans="1:6" ht="31.2" x14ac:dyDescent="0.25">
      <c r="A268" s="889">
        <v>1</v>
      </c>
      <c r="B268" s="889" t="s">
        <v>6040</v>
      </c>
      <c r="C268" s="921">
        <v>724000000</v>
      </c>
      <c r="D268" s="889" t="s">
        <v>6041</v>
      </c>
      <c r="E268" s="890" t="s">
        <v>2889</v>
      </c>
      <c r="F268" s="890" t="s">
        <v>6020</v>
      </c>
    </row>
    <row r="269" spans="1:6" ht="62.4" x14ac:dyDescent="0.25">
      <c r="A269" s="889">
        <v>2</v>
      </c>
      <c r="B269" s="889" t="s">
        <v>6042</v>
      </c>
      <c r="C269" s="921">
        <v>220050000</v>
      </c>
      <c r="D269" s="889" t="s">
        <v>6043</v>
      </c>
      <c r="E269" s="890" t="s">
        <v>2889</v>
      </c>
      <c r="F269" s="890" t="s">
        <v>6020</v>
      </c>
    </row>
    <row r="270" spans="1:6" ht="78" x14ac:dyDescent="0.25">
      <c r="A270" s="889">
        <v>3</v>
      </c>
      <c r="B270" s="889" t="s">
        <v>6044</v>
      </c>
      <c r="C270" s="921">
        <v>150000000</v>
      </c>
      <c r="D270" s="889" t="s">
        <v>6045</v>
      </c>
      <c r="E270" s="890" t="s">
        <v>2889</v>
      </c>
      <c r="F270" s="890" t="s">
        <v>6020</v>
      </c>
    </row>
    <row r="271" spans="1:6" ht="46.8" x14ac:dyDescent="0.25">
      <c r="A271" s="889">
        <v>4</v>
      </c>
      <c r="B271" s="889" t="s">
        <v>6046</v>
      </c>
      <c r="C271" s="921">
        <v>350000000</v>
      </c>
      <c r="D271" s="889" t="s">
        <v>6047</v>
      </c>
      <c r="E271" s="890" t="s">
        <v>6048</v>
      </c>
      <c r="F271" s="890" t="s">
        <v>6020</v>
      </c>
    </row>
    <row r="272" spans="1:6" ht="46.8" x14ac:dyDescent="0.25">
      <c r="A272" s="889">
        <v>5</v>
      </c>
      <c r="B272" s="889" t="s">
        <v>6049</v>
      </c>
      <c r="C272" s="921">
        <v>300000000</v>
      </c>
      <c r="D272" s="889" t="s">
        <v>6050</v>
      </c>
      <c r="E272" s="890" t="s">
        <v>6051</v>
      </c>
      <c r="F272" s="890" t="s">
        <v>6020</v>
      </c>
    </row>
    <row r="273" spans="1:6" ht="46.8" x14ac:dyDescent="0.25">
      <c r="A273" s="889">
        <v>6</v>
      </c>
      <c r="B273" s="889" t="s">
        <v>6052</v>
      </c>
      <c r="C273" s="921">
        <v>196000000</v>
      </c>
      <c r="D273" s="889" t="s">
        <v>6053</v>
      </c>
      <c r="E273" s="890" t="s">
        <v>911</v>
      </c>
      <c r="F273" s="890" t="s">
        <v>6020</v>
      </c>
    </row>
    <row r="274" spans="1:6" ht="31.2" x14ac:dyDescent="0.25">
      <c r="A274" s="889">
        <v>7</v>
      </c>
      <c r="B274" s="889" t="s">
        <v>6054</v>
      </c>
      <c r="C274" s="921">
        <v>150000000</v>
      </c>
      <c r="D274" s="889" t="s">
        <v>6055</v>
      </c>
      <c r="E274" s="890" t="s">
        <v>2889</v>
      </c>
      <c r="F274" s="890" t="s">
        <v>6020</v>
      </c>
    </row>
    <row r="275" spans="1:6" ht="31.2" x14ac:dyDescent="0.25">
      <c r="A275" s="889">
        <v>8</v>
      </c>
      <c r="B275" s="889" t="s">
        <v>6056</v>
      </c>
      <c r="C275" s="921">
        <v>200000000</v>
      </c>
      <c r="D275" s="889" t="s">
        <v>6057</v>
      </c>
      <c r="E275" s="890" t="s">
        <v>6058</v>
      </c>
      <c r="F275" s="890" t="s">
        <v>6020</v>
      </c>
    </row>
    <row r="276" spans="1:6" ht="31.2" x14ac:dyDescent="0.25">
      <c r="A276" s="889">
        <v>9</v>
      </c>
      <c r="B276" s="889" t="s">
        <v>6059</v>
      </c>
      <c r="C276" s="921">
        <v>40000000</v>
      </c>
      <c r="D276" s="889" t="s">
        <v>6060</v>
      </c>
      <c r="E276" s="890" t="s">
        <v>3751</v>
      </c>
      <c r="F276" s="890" t="s">
        <v>6020</v>
      </c>
    </row>
    <row r="277" spans="1:6" x14ac:dyDescent="0.25">
      <c r="A277" s="889"/>
      <c r="B277" s="889"/>
      <c r="C277" s="949"/>
      <c r="D277" s="948"/>
      <c r="E277" s="890"/>
      <c r="F277" s="890"/>
    </row>
    <row r="278" spans="1:6" ht="31.2" x14ac:dyDescent="0.25">
      <c r="A278" s="887" t="s">
        <v>248</v>
      </c>
      <c r="B278" s="169" t="s">
        <v>6061</v>
      </c>
      <c r="C278" s="922">
        <f>SUM(C279)</f>
        <v>199000000</v>
      </c>
      <c r="D278" s="948"/>
      <c r="E278" s="890"/>
      <c r="F278" s="890"/>
    </row>
    <row r="279" spans="1:6" ht="31.2" x14ac:dyDescent="0.25">
      <c r="A279" s="889">
        <v>1</v>
      </c>
      <c r="B279" s="889" t="s">
        <v>6062</v>
      </c>
      <c r="C279" s="921">
        <v>199000000</v>
      </c>
      <c r="D279" s="889" t="s">
        <v>6063</v>
      </c>
      <c r="E279" s="890" t="s">
        <v>2889</v>
      </c>
      <c r="F279" s="890" t="s">
        <v>6020</v>
      </c>
    </row>
    <row r="280" spans="1:6" x14ac:dyDescent="0.25">
      <c r="A280" s="889"/>
      <c r="B280" s="889"/>
      <c r="C280" s="949"/>
      <c r="D280" s="948"/>
      <c r="E280" s="890"/>
      <c r="F280" s="890"/>
    </row>
    <row r="281" spans="1:6" ht="31.2" x14ac:dyDescent="0.25">
      <c r="A281" s="887" t="s">
        <v>249</v>
      </c>
      <c r="B281" s="169" t="s">
        <v>6064</v>
      </c>
      <c r="C281" s="433">
        <f>SUM(C282:C284)</f>
        <v>162500000</v>
      </c>
      <c r="D281" s="238"/>
      <c r="E281" s="164"/>
      <c r="F281" s="164"/>
    </row>
    <row r="282" spans="1:6" ht="31.2" x14ac:dyDescent="0.25">
      <c r="A282" s="889">
        <v>1</v>
      </c>
      <c r="B282" s="889" t="s">
        <v>6065</v>
      </c>
      <c r="C282" s="921">
        <v>82500000</v>
      </c>
      <c r="D282" s="889" t="s">
        <v>6066</v>
      </c>
      <c r="E282" s="890" t="s">
        <v>6067</v>
      </c>
      <c r="F282" s="890" t="s">
        <v>6020</v>
      </c>
    </row>
    <row r="283" spans="1:6" ht="31.2" x14ac:dyDescent="0.25">
      <c r="A283" s="889">
        <v>2</v>
      </c>
      <c r="B283" s="889" t="s">
        <v>6068</v>
      </c>
      <c r="C283" s="921">
        <v>35000000</v>
      </c>
      <c r="D283" s="889" t="s">
        <v>6069</v>
      </c>
      <c r="E283" s="890" t="s">
        <v>3751</v>
      </c>
      <c r="F283" s="890" t="s">
        <v>6020</v>
      </c>
    </row>
    <row r="284" spans="1:6" ht="31.2" x14ac:dyDescent="0.25">
      <c r="A284" s="889">
        <v>3</v>
      </c>
      <c r="B284" s="889" t="s">
        <v>6070</v>
      </c>
      <c r="C284" s="921">
        <v>45000000</v>
      </c>
      <c r="D284" s="889" t="s">
        <v>6071</v>
      </c>
      <c r="E284" s="890" t="s">
        <v>3751</v>
      </c>
      <c r="F284" s="890" t="s">
        <v>6020</v>
      </c>
    </row>
    <row r="285" spans="1:6" x14ac:dyDescent="0.25">
      <c r="A285" s="889"/>
      <c r="B285" s="889"/>
      <c r="C285" s="921"/>
      <c r="D285" s="889"/>
      <c r="E285" s="890"/>
      <c r="F285" s="890"/>
    </row>
    <row r="286" spans="1:6" ht="31.2" x14ac:dyDescent="0.25">
      <c r="A286" s="887" t="s">
        <v>250</v>
      </c>
      <c r="B286" s="169" t="s">
        <v>3419</v>
      </c>
      <c r="C286" s="950">
        <f>SUM(C287)</f>
        <v>50000000</v>
      </c>
      <c r="D286" s="948"/>
      <c r="E286" s="890"/>
      <c r="F286" s="890"/>
    </row>
    <row r="287" spans="1:6" ht="46.8" x14ac:dyDescent="0.25">
      <c r="A287" s="889">
        <v>1</v>
      </c>
      <c r="B287" s="889" t="s">
        <v>6072</v>
      </c>
      <c r="C287" s="921">
        <v>50000000</v>
      </c>
      <c r="D287" s="889" t="s">
        <v>6073</v>
      </c>
      <c r="E287" s="890" t="s">
        <v>2889</v>
      </c>
      <c r="F287" s="890" t="s">
        <v>6020</v>
      </c>
    </row>
    <row r="288" spans="1:6" x14ac:dyDescent="0.25">
      <c r="A288" s="1002"/>
      <c r="B288" s="1002"/>
      <c r="C288" s="921"/>
      <c r="D288" s="1002"/>
      <c r="E288" s="1003"/>
      <c r="F288" s="1003"/>
    </row>
    <row r="289" spans="1:6" s="158" customFormat="1" x14ac:dyDescent="0.25">
      <c r="A289" s="587" t="s">
        <v>6074</v>
      </c>
      <c r="B289" s="587" t="s">
        <v>6192</v>
      </c>
      <c r="C289" s="1018">
        <f>SUM(C291,C301,C305)</f>
        <v>839750000</v>
      </c>
      <c r="D289" s="430"/>
      <c r="E289" s="1017"/>
      <c r="F289" s="1017"/>
    </row>
    <row r="290" spans="1:6" s="158" customFormat="1" ht="31.2" x14ac:dyDescent="0.25">
      <c r="A290" s="60"/>
      <c r="B290" s="238" t="s">
        <v>5396</v>
      </c>
      <c r="C290" s="60"/>
      <c r="D290" s="60"/>
      <c r="E290" s="60"/>
      <c r="F290" s="60"/>
    </row>
    <row r="291" spans="1:6" s="158" customFormat="1" ht="46.8" x14ac:dyDescent="0.25">
      <c r="A291" s="55" t="s">
        <v>237</v>
      </c>
      <c r="B291" s="169" t="s">
        <v>5769</v>
      </c>
      <c r="C291" s="1019">
        <f>SUM(C292:C299)</f>
        <v>590050000</v>
      </c>
      <c r="D291" s="1002"/>
      <c r="E291" s="1002"/>
      <c r="F291" s="1002"/>
    </row>
    <row r="292" spans="1:6" s="158" customFormat="1" ht="46.8" x14ac:dyDescent="0.25">
      <c r="A292" s="60">
        <v>1</v>
      </c>
      <c r="B292" s="1002" t="s">
        <v>6193</v>
      </c>
      <c r="C292" s="1020">
        <v>18000000</v>
      </c>
      <c r="D292" s="1002" t="s">
        <v>6194</v>
      </c>
      <c r="E292" s="1003" t="s">
        <v>6195</v>
      </c>
      <c r="F292" s="1002" t="s">
        <v>6192</v>
      </c>
    </row>
    <row r="293" spans="1:6" s="158" customFormat="1" ht="46.8" x14ac:dyDescent="0.25">
      <c r="A293" s="60">
        <v>2</v>
      </c>
      <c r="B293" s="1002" t="s">
        <v>6196</v>
      </c>
      <c r="C293" s="1020">
        <v>13000000</v>
      </c>
      <c r="D293" s="1002" t="s">
        <v>6197</v>
      </c>
      <c r="E293" s="1003" t="s">
        <v>905</v>
      </c>
      <c r="F293" s="1002" t="s">
        <v>6192</v>
      </c>
    </row>
    <row r="294" spans="1:6" s="158" customFormat="1" ht="46.8" x14ac:dyDescent="0.25">
      <c r="A294" s="60">
        <v>3</v>
      </c>
      <c r="B294" s="1002" t="s">
        <v>6198</v>
      </c>
      <c r="C294" s="1020">
        <v>15000000</v>
      </c>
      <c r="D294" s="1002" t="s">
        <v>6199</v>
      </c>
      <c r="E294" s="1003" t="s">
        <v>498</v>
      </c>
      <c r="F294" s="1002" t="s">
        <v>6192</v>
      </c>
    </row>
    <row r="295" spans="1:6" s="158" customFormat="1" ht="46.8" x14ac:dyDescent="0.25">
      <c r="A295" s="60">
        <v>4</v>
      </c>
      <c r="B295" s="1002" t="s">
        <v>6200</v>
      </c>
      <c r="C295" s="1020">
        <v>61000000</v>
      </c>
      <c r="D295" s="1002" t="s">
        <v>6201</v>
      </c>
      <c r="E295" s="1003" t="s">
        <v>905</v>
      </c>
      <c r="F295" s="1002" t="s">
        <v>6192</v>
      </c>
    </row>
    <row r="296" spans="1:6" s="158" customFormat="1" ht="46.8" x14ac:dyDescent="0.25">
      <c r="A296" s="60">
        <v>5</v>
      </c>
      <c r="B296" s="1002" t="s">
        <v>6202</v>
      </c>
      <c r="C296" s="1020">
        <v>15000000</v>
      </c>
      <c r="D296" s="1002" t="s">
        <v>6203</v>
      </c>
      <c r="E296" s="1003" t="s">
        <v>2009</v>
      </c>
      <c r="F296" s="1002" t="s">
        <v>6192</v>
      </c>
    </row>
    <row r="297" spans="1:6" s="158" customFormat="1" ht="46.8" x14ac:dyDescent="0.25">
      <c r="A297" s="60">
        <v>6</v>
      </c>
      <c r="B297" s="1002" t="s">
        <v>6204</v>
      </c>
      <c r="C297" s="1020">
        <v>301800000</v>
      </c>
      <c r="D297" s="1002" t="s">
        <v>6205</v>
      </c>
      <c r="E297" s="1003" t="s">
        <v>905</v>
      </c>
      <c r="F297" s="1002" t="s">
        <v>6192</v>
      </c>
    </row>
    <row r="298" spans="1:6" s="158" customFormat="1" ht="46.8" x14ac:dyDescent="0.25">
      <c r="A298" s="60">
        <v>7</v>
      </c>
      <c r="B298" s="1002" t="s">
        <v>6206</v>
      </c>
      <c r="C298" s="1020">
        <v>143750000</v>
      </c>
      <c r="D298" s="1002" t="s">
        <v>6207</v>
      </c>
      <c r="E298" s="1003" t="s">
        <v>6208</v>
      </c>
      <c r="F298" s="1002" t="s">
        <v>6192</v>
      </c>
    </row>
    <row r="299" spans="1:6" s="158" customFormat="1" ht="46.8" x14ac:dyDescent="0.25">
      <c r="A299" s="60">
        <v>8</v>
      </c>
      <c r="B299" s="1002" t="s">
        <v>6209</v>
      </c>
      <c r="C299" s="1020">
        <v>22500000</v>
      </c>
      <c r="D299" s="1002" t="s">
        <v>6210</v>
      </c>
      <c r="E299" s="1003" t="s">
        <v>498</v>
      </c>
      <c r="F299" s="1002" t="s">
        <v>6192</v>
      </c>
    </row>
    <row r="300" spans="1:6" s="158" customFormat="1" x14ac:dyDescent="0.25">
      <c r="A300" s="60"/>
      <c r="B300" s="1002"/>
      <c r="C300" s="1020"/>
      <c r="D300" s="1002"/>
      <c r="E300" s="1003"/>
      <c r="F300" s="1002"/>
    </row>
    <row r="301" spans="1:6" s="158" customFormat="1" ht="31.2" x14ac:dyDescent="0.25">
      <c r="A301" s="55" t="s">
        <v>243</v>
      </c>
      <c r="B301" s="169" t="s">
        <v>4162</v>
      </c>
      <c r="C301" s="1019">
        <f>SUM(C302:C303)</f>
        <v>219700000</v>
      </c>
      <c r="D301" s="1002"/>
      <c r="E301" s="1003"/>
      <c r="F301" s="1002"/>
    </row>
    <row r="302" spans="1:6" s="158" customFormat="1" ht="46.8" x14ac:dyDescent="0.25">
      <c r="A302" s="60">
        <v>1</v>
      </c>
      <c r="B302" s="1002" t="s">
        <v>6211</v>
      </c>
      <c r="C302" s="1020">
        <v>73500000</v>
      </c>
      <c r="D302" s="1002" t="s">
        <v>6212</v>
      </c>
      <c r="E302" s="1003" t="s">
        <v>6213</v>
      </c>
      <c r="F302" s="1002" t="s">
        <v>6192</v>
      </c>
    </row>
    <row r="303" spans="1:6" s="158" customFormat="1" ht="46.8" x14ac:dyDescent="0.25">
      <c r="A303" s="60">
        <v>2</v>
      </c>
      <c r="B303" s="1002" t="s">
        <v>6214</v>
      </c>
      <c r="C303" s="1020">
        <v>146200000</v>
      </c>
      <c r="D303" s="1002" t="s">
        <v>6212</v>
      </c>
      <c r="E303" s="1003" t="s">
        <v>905</v>
      </c>
      <c r="F303" s="1002" t="s">
        <v>6192</v>
      </c>
    </row>
    <row r="304" spans="1:6" s="158" customFormat="1" x14ac:dyDescent="0.25">
      <c r="A304" s="60"/>
      <c r="B304" s="1002"/>
      <c r="C304" s="1020"/>
      <c r="D304" s="1002"/>
      <c r="E304" s="1002"/>
      <c r="F304" s="1002"/>
    </row>
    <row r="305" spans="1:6" s="158" customFormat="1" ht="31.2" x14ac:dyDescent="0.25">
      <c r="A305" s="55" t="s">
        <v>247</v>
      </c>
      <c r="B305" s="169" t="s">
        <v>244</v>
      </c>
      <c r="C305" s="1019">
        <f>C306</f>
        <v>30000000</v>
      </c>
      <c r="D305" s="1002"/>
      <c r="E305" s="1002"/>
      <c r="F305" s="1002"/>
    </row>
    <row r="306" spans="1:6" s="158" customFormat="1" ht="46.8" x14ac:dyDescent="0.25">
      <c r="A306" s="60">
        <v>1</v>
      </c>
      <c r="B306" s="1003" t="s">
        <v>6215</v>
      </c>
      <c r="C306" s="239">
        <v>30000000</v>
      </c>
      <c r="D306" s="1002" t="s">
        <v>6216</v>
      </c>
      <c r="E306" s="1002" t="s">
        <v>6217</v>
      </c>
      <c r="F306" s="1002" t="s">
        <v>6192</v>
      </c>
    </row>
    <row r="307" spans="1:6" x14ac:dyDescent="0.25">
      <c r="A307" s="207"/>
      <c r="B307" s="207"/>
      <c r="C307" s="207"/>
      <c r="D307" s="207"/>
      <c r="E307" s="252"/>
      <c r="F307" s="252"/>
    </row>
    <row r="308" spans="1:6" ht="31.2" x14ac:dyDescent="0.25">
      <c r="A308" s="201" t="s">
        <v>1336</v>
      </c>
      <c r="B308" s="201" t="s">
        <v>6075</v>
      </c>
      <c r="C308" s="951">
        <f>C309</f>
        <v>2161118000</v>
      </c>
      <c r="D308" s="207"/>
      <c r="E308" s="252"/>
      <c r="F308" s="252"/>
    </row>
    <row r="309" spans="1:6" ht="31.2" x14ac:dyDescent="0.25">
      <c r="A309" s="887" t="s">
        <v>237</v>
      </c>
      <c r="B309" s="672" t="s">
        <v>6076</v>
      </c>
      <c r="C309" s="952">
        <f>SUM(C310:C313)</f>
        <v>2161118000</v>
      </c>
      <c r="D309" s="889"/>
      <c r="E309" s="890"/>
      <c r="F309" s="890"/>
    </row>
    <row r="310" spans="1:6" ht="46.8" x14ac:dyDescent="0.25">
      <c r="A310" s="170">
        <v>1</v>
      </c>
      <c r="B310" s="953" t="s">
        <v>6077</v>
      </c>
      <c r="C310" s="954">
        <v>1611118000</v>
      </c>
      <c r="D310" s="953" t="s">
        <v>6078</v>
      </c>
      <c r="E310" s="953" t="s">
        <v>528</v>
      </c>
      <c r="F310" s="953" t="s">
        <v>6079</v>
      </c>
    </row>
    <row r="311" spans="1:6" ht="46.8" x14ac:dyDescent="0.25">
      <c r="A311" s="170">
        <v>2</v>
      </c>
      <c r="B311" s="955" t="s">
        <v>6080</v>
      </c>
      <c r="C311" s="460">
        <v>100000000</v>
      </c>
      <c r="D311" s="953" t="s">
        <v>6081</v>
      </c>
      <c r="E311" s="953" t="s">
        <v>528</v>
      </c>
      <c r="F311" s="953" t="s">
        <v>6079</v>
      </c>
    </row>
    <row r="312" spans="1:6" ht="31.2" x14ac:dyDescent="0.25">
      <c r="A312" s="170">
        <v>3</v>
      </c>
      <c r="B312" s="955" t="s">
        <v>6082</v>
      </c>
      <c r="C312" s="460">
        <v>250000000</v>
      </c>
      <c r="D312" s="953" t="s">
        <v>6083</v>
      </c>
      <c r="E312" s="953" t="s">
        <v>528</v>
      </c>
      <c r="F312" s="953" t="s">
        <v>6079</v>
      </c>
    </row>
    <row r="313" spans="1:6" ht="46.8" x14ac:dyDescent="0.25">
      <c r="A313" s="170">
        <v>4</v>
      </c>
      <c r="B313" s="955" t="s">
        <v>6084</v>
      </c>
      <c r="C313" s="460">
        <v>200000000</v>
      </c>
      <c r="D313" s="953" t="s">
        <v>6085</v>
      </c>
      <c r="E313" s="953" t="s">
        <v>528</v>
      </c>
      <c r="F313" s="953" t="s">
        <v>6079</v>
      </c>
    </row>
  </sheetData>
  <mergeCells count="1">
    <mergeCell ref="B2:F2"/>
  </mergeCells>
  <conditionalFormatting sqref="B6">
    <cfRule type="expression" dxfId="6" priority="1">
      <formula>#REF!&lt;&gt;0</formula>
    </cfRule>
  </conditionalFormatting>
  <pageMargins left="0.28999999999999998" right="0.16" top="0.31" bottom="0.32" header="0.31496062992125984" footer="0.31496062992125984"/>
  <pageSetup paperSize="11" scale="55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1" zoomScale="50" zoomScaleNormal="50" workbookViewId="0">
      <selection activeCell="D70" sqref="D70"/>
    </sheetView>
  </sheetViews>
  <sheetFormatPr defaultRowHeight="15.6" x14ac:dyDescent="0.3"/>
  <cols>
    <col min="1" max="1" width="7.77734375" style="546" customWidth="1"/>
    <col min="2" max="2" width="55.77734375" style="546" customWidth="1"/>
    <col min="3" max="3" width="23.77734375" style="546" customWidth="1"/>
    <col min="4" max="4" width="45.77734375" style="546" customWidth="1"/>
    <col min="5" max="6" width="24.77734375" style="546" customWidth="1"/>
    <col min="7" max="217" width="8.88671875" style="546"/>
    <col min="218" max="218" width="5.5546875" style="546" customWidth="1"/>
    <col min="219" max="220" width="0" style="546" hidden="1" customWidth="1"/>
    <col min="221" max="221" width="52.6640625" style="546" customWidth="1"/>
    <col min="222" max="222" width="13.33203125" style="546" bestFit="1" customWidth="1"/>
    <col min="223" max="223" width="57.88671875" style="546" bestFit="1" customWidth="1"/>
    <col min="224" max="224" width="11.88671875" style="546" customWidth="1"/>
    <col min="225" max="225" width="13.109375" style="546" customWidth="1"/>
    <col min="226" max="473" width="8.88671875" style="546"/>
    <col min="474" max="474" width="5.5546875" style="546" customWidth="1"/>
    <col min="475" max="476" width="0" style="546" hidden="1" customWidth="1"/>
    <col min="477" max="477" width="52.6640625" style="546" customWidth="1"/>
    <col min="478" max="478" width="13.33203125" style="546" bestFit="1" customWidth="1"/>
    <col min="479" max="479" width="57.88671875" style="546" bestFit="1" customWidth="1"/>
    <col min="480" max="480" width="11.88671875" style="546" customWidth="1"/>
    <col min="481" max="481" width="13.109375" style="546" customWidth="1"/>
    <col min="482" max="729" width="8.88671875" style="546"/>
    <col min="730" max="730" width="5.5546875" style="546" customWidth="1"/>
    <col min="731" max="732" width="0" style="546" hidden="1" customWidth="1"/>
    <col min="733" max="733" width="52.6640625" style="546" customWidth="1"/>
    <col min="734" max="734" width="13.33203125" style="546" bestFit="1" customWidth="1"/>
    <col min="735" max="735" width="57.88671875" style="546" bestFit="1" customWidth="1"/>
    <col min="736" max="736" width="11.88671875" style="546" customWidth="1"/>
    <col min="737" max="737" width="13.109375" style="546" customWidth="1"/>
    <col min="738" max="985" width="8.88671875" style="546"/>
    <col min="986" max="986" width="5.5546875" style="546" customWidth="1"/>
    <col min="987" max="988" width="0" style="546" hidden="1" customWidth="1"/>
    <col min="989" max="989" width="52.6640625" style="546" customWidth="1"/>
    <col min="990" max="990" width="13.33203125" style="546" bestFit="1" customWidth="1"/>
    <col min="991" max="991" width="57.88671875" style="546" bestFit="1" customWidth="1"/>
    <col min="992" max="992" width="11.88671875" style="546" customWidth="1"/>
    <col min="993" max="993" width="13.109375" style="546" customWidth="1"/>
    <col min="994" max="1241" width="8.88671875" style="546"/>
    <col min="1242" max="1242" width="5.5546875" style="546" customWidth="1"/>
    <col min="1243" max="1244" width="0" style="546" hidden="1" customWidth="1"/>
    <col min="1245" max="1245" width="52.6640625" style="546" customWidth="1"/>
    <col min="1246" max="1246" width="13.33203125" style="546" bestFit="1" customWidth="1"/>
    <col min="1247" max="1247" width="57.88671875" style="546" bestFit="1" customWidth="1"/>
    <col min="1248" max="1248" width="11.88671875" style="546" customWidth="1"/>
    <col min="1249" max="1249" width="13.109375" style="546" customWidth="1"/>
    <col min="1250" max="1497" width="8.88671875" style="546"/>
    <col min="1498" max="1498" width="5.5546875" style="546" customWidth="1"/>
    <col min="1499" max="1500" width="0" style="546" hidden="1" customWidth="1"/>
    <col min="1501" max="1501" width="52.6640625" style="546" customWidth="1"/>
    <col min="1502" max="1502" width="13.33203125" style="546" bestFit="1" customWidth="1"/>
    <col min="1503" max="1503" width="57.88671875" style="546" bestFit="1" customWidth="1"/>
    <col min="1504" max="1504" width="11.88671875" style="546" customWidth="1"/>
    <col min="1505" max="1505" width="13.109375" style="546" customWidth="1"/>
    <col min="1506" max="1753" width="8.88671875" style="546"/>
    <col min="1754" max="1754" width="5.5546875" style="546" customWidth="1"/>
    <col min="1755" max="1756" width="0" style="546" hidden="1" customWidth="1"/>
    <col min="1757" max="1757" width="52.6640625" style="546" customWidth="1"/>
    <col min="1758" max="1758" width="13.33203125" style="546" bestFit="1" customWidth="1"/>
    <col min="1759" max="1759" width="57.88671875" style="546" bestFit="1" customWidth="1"/>
    <col min="1760" max="1760" width="11.88671875" style="546" customWidth="1"/>
    <col min="1761" max="1761" width="13.109375" style="546" customWidth="1"/>
    <col min="1762" max="2009" width="8.88671875" style="546"/>
    <col min="2010" max="2010" width="5.5546875" style="546" customWidth="1"/>
    <col min="2011" max="2012" width="0" style="546" hidden="1" customWidth="1"/>
    <col min="2013" max="2013" width="52.6640625" style="546" customWidth="1"/>
    <col min="2014" max="2014" width="13.33203125" style="546" bestFit="1" customWidth="1"/>
    <col min="2015" max="2015" width="57.88671875" style="546" bestFit="1" customWidth="1"/>
    <col min="2016" max="2016" width="11.88671875" style="546" customWidth="1"/>
    <col min="2017" max="2017" width="13.109375" style="546" customWidth="1"/>
    <col min="2018" max="2265" width="8.88671875" style="546"/>
    <col min="2266" max="2266" width="5.5546875" style="546" customWidth="1"/>
    <col min="2267" max="2268" width="0" style="546" hidden="1" customWidth="1"/>
    <col min="2269" max="2269" width="52.6640625" style="546" customWidth="1"/>
    <col min="2270" max="2270" width="13.33203125" style="546" bestFit="1" customWidth="1"/>
    <col min="2271" max="2271" width="57.88671875" style="546" bestFit="1" customWidth="1"/>
    <col min="2272" max="2272" width="11.88671875" style="546" customWidth="1"/>
    <col min="2273" max="2273" width="13.109375" style="546" customWidth="1"/>
    <col min="2274" max="2521" width="8.88671875" style="546"/>
    <col min="2522" max="2522" width="5.5546875" style="546" customWidth="1"/>
    <col min="2523" max="2524" width="0" style="546" hidden="1" customWidth="1"/>
    <col min="2525" max="2525" width="52.6640625" style="546" customWidth="1"/>
    <col min="2526" max="2526" width="13.33203125" style="546" bestFit="1" customWidth="1"/>
    <col min="2527" max="2527" width="57.88671875" style="546" bestFit="1" customWidth="1"/>
    <col min="2528" max="2528" width="11.88671875" style="546" customWidth="1"/>
    <col min="2529" max="2529" width="13.109375" style="546" customWidth="1"/>
    <col min="2530" max="2777" width="8.88671875" style="546"/>
    <col min="2778" max="2778" width="5.5546875" style="546" customWidth="1"/>
    <col min="2779" max="2780" width="0" style="546" hidden="1" customWidth="1"/>
    <col min="2781" max="2781" width="52.6640625" style="546" customWidth="1"/>
    <col min="2782" max="2782" width="13.33203125" style="546" bestFit="1" customWidth="1"/>
    <col min="2783" max="2783" width="57.88671875" style="546" bestFit="1" customWidth="1"/>
    <col min="2784" max="2784" width="11.88671875" style="546" customWidth="1"/>
    <col min="2785" max="2785" width="13.109375" style="546" customWidth="1"/>
    <col min="2786" max="3033" width="8.88671875" style="546"/>
    <col min="3034" max="3034" width="5.5546875" style="546" customWidth="1"/>
    <col min="3035" max="3036" width="0" style="546" hidden="1" customWidth="1"/>
    <col min="3037" max="3037" width="52.6640625" style="546" customWidth="1"/>
    <col min="3038" max="3038" width="13.33203125" style="546" bestFit="1" customWidth="1"/>
    <col min="3039" max="3039" width="57.88671875" style="546" bestFit="1" customWidth="1"/>
    <col min="3040" max="3040" width="11.88671875" style="546" customWidth="1"/>
    <col min="3041" max="3041" width="13.109375" style="546" customWidth="1"/>
    <col min="3042" max="3289" width="8.88671875" style="546"/>
    <col min="3290" max="3290" width="5.5546875" style="546" customWidth="1"/>
    <col min="3291" max="3292" width="0" style="546" hidden="1" customWidth="1"/>
    <col min="3293" max="3293" width="52.6640625" style="546" customWidth="1"/>
    <col min="3294" max="3294" width="13.33203125" style="546" bestFit="1" customWidth="1"/>
    <col min="3295" max="3295" width="57.88671875" style="546" bestFit="1" customWidth="1"/>
    <col min="3296" max="3296" width="11.88671875" style="546" customWidth="1"/>
    <col min="3297" max="3297" width="13.109375" style="546" customWidth="1"/>
    <col min="3298" max="3545" width="8.88671875" style="546"/>
    <col min="3546" max="3546" width="5.5546875" style="546" customWidth="1"/>
    <col min="3547" max="3548" width="0" style="546" hidden="1" customWidth="1"/>
    <col min="3549" max="3549" width="52.6640625" style="546" customWidth="1"/>
    <col min="3550" max="3550" width="13.33203125" style="546" bestFit="1" customWidth="1"/>
    <col min="3551" max="3551" width="57.88671875" style="546" bestFit="1" customWidth="1"/>
    <col min="3552" max="3552" width="11.88671875" style="546" customWidth="1"/>
    <col min="3553" max="3553" width="13.109375" style="546" customWidth="1"/>
    <col min="3554" max="3801" width="8.88671875" style="546"/>
    <col min="3802" max="3802" width="5.5546875" style="546" customWidth="1"/>
    <col min="3803" max="3804" width="0" style="546" hidden="1" customWidth="1"/>
    <col min="3805" max="3805" width="52.6640625" style="546" customWidth="1"/>
    <col min="3806" max="3806" width="13.33203125" style="546" bestFit="1" customWidth="1"/>
    <col min="3807" max="3807" width="57.88671875" style="546" bestFit="1" customWidth="1"/>
    <col min="3808" max="3808" width="11.88671875" style="546" customWidth="1"/>
    <col min="3809" max="3809" width="13.109375" style="546" customWidth="1"/>
    <col min="3810" max="4057" width="8.88671875" style="546"/>
    <col min="4058" max="4058" width="5.5546875" style="546" customWidth="1"/>
    <col min="4059" max="4060" width="0" style="546" hidden="1" customWidth="1"/>
    <col min="4061" max="4061" width="52.6640625" style="546" customWidth="1"/>
    <col min="4062" max="4062" width="13.33203125" style="546" bestFit="1" customWidth="1"/>
    <col min="4063" max="4063" width="57.88671875" style="546" bestFit="1" customWidth="1"/>
    <col min="4064" max="4064" width="11.88671875" style="546" customWidth="1"/>
    <col min="4065" max="4065" width="13.109375" style="546" customWidth="1"/>
    <col min="4066" max="4313" width="8.88671875" style="546"/>
    <col min="4314" max="4314" width="5.5546875" style="546" customWidth="1"/>
    <col min="4315" max="4316" width="0" style="546" hidden="1" customWidth="1"/>
    <col min="4317" max="4317" width="52.6640625" style="546" customWidth="1"/>
    <col min="4318" max="4318" width="13.33203125" style="546" bestFit="1" customWidth="1"/>
    <col min="4319" max="4319" width="57.88671875" style="546" bestFit="1" customWidth="1"/>
    <col min="4320" max="4320" width="11.88671875" style="546" customWidth="1"/>
    <col min="4321" max="4321" width="13.109375" style="546" customWidth="1"/>
    <col min="4322" max="4569" width="8.88671875" style="546"/>
    <col min="4570" max="4570" width="5.5546875" style="546" customWidth="1"/>
    <col min="4571" max="4572" width="0" style="546" hidden="1" customWidth="1"/>
    <col min="4573" max="4573" width="52.6640625" style="546" customWidth="1"/>
    <col min="4574" max="4574" width="13.33203125" style="546" bestFit="1" customWidth="1"/>
    <col min="4575" max="4575" width="57.88671875" style="546" bestFit="1" customWidth="1"/>
    <col min="4576" max="4576" width="11.88671875" style="546" customWidth="1"/>
    <col min="4577" max="4577" width="13.109375" style="546" customWidth="1"/>
    <col min="4578" max="4825" width="8.88671875" style="546"/>
    <col min="4826" max="4826" width="5.5546875" style="546" customWidth="1"/>
    <col min="4827" max="4828" width="0" style="546" hidden="1" customWidth="1"/>
    <col min="4829" max="4829" width="52.6640625" style="546" customWidth="1"/>
    <col min="4830" max="4830" width="13.33203125" style="546" bestFit="1" customWidth="1"/>
    <col min="4831" max="4831" width="57.88671875" style="546" bestFit="1" customWidth="1"/>
    <col min="4832" max="4832" width="11.88671875" style="546" customWidth="1"/>
    <col min="4833" max="4833" width="13.109375" style="546" customWidth="1"/>
    <col min="4834" max="5081" width="8.88671875" style="546"/>
    <col min="5082" max="5082" width="5.5546875" style="546" customWidth="1"/>
    <col min="5083" max="5084" width="0" style="546" hidden="1" customWidth="1"/>
    <col min="5085" max="5085" width="52.6640625" style="546" customWidth="1"/>
    <col min="5086" max="5086" width="13.33203125" style="546" bestFit="1" customWidth="1"/>
    <col min="5087" max="5087" width="57.88671875" style="546" bestFit="1" customWidth="1"/>
    <col min="5088" max="5088" width="11.88671875" style="546" customWidth="1"/>
    <col min="5089" max="5089" width="13.109375" style="546" customWidth="1"/>
    <col min="5090" max="5337" width="8.88671875" style="546"/>
    <col min="5338" max="5338" width="5.5546875" style="546" customWidth="1"/>
    <col min="5339" max="5340" width="0" style="546" hidden="1" customWidth="1"/>
    <col min="5341" max="5341" width="52.6640625" style="546" customWidth="1"/>
    <col min="5342" max="5342" width="13.33203125" style="546" bestFit="1" customWidth="1"/>
    <col min="5343" max="5343" width="57.88671875" style="546" bestFit="1" customWidth="1"/>
    <col min="5344" max="5344" width="11.88671875" style="546" customWidth="1"/>
    <col min="5345" max="5345" width="13.109375" style="546" customWidth="1"/>
    <col min="5346" max="5593" width="8.88671875" style="546"/>
    <col min="5594" max="5594" width="5.5546875" style="546" customWidth="1"/>
    <col min="5595" max="5596" width="0" style="546" hidden="1" customWidth="1"/>
    <col min="5597" max="5597" width="52.6640625" style="546" customWidth="1"/>
    <col min="5598" max="5598" width="13.33203125" style="546" bestFit="1" customWidth="1"/>
    <col min="5599" max="5599" width="57.88671875" style="546" bestFit="1" customWidth="1"/>
    <col min="5600" max="5600" width="11.88671875" style="546" customWidth="1"/>
    <col min="5601" max="5601" width="13.109375" style="546" customWidth="1"/>
    <col min="5602" max="5849" width="8.88671875" style="546"/>
    <col min="5850" max="5850" width="5.5546875" style="546" customWidth="1"/>
    <col min="5851" max="5852" width="0" style="546" hidden="1" customWidth="1"/>
    <col min="5853" max="5853" width="52.6640625" style="546" customWidth="1"/>
    <col min="5854" max="5854" width="13.33203125" style="546" bestFit="1" customWidth="1"/>
    <col min="5855" max="5855" width="57.88671875" style="546" bestFit="1" customWidth="1"/>
    <col min="5856" max="5856" width="11.88671875" style="546" customWidth="1"/>
    <col min="5857" max="5857" width="13.109375" style="546" customWidth="1"/>
    <col min="5858" max="6105" width="8.88671875" style="546"/>
    <col min="6106" max="6106" width="5.5546875" style="546" customWidth="1"/>
    <col min="6107" max="6108" width="0" style="546" hidden="1" customWidth="1"/>
    <col min="6109" max="6109" width="52.6640625" style="546" customWidth="1"/>
    <col min="6110" max="6110" width="13.33203125" style="546" bestFit="1" customWidth="1"/>
    <col min="6111" max="6111" width="57.88671875" style="546" bestFit="1" customWidth="1"/>
    <col min="6112" max="6112" width="11.88671875" style="546" customWidth="1"/>
    <col min="6113" max="6113" width="13.109375" style="546" customWidth="1"/>
    <col min="6114" max="6361" width="8.88671875" style="546"/>
    <col min="6362" max="6362" width="5.5546875" style="546" customWidth="1"/>
    <col min="6363" max="6364" width="0" style="546" hidden="1" customWidth="1"/>
    <col min="6365" max="6365" width="52.6640625" style="546" customWidth="1"/>
    <col min="6366" max="6366" width="13.33203125" style="546" bestFit="1" customWidth="1"/>
    <col min="6367" max="6367" width="57.88671875" style="546" bestFit="1" customWidth="1"/>
    <col min="6368" max="6368" width="11.88671875" style="546" customWidth="1"/>
    <col min="6369" max="6369" width="13.109375" style="546" customWidth="1"/>
    <col min="6370" max="6617" width="8.88671875" style="546"/>
    <col min="6618" max="6618" width="5.5546875" style="546" customWidth="1"/>
    <col min="6619" max="6620" width="0" style="546" hidden="1" customWidth="1"/>
    <col min="6621" max="6621" width="52.6640625" style="546" customWidth="1"/>
    <col min="6622" max="6622" width="13.33203125" style="546" bestFit="1" customWidth="1"/>
    <col min="6623" max="6623" width="57.88671875" style="546" bestFit="1" customWidth="1"/>
    <col min="6624" max="6624" width="11.88671875" style="546" customWidth="1"/>
    <col min="6625" max="6625" width="13.109375" style="546" customWidth="1"/>
    <col min="6626" max="6873" width="8.88671875" style="546"/>
    <col min="6874" max="6874" width="5.5546875" style="546" customWidth="1"/>
    <col min="6875" max="6876" width="0" style="546" hidden="1" customWidth="1"/>
    <col min="6877" max="6877" width="52.6640625" style="546" customWidth="1"/>
    <col min="6878" max="6878" width="13.33203125" style="546" bestFit="1" customWidth="1"/>
    <col min="6879" max="6879" width="57.88671875" style="546" bestFit="1" customWidth="1"/>
    <col min="6880" max="6880" width="11.88671875" style="546" customWidth="1"/>
    <col min="6881" max="6881" width="13.109375" style="546" customWidth="1"/>
    <col min="6882" max="7129" width="8.88671875" style="546"/>
    <col min="7130" max="7130" width="5.5546875" style="546" customWidth="1"/>
    <col min="7131" max="7132" width="0" style="546" hidden="1" customWidth="1"/>
    <col min="7133" max="7133" width="52.6640625" style="546" customWidth="1"/>
    <col min="7134" max="7134" width="13.33203125" style="546" bestFit="1" customWidth="1"/>
    <col min="7135" max="7135" width="57.88671875" style="546" bestFit="1" customWidth="1"/>
    <col min="7136" max="7136" width="11.88671875" style="546" customWidth="1"/>
    <col min="7137" max="7137" width="13.109375" style="546" customWidth="1"/>
    <col min="7138" max="7385" width="8.88671875" style="546"/>
    <col min="7386" max="7386" width="5.5546875" style="546" customWidth="1"/>
    <col min="7387" max="7388" width="0" style="546" hidden="1" customWidth="1"/>
    <col min="7389" max="7389" width="52.6640625" style="546" customWidth="1"/>
    <col min="7390" max="7390" width="13.33203125" style="546" bestFit="1" customWidth="1"/>
    <col min="7391" max="7391" width="57.88671875" style="546" bestFit="1" customWidth="1"/>
    <col min="7392" max="7392" width="11.88671875" style="546" customWidth="1"/>
    <col min="7393" max="7393" width="13.109375" style="546" customWidth="1"/>
    <col min="7394" max="7641" width="8.88671875" style="546"/>
    <col min="7642" max="7642" width="5.5546875" style="546" customWidth="1"/>
    <col min="7643" max="7644" width="0" style="546" hidden="1" customWidth="1"/>
    <col min="7645" max="7645" width="52.6640625" style="546" customWidth="1"/>
    <col min="7646" max="7646" width="13.33203125" style="546" bestFit="1" customWidth="1"/>
    <col min="7647" max="7647" width="57.88671875" style="546" bestFit="1" customWidth="1"/>
    <col min="7648" max="7648" width="11.88671875" style="546" customWidth="1"/>
    <col min="7649" max="7649" width="13.109375" style="546" customWidth="1"/>
    <col min="7650" max="7897" width="8.88671875" style="546"/>
    <col min="7898" max="7898" width="5.5546875" style="546" customWidth="1"/>
    <col min="7899" max="7900" width="0" style="546" hidden="1" customWidth="1"/>
    <col min="7901" max="7901" width="52.6640625" style="546" customWidth="1"/>
    <col min="7902" max="7902" width="13.33203125" style="546" bestFit="1" customWidth="1"/>
    <col min="7903" max="7903" width="57.88671875" style="546" bestFit="1" customWidth="1"/>
    <col min="7904" max="7904" width="11.88671875" style="546" customWidth="1"/>
    <col min="7905" max="7905" width="13.109375" style="546" customWidth="1"/>
    <col min="7906" max="8153" width="8.88671875" style="546"/>
    <col min="8154" max="8154" width="5.5546875" style="546" customWidth="1"/>
    <col min="8155" max="8156" width="0" style="546" hidden="1" customWidth="1"/>
    <col min="8157" max="8157" width="52.6640625" style="546" customWidth="1"/>
    <col min="8158" max="8158" width="13.33203125" style="546" bestFit="1" customWidth="1"/>
    <col min="8159" max="8159" width="57.88671875" style="546" bestFit="1" customWidth="1"/>
    <col min="8160" max="8160" width="11.88671875" style="546" customWidth="1"/>
    <col min="8161" max="8161" width="13.109375" style="546" customWidth="1"/>
    <col min="8162" max="8409" width="8.88671875" style="546"/>
    <col min="8410" max="8410" width="5.5546875" style="546" customWidth="1"/>
    <col min="8411" max="8412" width="0" style="546" hidden="1" customWidth="1"/>
    <col min="8413" max="8413" width="52.6640625" style="546" customWidth="1"/>
    <col min="8414" max="8414" width="13.33203125" style="546" bestFit="1" customWidth="1"/>
    <col min="8415" max="8415" width="57.88671875" style="546" bestFit="1" customWidth="1"/>
    <col min="8416" max="8416" width="11.88671875" style="546" customWidth="1"/>
    <col min="8417" max="8417" width="13.109375" style="546" customWidth="1"/>
    <col min="8418" max="8665" width="8.88671875" style="546"/>
    <col min="8666" max="8666" width="5.5546875" style="546" customWidth="1"/>
    <col min="8667" max="8668" width="0" style="546" hidden="1" customWidth="1"/>
    <col min="8669" max="8669" width="52.6640625" style="546" customWidth="1"/>
    <col min="8670" max="8670" width="13.33203125" style="546" bestFit="1" customWidth="1"/>
    <col min="8671" max="8671" width="57.88671875" style="546" bestFit="1" customWidth="1"/>
    <col min="8672" max="8672" width="11.88671875" style="546" customWidth="1"/>
    <col min="8673" max="8673" width="13.109375" style="546" customWidth="1"/>
    <col min="8674" max="8921" width="8.88671875" style="546"/>
    <col min="8922" max="8922" width="5.5546875" style="546" customWidth="1"/>
    <col min="8923" max="8924" width="0" style="546" hidden="1" customWidth="1"/>
    <col min="8925" max="8925" width="52.6640625" style="546" customWidth="1"/>
    <col min="8926" max="8926" width="13.33203125" style="546" bestFit="1" customWidth="1"/>
    <col min="8927" max="8927" width="57.88671875" style="546" bestFit="1" customWidth="1"/>
    <col min="8928" max="8928" width="11.88671875" style="546" customWidth="1"/>
    <col min="8929" max="8929" width="13.109375" style="546" customWidth="1"/>
    <col min="8930" max="9177" width="8.88671875" style="546"/>
    <col min="9178" max="9178" width="5.5546875" style="546" customWidth="1"/>
    <col min="9179" max="9180" width="0" style="546" hidden="1" customWidth="1"/>
    <col min="9181" max="9181" width="52.6640625" style="546" customWidth="1"/>
    <col min="9182" max="9182" width="13.33203125" style="546" bestFit="1" customWidth="1"/>
    <col min="9183" max="9183" width="57.88671875" style="546" bestFit="1" customWidth="1"/>
    <col min="9184" max="9184" width="11.88671875" style="546" customWidth="1"/>
    <col min="9185" max="9185" width="13.109375" style="546" customWidth="1"/>
    <col min="9186" max="9433" width="8.88671875" style="546"/>
    <col min="9434" max="9434" width="5.5546875" style="546" customWidth="1"/>
    <col min="9435" max="9436" width="0" style="546" hidden="1" customWidth="1"/>
    <col min="9437" max="9437" width="52.6640625" style="546" customWidth="1"/>
    <col min="9438" max="9438" width="13.33203125" style="546" bestFit="1" customWidth="1"/>
    <col min="9439" max="9439" width="57.88671875" style="546" bestFit="1" customWidth="1"/>
    <col min="9440" max="9440" width="11.88671875" style="546" customWidth="1"/>
    <col min="9441" max="9441" width="13.109375" style="546" customWidth="1"/>
    <col min="9442" max="9689" width="8.88671875" style="546"/>
    <col min="9690" max="9690" width="5.5546875" style="546" customWidth="1"/>
    <col min="9691" max="9692" width="0" style="546" hidden="1" customWidth="1"/>
    <col min="9693" max="9693" width="52.6640625" style="546" customWidth="1"/>
    <col min="9694" max="9694" width="13.33203125" style="546" bestFit="1" customWidth="1"/>
    <col min="9695" max="9695" width="57.88671875" style="546" bestFit="1" customWidth="1"/>
    <col min="9696" max="9696" width="11.88671875" style="546" customWidth="1"/>
    <col min="9697" max="9697" width="13.109375" style="546" customWidth="1"/>
    <col min="9698" max="9945" width="8.88671875" style="546"/>
    <col min="9946" max="9946" width="5.5546875" style="546" customWidth="1"/>
    <col min="9947" max="9948" width="0" style="546" hidden="1" customWidth="1"/>
    <col min="9949" max="9949" width="52.6640625" style="546" customWidth="1"/>
    <col min="9950" max="9950" width="13.33203125" style="546" bestFit="1" customWidth="1"/>
    <col min="9951" max="9951" width="57.88671875" style="546" bestFit="1" customWidth="1"/>
    <col min="9952" max="9952" width="11.88671875" style="546" customWidth="1"/>
    <col min="9953" max="9953" width="13.109375" style="546" customWidth="1"/>
    <col min="9954" max="10201" width="8.88671875" style="546"/>
    <col min="10202" max="10202" width="5.5546875" style="546" customWidth="1"/>
    <col min="10203" max="10204" width="0" style="546" hidden="1" customWidth="1"/>
    <col min="10205" max="10205" width="52.6640625" style="546" customWidth="1"/>
    <col min="10206" max="10206" width="13.33203125" style="546" bestFit="1" customWidth="1"/>
    <col min="10207" max="10207" width="57.88671875" style="546" bestFit="1" customWidth="1"/>
    <col min="10208" max="10208" width="11.88671875" style="546" customWidth="1"/>
    <col min="10209" max="10209" width="13.109375" style="546" customWidth="1"/>
    <col min="10210" max="10457" width="8.88671875" style="546"/>
    <col min="10458" max="10458" width="5.5546875" style="546" customWidth="1"/>
    <col min="10459" max="10460" width="0" style="546" hidden="1" customWidth="1"/>
    <col min="10461" max="10461" width="52.6640625" style="546" customWidth="1"/>
    <col min="10462" max="10462" width="13.33203125" style="546" bestFit="1" customWidth="1"/>
    <col min="10463" max="10463" width="57.88671875" style="546" bestFit="1" customWidth="1"/>
    <col min="10464" max="10464" width="11.88671875" style="546" customWidth="1"/>
    <col min="10465" max="10465" width="13.109375" style="546" customWidth="1"/>
    <col min="10466" max="10713" width="8.88671875" style="546"/>
    <col min="10714" max="10714" width="5.5546875" style="546" customWidth="1"/>
    <col min="10715" max="10716" width="0" style="546" hidden="1" customWidth="1"/>
    <col min="10717" max="10717" width="52.6640625" style="546" customWidth="1"/>
    <col min="10718" max="10718" width="13.33203125" style="546" bestFit="1" customWidth="1"/>
    <col min="10719" max="10719" width="57.88671875" style="546" bestFit="1" customWidth="1"/>
    <col min="10720" max="10720" width="11.88671875" style="546" customWidth="1"/>
    <col min="10721" max="10721" width="13.109375" style="546" customWidth="1"/>
    <col min="10722" max="10969" width="8.88671875" style="546"/>
    <col min="10970" max="10970" width="5.5546875" style="546" customWidth="1"/>
    <col min="10971" max="10972" width="0" style="546" hidden="1" customWidth="1"/>
    <col min="10973" max="10973" width="52.6640625" style="546" customWidth="1"/>
    <col min="10974" max="10974" width="13.33203125" style="546" bestFit="1" customWidth="1"/>
    <col min="10975" max="10975" width="57.88671875" style="546" bestFit="1" customWidth="1"/>
    <col min="10976" max="10976" width="11.88671875" style="546" customWidth="1"/>
    <col min="10977" max="10977" width="13.109375" style="546" customWidth="1"/>
    <col min="10978" max="11225" width="8.88671875" style="546"/>
    <col min="11226" max="11226" width="5.5546875" style="546" customWidth="1"/>
    <col min="11227" max="11228" width="0" style="546" hidden="1" customWidth="1"/>
    <col min="11229" max="11229" width="52.6640625" style="546" customWidth="1"/>
    <col min="11230" max="11230" width="13.33203125" style="546" bestFit="1" customWidth="1"/>
    <col min="11231" max="11231" width="57.88671875" style="546" bestFit="1" customWidth="1"/>
    <col min="11232" max="11232" width="11.88671875" style="546" customWidth="1"/>
    <col min="11233" max="11233" width="13.109375" style="546" customWidth="1"/>
    <col min="11234" max="11481" width="8.88671875" style="546"/>
    <col min="11482" max="11482" width="5.5546875" style="546" customWidth="1"/>
    <col min="11483" max="11484" width="0" style="546" hidden="1" customWidth="1"/>
    <col min="11485" max="11485" width="52.6640625" style="546" customWidth="1"/>
    <col min="11486" max="11486" width="13.33203125" style="546" bestFit="1" customWidth="1"/>
    <col min="11487" max="11487" width="57.88671875" style="546" bestFit="1" customWidth="1"/>
    <col min="11488" max="11488" width="11.88671875" style="546" customWidth="1"/>
    <col min="11489" max="11489" width="13.109375" style="546" customWidth="1"/>
    <col min="11490" max="11737" width="8.88671875" style="546"/>
    <col min="11738" max="11738" width="5.5546875" style="546" customWidth="1"/>
    <col min="11739" max="11740" width="0" style="546" hidden="1" customWidth="1"/>
    <col min="11741" max="11741" width="52.6640625" style="546" customWidth="1"/>
    <col min="11742" max="11742" width="13.33203125" style="546" bestFit="1" customWidth="1"/>
    <col min="11743" max="11743" width="57.88671875" style="546" bestFit="1" customWidth="1"/>
    <col min="11744" max="11744" width="11.88671875" style="546" customWidth="1"/>
    <col min="11745" max="11745" width="13.109375" style="546" customWidth="1"/>
    <col min="11746" max="11993" width="8.88671875" style="546"/>
    <col min="11994" max="11994" width="5.5546875" style="546" customWidth="1"/>
    <col min="11995" max="11996" width="0" style="546" hidden="1" customWidth="1"/>
    <col min="11997" max="11997" width="52.6640625" style="546" customWidth="1"/>
    <col min="11998" max="11998" width="13.33203125" style="546" bestFit="1" customWidth="1"/>
    <col min="11999" max="11999" width="57.88671875" style="546" bestFit="1" customWidth="1"/>
    <col min="12000" max="12000" width="11.88671875" style="546" customWidth="1"/>
    <col min="12001" max="12001" width="13.109375" style="546" customWidth="1"/>
    <col min="12002" max="12249" width="8.88671875" style="546"/>
    <col min="12250" max="12250" width="5.5546875" style="546" customWidth="1"/>
    <col min="12251" max="12252" width="0" style="546" hidden="1" customWidth="1"/>
    <col min="12253" max="12253" width="52.6640625" style="546" customWidth="1"/>
    <col min="12254" max="12254" width="13.33203125" style="546" bestFit="1" customWidth="1"/>
    <col min="12255" max="12255" width="57.88671875" style="546" bestFit="1" customWidth="1"/>
    <col min="12256" max="12256" width="11.88671875" style="546" customWidth="1"/>
    <col min="12257" max="12257" width="13.109375" style="546" customWidth="1"/>
    <col min="12258" max="12505" width="8.88671875" style="546"/>
    <col min="12506" max="12506" width="5.5546875" style="546" customWidth="1"/>
    <col min="12507" max="12508" width="0" style="546" hidden="1" customWidth="1"/>
    <col min="12509" max="12509" width="52.6640625" style="546" customWidth="1"/>
    <col min="12510" max="12510" width="13.33203125" style="546" bestFit="1" customWidth="1"/>
    <col min="12511" max="12511" width="57.88671875" style="546" bestFit="1" customWidth="1"/>
    <col min="12512" max="12512" width="11.88671875" style="546" customWidth="1"/>
    <col min="12513" max="12513" width="13.109375" style="546" customWidth="1"/>
    <col min="12514" max="12761" width="8.88671875" style="546"/>
    <col min="12762" max="12762" width="5.5546875" style="546" customWidth="1"/>
    <col min="12763" max="12764" width="0" style="546" hidden="1" customWidth="1"/>
    <col min="12765" max="12765" width="52.6640625" style="546" customWidth="1"/>
    <col min="12766" max="12766" width="13.33203125" style="546" bestFit="1" customWidth="1"/>
    <col min="12767" max="12767" width="57.88671875" style="546" bestFit="1" customWidth="1"/>
    <col min="12768" max="12768" width="11.88671875" style="546" customWidth="1"/>
    <col min="12769" max="12769" width="13.109375" style="546" customWidth="1"/>
    <col min="12770" max="13017" width="8.88671875" style="546"/>
    <col min="13018" max="13018" width="5.5546875" style="546" customWidth="1"/>
    <col min="13019" max="13020" width="0" style="546" hidden="1" customWidth="1"/>
    <col min="13021" max="13021" width="52.6640625" style="546" customWidth="1"/>
    <col min="13022" max="13022" width="13.33203125" style="546" bestFit="1" customWidth="1"/>
    <col min="13023" max="13023" width="57.88671875" style="546" bestFit="1" customWidth="1"/>
    <col min="13024" max="13024" width="11.88671875" style="546" customWidth="1"/>
    <col min="13025" max="13025" width="13.109375" style="546" customWidth="1"/>
    <col min="13026" max="13273" width="8.88671875" style="546"/>
    <col min="13274" max="13274" width="5.5546875" style="546" customWidth="1"/>
    <col min="13275" max="13276" width="0" style="546" hidden="1" customWidth="1"/>
    <col min="13277" max="13277" width="52.6640625" style="546" customWidth="1"/>
    <col min="13278" max="13278" width="13.33203125" style="546" bestFit="1" customWidth="1"/>
    <col min="13279" max="13279" width="57.88671875" style="546" bestFit="1" customWidth="1"/>
    <col min="13280" max="13280" width="11.88671875" style="546" customWidth="1"/>
    <col min="13281" max="13281" width="13.109375" style="546" customWidth="1"/>
    <col min="13282" max="13529" width="8.88671875" style="546"/>
    <col min="13530" max="13530" width="5.5546875" style="546" customWidth="1"/>
    <col min="13531" max="13532" width="0" style="546" hidden="1" customWidth="1"/>
    <col min="13533" max="13533" width="52.6640625" style="546" customWidth="1"/>
    <col min="13534" max="13534" width="13.33203125" style="546" bestFit="1" customWidth="1"/>
    <col min="13535" max="13535" width="57.88671875" style="546" bestFit="1" customWidth="1"/>
    <col min="13536" max="13536" width="11.88671875" style="546" customWidth="1"/>
    <col min="13537" max="13537" width="13.109375" style="546" customWidth="1"/>
    <col min="13538" max="13785" width="8.88671875" style="546"/>
    <col min="13786" max="13786" width="5.5546875" style="546" customWidth="1"/>
    <col min="13787" max="13788" width="0" style="546" hidden="1" customWidth="1"/>
    <col min="13789" max="13789" width="52.6640625" style="546" customWidth="1"/>
    <col min="13790" max="13790" width="13.33203125" style="546" bestFit="1" customWidth="1"/>
    <col min="13791" max="13791" width="57.88671875" style="546" bestFit="1" customWidth="1"/>
    <col min="13792" max="13792" width="11.88671875" style="546" customWidth="1"/>
    <col min="13793" max="13793" width="13.109375" style="546" customWidth="1"/>
    <col min="13794" max="14041" width="8.88671875" style="546"/>
    <col min="14042" max="14042" width="5.5546875" style="546" customWidth="1"/>
    <col min="14043" max="14044" width="0" style="546" hidden="1" customWidth="1"/>
    <col min="14045" max="14045" width="52.6640625" style="546" customWidth="1"/>
    <col min="14046" max="14046" width="13.33203125" style="546" bestFit="1" customWidth="1"/>
    <col min="14047" max="14047" width="57.88671875" style="546" bestFit="1" customWidth="1"/>
    <col min="14048" max="14048" width="11.88671875" style="546" customWidth="1"/>
    <col min="14049" max="14049" width="13.109375" style="546" customWidth="1"/>
    <col min="14050" max="14297" width="8.88671875" style="546"/>
    <col min="14298" max="14298" width="5.5546875" style="546" customWidth="1"/>
    <col min="14299" max="14300" width="0" style="546" hidden="1" customWidth="1"/>
    <col min="14301" max="14301" width="52.6640625" style="546" customWidth="1"/>
    <col min="14302" max="14302" width="13.33203125" style="546" bestFit="1" customWidth="1"/>
    <col min="14303" max="14303" width="57.88671875" style="546" bestFit="1" customWidth="1"/>
    <col min="14304" max="14304" width="11.88671875" style="546" customWidth="1"/>
    <col min="14305" max="14305" width="13.109375" style="546" customWidth="1"/>
    <col min="14306" max="14553" width="8.88671875" style="546"/>
    <col min="14554" max="14554" width="5.5546875" style="546" customWidth="1"/>
    <col min="14555" max="14556" width="0" style="546" hidden="1" customWidth="1"/>
    <col min="14557" max="14557" width="52.6640625" style="546" customWidth="1"/>
    <col min="14558" max="14558" width="13.33203125" style="546" bestFit="1" customWidth="1"/>
    <col min="14559" max="14559" width="57.88671875" style="546" bestFit="1" customWidth="1"/>
    <col min="14560" max="14560" width="11.88671875" style="546" customWidth="1"/>
    <col min="14561" max="14561" width="13.109375" style="546" customWidth="1"/>
    <col min="14562" max="14809" width="8.88671875" style="546"/>
    <col min="14810" max="14810" width="5.5546875" style="546" customWidth="1"/>
    <col min="14811" max="14812" width="0" style="546" hidden="1" customWidth="1"/>
    <col min="14813" max="14813" width="52.6640625" style="546" customWidth="1"/>
    <col min="14814" max="14814" width="13.33203125" style="546" bestFit="1" customWidth="1"/>
    <col min="14815" max="14815" width="57.88671875" style="546" bestFit="1" customWidth="1"/>
    <col min="14816" max="14816" width="11.88671875" style="546" customWidth="1"/>
    <col min="14817" max="14817" width="13.109375" style="546" customWidth="1"/>
    <col min="14818" max="15065" width="8.88671875" style="546"/>
    <col min="15066" max="15066" width="5.5546875" style="546" customWidth="1"/>
    <col min="15067" max="15068" width="0" style="546" hidden="1" customWidth="1"/>
    <col min="15069" max="15069" width="52.6640625" style="546" customWidth="1"/>
    <col min="15070" max="15070" width="13.33203125" style="546" bestFit="1" customWidth="1"/>
    <col min="15071" max="15071" width="57.88671875" style="546" bestFit="1" customWidth="1"/>
    <col min="15072" max="15072" width="11.88671875" style="546" customWidth="1"/>
    <col min="15073" max="15073" width="13.109375" style="546" customWidth="1"/>
    <col min="15074" max="15321" width="8.88671875" style="546"/>
    <col min="15322" max="15322" width="5.5546875" style="546" customWidth="1"/>
    <col min="15323" max="15324" width="0" style="546" hidden="1" customWidth="1"/>
    <col min="15325" max="15325" width="52.6640625" style="546" customWidth="1"/>
    <col min="15326" max="15326" width="13.33203125" style="546" bestFit="1" customWidth="1"/>
    <col min="15327" max="15327" width="57.88671875" style="546" bestFit="1" customWidth="1"/>
    <col min="15328" max="15328" width="11.88671875" style="546" customWidth="1"/>
    <col min="15329" max="15329" width="13.109375" style="546" customWidth="1"/>
    <col min="15330" max="15577" width="8.88671875" style="546"/>
    <col min="15578" max="15578" width="5.5546875" style="546" customWidth="1"/>
    <col min="15579" max="15580" width="0" style="546" hidden="1" customWidth="1"/>
    <col min="15581" max="15581" width="52.6640625" style="546" customWidth="1"/>
    <col min="15582" max="15582" width="13.33203125" style="546" bestFit="1" customWidth="1"/>
    <col min="15583" max="15583" width="57.88671875" style="546" bestFit="1" customWidth="1"/>
    <col min="15584" max="15584" width="11.88671875" style="546" customWidth="1"/>
    <col min="15585" max="15585" width="13.109375" style="546" customWidth="1"/>
    <col min="15586" max="15833" width="8.88671875" style="546"/>
    <col min="15834" max="15834" width="5.5546875" style="546" customWidth="1"/>
    <col min="15835" max="15836" width="0" style="546" hidden="1" customWidth="1"/>
    <col min="15837" max="15837" width="52.6640625" style="546" customWidth="1"/>
    <col min="15838" max="15838" width="13.33203125" style="546" bestFit="1" customWidth="1"/>
    <col min="15839" max="15839" width="57.88671875" style="546" bestFit="1" customWidth="1"/>
    <col min="15840" max="15840" width="11.88671875" style="546" customWidth="1"/>
    <col min="15841" max="15841" width="13.109375" style="546" customWidth="1"/>
    <col min="15842" max="16089" width="8.88671875" style="546"/>
    <col min="16090" max="16090" width="5.5546875" style="546" customWidth="1"/>
    <col min="16091" max="16092" width="0" style="546" hidden="1" customWidth="1"/>
    <col min="16093" max="16093" width="52.6640625" style="546" customWidth="1"/>
    <col min="16094" max="16094" width="13.33203125" style="546" bestFit="1" customWidth="1"/>
    <col min="16095" max="16095" width="57.88671875" style="546" bestFit="1" customWidth="1"/>
    <col min="16096" max="16096" width="11.88671875" style="546" customWidth="1"/>
    <col min="16097" max="16097" width="13.109375" style="546" customWidth="1"/>
    <col min="16098" max="16384" width="8.88671875" style="546"/>
  </cols>
  <sheetData>
    <row r="1" spans="1:6" x14ac:dyDescent="0.3">
      <c r="A1" s="577" t="s">
        <v>1586</v>
      </c>
      <c r="C1" s="577" t="s">
        <v>670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547"/>
      <c r="B5" s="548"/>
      <c r="C5" s="548"/>
      <c r="D5" s="548"/>
      <c r="E5" s="548"/>
      <c r="F5" s="548"/>
    </row>
    <row r="6" spans="1:6" x14ac:dyDescent="0.3">
      <c r="A6" s="549"/>
      <c r="B6" s="4" t="s">
        <v>111</v>
      </c>
      <c r="C6" s="550"/>
      <c r="D6" s="550"/>
      <c r="E6" s="551"/>
      <c r="F6" s="551"/>
    </row>
    <row r="7" spans="1:6" x14ac:dyDescent="0.3">
      <c r="A7" s="549"/>
      <c r="B7" s="555" t="s">
        <v>670</v>
      </c>
      <c r="C7" s="578">
        <f>SUM(C9,C23,C33,C36,C39,C59)</f>
        <v>21616808000</v>
      </c>
      <c r="D7" s="553"/>
      <c r="E7" s="553"/>
      <c r="F7" s="553"/>
    </row>
    <row r="8" spans="1:6" x14ac:dyDescent="0.3">
      <c r="A8" s="554"/>
      <c r="B8" s="555"/>
      <c r="C8" s="579"/>
      <c r="D8" s="556"/>
      <c r="E8" s="556"/>
      <c r="F8" s="556"/>
    </row>
    <row r="9" spans="1:6" ht="31.2" x14ac:dyDescent="0.3">
      <c r="A9" s="557" t="s">
        <v>237</v>
      </c>
      <c r="B9" s="558" t="s">
        <v>238</v>
      </c>
      <c r="C9" s="580">
        <f>SUM(C10:C21)</f>
        <v>2750775000</v>
      </c>
      <c r="D9" s="551"/>
      <c r="E9" s="559"/>
      <c r="F9" s="559"/>
    </row>
    <row r="10" spans="1:6" ht="31.2" x14ac:dyDescent="0.3">
      <c r="A10" s="560">
        <v>1</v>
      </c>
      <c r="B10" s="550" t="s">
        <v>671</v>
      </c>
      <c r="C10" s="54">
        <v>75000000</v>
      </c>
      <c r="D10" s="525" t="s">
        <v>672</v>
      </c>
      <c r="E10" s="559" t="s">
        <v>673</v>
      </c>
      <c r="F10" s="559" t="s">
        <v>674</v>
      </c>
    </row>
    <row r="11" spans="1:6" ht="31.2" x14ac:dyDescent="0.3">
      <c r="A11" s="560">
        <v>2</v>
      </c>
      <c r="B11" s="550" t="s">
        <v>675</v>
      </c>
      <c r="C11" s="54">
        <v>350000000</v>
      </c>
      <c r="D11" s="525" t="s">
        <v>676</v>
      </c>
      <c r="E11" s="559" t="s">
        <v>677</v>
      </c>
      <c r="F11" s="559" t="s">
        <v>674</v>
      </c>
    </row>
    <row r="12" spans="1:6" ht="31.2" x14ac:dyDescent="0.3">
      <c r="A12" s="560">
        <v>3</v>
      </c>
      <c r="B12" s="550" t="s">
        <v>678</v>
      </c>
      <c r="C12" s="54">
        <v>75150000</v>
      </c>
      <c r="D12" s="525" t="s">
        <v>679</v>
      </c>
      <c r="E12" s="559" t="s">
        <v>680</v>
      </c>
      <c r="F12" s="559" t="s">
        <v>674</v>
      </c>
    </row>
    <row r="13" spans="1:6" ht="31.2" x14ac:dyDescent="0.3">
      <c r="A13" s="560">
        <v>4</v>
      </c>
      <c r="B13" s="550" t="s">
        <v>681</v>
      </c>
      <c r="C13" s="54">
        <v>118273000</v>
      </c>
      <c r="D13" s="525" t="s">
        <v>682</v>
      </c>
      <c r="E13" s="559" t="s">
        <v>262</v>
      </c>
      <c r="F13" s="559" t="s">
        <v>674</v>
      </c>
    </row>
    <row r="14" spans="1:6" x14ac:dyDescent="0.3">
      <c r="A14" s="560">
        <v>5</v>
      </c>
      <c r="B14" s="550" t="s">
        <v>683</v>
      </c>
      <c r="C14" s="54">
        <v>100000000</v>
      </c>
      <c r="D14" s="525" t="s">
        <v>240</v>
      </c>
      <c r="E14" s="559" t="s">
        <v>262</v>
      </c>
      <c r="F14" s="559" t="s">
        <v>674</v>
      </c>
    </row>
    <row r="15" spans="1:6" ht="31.2" x14ac:dyDescent="0.3">
      <c r="A15" s="560">
        <v>6</v>
      </c>
      <c r="B15" s="550" t="s">
        <v>684</v>
      </c>
      <c r="C15" s="54">
        <v>75000000</v>
      </c>
      <c r="D15" s="525" t="s">
        <v>685</v>
      </c>
      <c r="E15" s="559" t="s">
        <v>262</v>
      </c>
      <c r="F15" s="559" t="s">
        <v>674</v>
      </c>
    </row>
    <row r="16" spans="1:6" ht="31.2" x14ac:dyDescent="0.3">
      <c r="A16" s="560">
        <v>7</v>
      </c>
      <c r="B16" s="550" t="s">
        <v>686</v>
      </c>
      <c r="C16" s="54">
        <v>25000000</v>
      </c>
      <c r="D16" s="525" t="s">
        <v>687</v>
      </c>
      <c r="E16" s="559" t="s">
        <v>262</v>
      </c>
      <c r="F16" s="559" t="s">
        <v>674</v>
      </c>
    </row>
    <row r="17" spans="1:6" ht="31.2" x14ac:dyDescent="0.3">
      <c r="A17" s="560">
        <v>8</v>
      </c>
      <c r="B17" s="561" t="s">
        <v>550</v>
      </c>
      <c r="C17" s="54">
        <v>10000000</v>
      </c>
      <c r="D17" s="561" t="s">
        <v>688</v>
      </c>
      <c r="E17" s="559" t="s">
        <v>262</v>
      </c>
      <c r="F17" s="559" t="s">
        <v>674</v>
      </c>
    </row>
    <row r="18" spans="1:6" ht="31.2" x14ac:dyDescent="0.3">
      <c r="A18" s="560">
        <v>9</v>
      </c>
      <c r="B18" s="550" t="s">
        <v>689</v>
      </c>
      <c r="C18" s="54">
        <v>281750000</v>
      </c>
      <c r="D18" s="525" t="s">
        <v>690</v>
      </c>
      <c r="E18" s="559" t="s">
        <v>262</v>
      </c>
      <c r="F18" s="559" t="s">
        <v>674</v>
      </c>
    </row>
    <row r="19" spans="1:6" ht="31.2" x14ac:dyDescent="0.3">
      <c r="A19" s="560">
        <v>10</v>
      </c>
      <c r="B19" s="550" t="s">
        <v>691</v>
      </c>
      <c r="C19" s="54">
        <v>1515352000</v>
      </c>
      <c r="D19" s="525" t="s">
        <v>692</v>
      </c>
      <c r="E19" s="559" t="s">
        <v>262</v>
      </c>
      <c r="F19" s="559" t="s">
        <v>674</v>
      </c>
    </row>
    <row r="20" spans="1:6" x14ac:dyDescent="0.3">
      <c r="A20" s="560">
        <v>11</v>
      </c>
      <c r="B20" s="550" t="s">
        <v>693</v>
      </c>
      <c r="C20" s="54">
        <v>25250000</v>
      </c>
      <c r="D20" s="559" t="s">
        <v>694</v>
      </c>
      <c r="E20" s="559" t="s">
        <v>262</v>
      </c>
      <c r="F20" s="559" t="s">
        <v>674</v>
      </c>
    </row>
    <row r="21" spans="1:6" ht="31.2" x14ac:dyDescent="0.3">
      <c r="A21" s="560">
        <v>12</v>
      </c>
      <c r="B21" s="561" t="s">
        <v>695</v>
      </c>
      <c r="C21" s="54">
        <v>100000000</v>
      </c>
      <c r="D21" s="562" t="s">
        <v>696</v>
      </c>
      <c r="E21" s="559" t="s">
        <v>262</v>
      </c>
      <c r="F21" s="559" t="s">
        <v>674</v>
      </c>
    </row>
    <row r="22" spans="1:6" x14ac:dyDescent="0.3">
      <c r="A22" s="563"/>
      <c r="B22" s="550"/>
      <c r="C22" s="581"/>
      <c r="D22" s="559"/>
      <c r="E22" s="559"/>
      <c r="F22" s="559"/>
    </row>
    <row r="23" spans="1:6" ht="31.2" x14ac:dyDescent="0.3">
      <c r="A23" s="557" t="s">
        <v>243</v>
      </c>
      <c r="B23" s="558" t="s">
        <v>244</v>
      </c>
      <c r="C23" s="580">
        <f>SUM(C24:C31)</f>
        <v>3782512500</v>
      </c>
      <c r="D23" s="551"/>
      <c r="E23" s="551"/>
      <c r="F23" s="551"/>
    </row>
    <row r="24" spans="1:6" x14ac:dyDescent="0.3">
      <c r="A24" s="560">
        <v>1</v>
      </c>
      <c r="B24" s="550" t="s">
        <v>697</v>
      </c>
      <c r="C24" s="582">
        <v>2653225000</v>
      </c>
      <c r="D24" s="559" t="s">
        <v>698</v>
      </c>
      <c r="E24" s="559" t="s">
        <v>262</v>
      </c>
      <c r="F24" s="559" t="s">
        <v>674</v>
      </c>
    </row>
    <row r="25" spans="1:6" ht="31.2" x14ac:dyDescent="0.3">
      <c r="A25" s="560">
        <v>2</v>
      </c>
      <c r="B25" s="550" t="s">
        <v>699</v>
      </c>
      <c r="C25" s="582">
        <v>8132500</v>
      </c>
      <c r="D25" s="559" t="s">
        <v>700</v>
      </c>
      <c r="E25" s="559" t="s">
        <v>262</v>
      </c>
      <c r="F25" s="559" t="s">
        <v>674</v>
      </c>
    </row>
    <row r="26" spans="1:6" ht="31.2" x14ac:dyDescent="0.3">
      <c r="A26" s="560">
        <v>3</v>
      </c>
      <c r="B26" s="550" t="s">
        <v>701</v>
      </c>
      <c r="C26" s="54">
        <v>125000000</v>
      </c>
      <c r="D26" s="525" t="s">
        <v>702</v>
      </c>
      <c r="E26" s="559" t="s">
        <v>262</v>
      </c>
      <c r="F26" s="559" t="s">
        <v>674</v>
      </c>
    </row>
    <row r="27" spans="1:6" ht="31.2" x14ac:dyDescent="0.3">
      <c r="A27" s="560">
        <v>4</v>
      </c>
      <c r="B27" s="550" t="s">
        <v>703</v>
      </c>
      <c r="C27" s="54">
        <v>400208000</v>
      </c>
      <c r="D27" s="525" t="s">
        <v>704</v>
      </c>
      <c r="E27" s="559" t="s">
        <v>262</v>
      </c>
      <c r="F27" s="559" t="s">
        <v>674</v>
      </c>
    </row>
    <row r="28" spans="1:6" ht="31.2" x14ac:dyDescent="0.3">
      <c r="A28" s="560">
        <v>5</v>
      </c>
      <c r="B28" s="550" t="s">
        <v>705</v>
      </c>
      <c r="C28" s="54">
        <v>345172000</v>
      </c>
      <c r="D28" s="525" t="s">
        <v>706</v>
      </c>
      <c r="E28" s="559" t="s">
        <v>262</v>
      </c>
      <c r="F28" s="559" t="s">
        <v>674</v>
      </c>
    </row>
    <row r="29" spans="1:6" ht="31.2" x14ac:dyDescent="0.3">
      <c r="A29" s="560">
        <v>6</v>
      </c>
      <c r="B29" s="550" t="s">
        <v>707</v>
      </c>
      <c r="C29" s="54">
        <v>121047000</v>
      </c>
      <c r="D29" s="525" t="s">
        <v>708</v>
      </c>
      <c r="E29" s="559" t="s">
        <v>262</v>
      </c>
      <c r="F29" s="559" t="s">
        <v>674</v>
      </c>
    </row>
    <row r="30" spans="1:6" ht="31.2" x14ac:dyDescent="0.3">
      <c r="A30" s="560">
        <v>7</v>
      </c>
      <c r="B30" s="550" t="s">
        <v>709</v>
      </c>
      <c r="C30" s="54">
        <v>26178000</v>
      </c>
      <c r="D30" s="525" t="s">
        <v>710</v>
      </c>
      <c r="E30" s="559" t="s">
        <v>262</v>
      </c>
      <c r="F30" s="559" t="s">
        <v>674</v>
      </c>
    </row>
    <row r="31" spans="1:6" x14ac:dyDescent="0.3">
      <c r="A31" s="560">
        <v>8</v>
      </c>
      <c r="B31" s="561" t="s">
        <v>711</v>
      </c>
      <c r="C31" s="54">
        <v>103550000</v>
      </c>
      <c r="D31" s="525" t="s">
        <v>712</v>
      </c>
      <c r="E31" s="559" t="s">
        <v>262</v>
      </c>
      <c r="F31" s="559" t="s">
        <v>674</v>
      </c>
    </row>
    <row r="32" spans="1:6" x14ac:dyDescent="0.3">
      <c r="A32" s="564"/>
      <c r="B32" s="561"/>
      <c r="C32" s="54"/>
      <c r="D32" s="525"/>
      <c r="E32" s="559"/>
      <c r="F32" s="559"/>
    </row>
    <row r="33" spans="1:6" x14ac:dyDescent="0.3">
      <c r="A33" s="565" t="s">
        <v>247</v>
      </c>
      <c r="B33" s="566" t="s">
        <v>713</v>
      </c>
      <c r="C33" s="583">
        <f>C34</f>
        <v>298123000</v>
      </c>
      <c r="D33" s="553"/>
      <c r="E33" s="553"/>
      <c r="F33" s="553"/>
    </row>
    <row r="34" spans="1:6" ht="31.2" x14ac:dyDescent="0.3">
      <c r="A34" s="567">
        <v>1</v>
      </c>
      <c r="B34" s="552" t="s">
        <v>714</v>
      </c>
      <c r="C34" s="54">
        <v>298123000</v>
      </c>
      <c r="D34" s="525" t="s">
        <v>715</v>
      </c>
      <c r="E34" s="559" t="s">
        <v>262</v>
      </c>
      <c r="F34" s="559" t="s">
        <v>674</v>
      </c>
    </row>
    <row r="35" spans="1:6" x14ac:dyDescent="0.3">
      <c r="A35" s="564"/>
      <c r="B35" s="552"/>
      <c r="C35" s="582"/>
      <c r="D35" s="568"/>
      <c r="E35" s="559"/>
      <c r="F35" s="559"/>
    </row>
    <row r="36" spans="1:6" ht="46.8" x14ac:dyDescent="0.3">
      <c r="A36" s="565" t="s">
        <v>248</v>
      </c>
      <c r="B36" s="566" t="s">
        <v>716</v>
      </c>
      <c r="C36" s="580">
        <f>C37</f>
        <v>157250000</v>
      </c>
      <c r="D36" s="568"/>
      <c r="E36" s="559"/>
      <c r="F36" s="559"/>
    </row>
    <row r="37" spans="1:6" ht="31.2" x14ac:dyDescent="0.3">
      <c r="A37" s="567">
        <v>2</v>
      </c>
      <c r="B37" s="552" t="s">
        <v>717</v>
      </c>
      <c r="C37" s="54">
        <v>157250000</v>
      </c>
      <c r="D37" s="525" t="s">
        <v>718</v>
      </c>
      <c r="E37" s="559" t="s">
        <v>262</v>
      </c>
      <c r="F37" s="559" t="s">
        <v>674</v>
      </c>
    </row>
    <row r="38" spans="1:6" x14ac:dyDescent="0.3">
      <c r="A38" s="547"/>
      <c r="B38" s="548"/>
      <c r="C38" s="584"/>
      <c r="D38" s="548"/>
      <c r="E38" s="548"/>
      <c r="F38" s="548"/>
    </row>
    <row r="39" spans="1:6" ht="31.2" x14ac:dyDescent="0.3">
      <c r="A39" s="565" t="s">
        <v>250</v>
      </c>
      <c r="B39" s="566" t="s">
        <v>719</v>
      </c>
      <c r="C39" s="583">
        <f>SUM(C40:C57)</f>
        <v>14578497500</v>
      </c>
      <c r="D39" s="553"/>
      <c r="E39" s="553"/>
      <c r="F39" s="553"/>
    </row>
    <row r="40" spans="1:6" x14ac:dyDescent="0.3">
      <c r="A40" s="567">
        <v>1</v>
      </c>
      <c r="B40" s="550" t="s">
        <v>720</v>
      </c>
      <c r="C40" s="54">
        <v>891537000</v>
      </c>
      <c r="D40" s="525" t="s">
        <v>721</v>
      </c>
      <c r="E40" s="559" t="s">
        <v>722</v>
      </c>
      <c r="F40" s="559" t="s">
        <v>674</v>
      </c>
    </row>
    <row r="41" spans="1:6" ht="31.2" x14ac:dyDescent="0.3">
      <c r="A41" s="567">
        <v>2</v>
      </c>
      <c r="B41" s="550" t="s">
        <v>723</v>
      </c>
      <c r="C41" s="54">
        <v>805737500</v>
      </c>
      <c r="D41" s="525" t="s">
        <v>724</v>
      </c>
      <c r="E41" s="559" t="s">
        <v>262</v>
      </c>
      <c r="F41" s="559" t="s">
        <v>674</v>
      </c>
    </row>
    <row r="42" spans="1:6" ht="31.2" x14ac:dyDescent="0.3">
      <c r="A42" s="567">
        <v>3</v>
      </c>
      <c r="B42" s="550" t="s">
        <v>725</v>
      </c>
      <c r="C42" s="54">
        <v>88010000</v>
      </c>
      <c r="D42" s="525" t="s">
        <v>726</v>
      </c>
      <c r="E42" s="559" t="s">
        <v>262</v>
      </c>
      <c r="F42" s="559" t="s">
        <v>674</v>
      </c>
    </row>
    <row r="43" spans="1:6" ht="31.2" x14ac:dyDescent="0.3">
      <c r="A43" s="567">
        <v>4</v>
      </c>
      <c r="B43" s="550" t="s">
        <v>727</v>
      </c>
      <c r="C43" s="54">
        <v>2360813000</v>
      </c>
      <c r="D43" s="525" t="s">
        <v>728</v>
      </c>
      <c r="E43" s="559" t="s">
        <v>262</v>
      </c>
      <c r="F43" s="559" t="s">
        <v>674</v>
      </c>
    </row>
    <row r="44" spans="1:6" ht="46.8" x14ac:dyDescent="0.3">
      <c r="A44" s="567">
        <v>5</v>
      </c>
      <c r="B44" s="550" t="s">
        <v>729</v>
      </c>
      <c r="C44" s="54">
        <v>752475000</v>
      </c>
      <c r="D44" s="525" t="s">
        <v>730</v>
      </c>
      <c r="E44" s="559" t="s">
        <v>731</v>
      </c>
      <c r="F44" s="559" t="s">
        <v>674</v>
      </c>
    </row>
    <row r="45" spans="1:6" ht="31.2" x14ac:dyDescent="0.3">
      <c r="A45" s="567">
        <v>6</v>
      </c>
      <c r="B45" s="552" t="s">
        <v>732</v>
      </c>
      <c r="C45" s="54">
        <v>25000000</v>
      </c>
      <c r="D45" s="525" t="s">
        <v>733</v>
      </c>
      <c r="E45" s="559" t="s">
        <v>734</v>
      </c>
      <c r="F45" s="559" t="s">
        <v>674</v>
      </c>
    </row>
    <row r="46" spans="1:6" ht="31.2" x14ac:dyDescent="0.3">
      <c r="A46" s="567">
        <v>7</v>
      </c>
      <c r="B46" s="552" t="s">
        <v>735</v>
      </c>
      <c r="C46" s="54">
        <v>45874500</v>
      </c>
      <c r="D46" s="525" t="s">
        <v>736</v>
      </c>
      <c r="E46" s="559" t="s">
        <v>262</v>
      </c>
      <c r="F46" s="559" t="s">
        <v>674</v>
      </c>
    </row>
    <row r="47" spans="1:6" ht="31.2" x14ac:dyDescent="0.3">
      <c r="A47" s="567">
        <v>8</v>
      </c>
      <c r="B47" s="552" t="s">
        <v>737</v>
      </c>
      <c r="C47" s="54">
        <v>135473000</v>
      </c>
      <c r="D47" s="525" t="s">
        <v>738</v>
      </c>
      <c r="E47" s="559" t="s">
        <v>262</v>
      </c>
      <c r="F47" s="559" t="s">
        <v>674</v>
      </c>
    </row>
    <row r="48" spans="1:6" ht="31.2" x14ac:dyDescent="0.3">
      <c r="A48" s="567">
        <v>9</v>
      </c>
      <c r="B48" s="552" t="s">
        <v>739</v>
      </c>
      <c r="C48" s="54">
        <v>6827000</v>
      </c>
      <c r="D48" s="525" t="s">
        <v>740</v>
      </c>
      <c r="E48" s="559" t="s">
        <v>262</v>
      </c>
      <c r="F48" s="559" t="s">
        <v>674</v>
      </c>
    </row>
    <row r="49" spans="1:6" ht="46.8" x14ac:dyDescent="0.3">
      <c r="A49" s="567">
        <v>10</v>
      </c>
      <c r="B49" s="552" t="s">
        <v>741</v>
      </c>
      <c r="C49" s="54">
        <v>3455246000</v>
      </c>
      <c r="D49" s="525" t="s">
        <v>742</v>
      </c>
      <c r="E49" s="559" t="s">
        <v>262</v>
      </c>
      <c r="F49" s="559" t="s">
        <v>674</v>
      </c>
    </row>
    <row r="50" spans="1:6" ht="31.2" x14ac:dyDescent="0.3">
      <c r="A50" s="567">
        <v>11</v>
      </c>
      <c r="B50" s="550" t="s">
        <v>743</v>
      </c>
      <c r="C50" s="54">
        <v>189400000</v>
      </c>
      <c r="D50" s="525" t="s">
        <v>744</v>
      </c>
      <c r="E50" s="559" t="s">
        <v>262</v>
      </c>
      <c r="F50" s="559" t="s">
        <v>674</v>
      </c>
    </row>
    <row r="51" spans="1:6" ht="31.2" x14ac:dyDescent="0.3">
      <c r="A51" s="567">
        <v>12</v>
      </c>
      <c r="B51" s="550" t="s">
        <v>745</v>
      </c>
      <c r="C51" s="54">
        <v>313631500</v>
      </c>
      <c r="D51" s="525" t="s">
        <v>746</v>
      </c>
      <c r="E51" s="559" t="s">
        <v>262</v>
      </c>
      <c r="F51" s="559" t="s">
        <v>674</v>
      </c>
    </row>
    <row r="52" spans="1:6" ht="46.8" x14ac:dyDescent="0.3">
      <c r="A52" s="567">
        <v>13</v>
      </c>
      <c r="B52" s="552" t="s">
        <v>747</v>
      </c>
      <c r="C52" s="54">
        <v>5091150000</v>
      </c>
      <c r="D52" s="552" t="s">
        <v>748</v>
      </c>
      <c r="E52" s="559" t="s">
        <v>749</v>
      </c>
      <c r="F52" s="559" t="s">
        <v>674</v>
      </c>
    </row>
    <row r="53" spans="1:6" x14ac:dyDescent="0.3">
      <c r="A53" s="567">
        <v>14</v>
      </c>
      <c r="B53" s="550" t="s">
        <v>750</v>
      </c>
      <c r="C53" s="54">
        <v>14850000</v>
      </c>
      <c r="D53" s="559" t="s">
        <v>751</v>
      </c>
      <c r="E53" s="559" t="s">
        <v>262</v>
      </c>
      <c r="F53" s="559" t="s">
        <v>674</v>
      </c>
    </row>
    <row r="54" spans="1:6" ht="31.2" x14ac:dyDescent="0.3">
      <c r="A54" s="567">
        <v>15</v>
      </c>
      <c r="B54" s="550" t="s">
        <v>752</v>
      </c>
      <c r="C54" s="54">
        <v>200550000</v>
      </c>
      <c r="D54" s="525" t="s">
        <v>753</v>
      </c>
      <c r="E54" s="559" t="s">
        <v>262</v>
      </c>
      <c r="F54" s="559" t="s">
        <v>674</v>
      </c>
    </row>
    <row r="55" spans="1:6" ht="31.2" x14ac:dyDescent="0.3">
      <c r="A55" s="567">
        <v>16</v>
      </c>
      <c r="B55" s="569" t="s">
        <v>754</v>
      </c>
      <c r="C55" s="585">
        <v>25000000</v>
      </c>
      <c r="D55" s="570" t="s">
        <v>755</v>
      </c>
      <c r="E55" s="571" t="s">
        <v>293</v>
      </c>
      <c r="F55" s="571" t="s">
        <v>674</v>
      </c>
    </row>
    <row r="56" spans="1:6" ht="46.8" x14ac:dyDescent="0.3">
      <c r="A56" s="567">
        <v>17</v>
      </c>
      <c r="B56" s="572" t="s">
        <v>756</v>
      </c>
      <c r="C56" s="585">
        <v>15000000</v>
      </c>
      <c r="D56" s="573" t="s">
        <v>757</v>
      </c>
      <c r="E56" s="571" t="s">
        <v>262</v>
      </c>
      <c r="F56" s="571" t="s">
        <v>674</v>
      </c>
    </row>
    <row r="57" spans="1:6" ht="31.2" x14ac:dyDescent="0.3">
      <c r="A57" s="567">
        <v>18</v>
      </c>
      <c r="B57" s="561" t="s">
        <v>758</v>
      </c>
      <c r="C57" s="54">
        <v>161923000</v>
      </c>
      <c r="D57" s="559" t="s">
        <v>759</v>
      </c>
      <c r="E57" s="559" t="s">
        <v>262</v>
      </c>
      <c r="F57" s="559" t="s">
        <v>674</v>
      </c>
    </row>
    <row r="58" spans="1:6" x14ac:dyDescent="0.3">
      <c r="A58" s="564"/>
      <c r="B58" s="550"/>
      <c r="C58" s="582"/>
      <c r="D58" s="551"/>
      <c r="E58" s="551"/>
      <c r="F58" s="551"/>
    </row>
    <row r="59" spans="1:6" ht="31.2" x14ac:dyDescent="0.3">
      <c r="A59" s="565" t="s">
        <v>253</v>
      </c>
      <c r="B59" s="574" t="s">
        <v>760</v>
      </c>
      <c r="C59" s="580">
        <f>C60</f>
        <v>49650000</v>
      </c>
      <c r="D59" s="559"/>
      <c r="E59" s="559"/>
      <c r="F59" s="559"/>
    </row>
    <row r="60" spans="1:6" ht="31.2" x14ac:dyDescent="0.3">
      <c r="A60" s="567">
        <v>1</v>
      </c>
      <c r="B60" s="561" t="s">
        <v>761</v>
      </c>
      <c r="C60" s="54">
        <v>49650000</v>
      </c>
      <c r="D60" s="575" t="s">
        <v>762</v>
      </c>
      <c r="E60" s="551" t="s">
        <v>762</v>
      </c>
      <c r="F60" s="559" t="s">
        <v>674</v>
      </c>
    </row>
    <row r="61" spans="1:6" x14ac:dyDescent="0.3">
      <c r="A61" s="576"/>
    </row>
  </sheetData>
  <conditionalFormatting sqref="B6">
    <cfRule type="expression" dxfId="5" priority="1">
      <formula>#REF!&lt;&gt;0</formula>
    </cfRule>
  </conditionalFormatting>
  <pageMargins left="0.26" right="0.14000000000000001" top="0.33" bottom="0.31" header="0.31496062992125984" footer="0.31496062992125984"/>
  <pageSetup paperSize="11" scale="55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60" zoomScaleNormal="60" workbookViewId="0">
      <selection activeCell="D10" sqref="D10"/>
    </sheetView>
  </sheetViews>
  <sheetFormatPr defaultColWidth="9.109375" defaultRowHeight="13.8" x14ac:dyDescent="0.25"/>
  <cols>
    <col min="1" max="1" width="7.77734375" style="434" customWidth="1"/>
    <col min="2" max="2" width="55.77734375" style="434" customWidth="1"/>
    <col min="3" max="3" width="23.77734375" style="434" customWidth="1"/>
    <col min="4" max="4" width="45.77734375" style="434" customWidth="1"/>
    <col min="5" max="6" width="24.77734375" style="434" customWidth="1"/>
    <col min="7" max="256" width="9.109375" style="434"/>
    <col min="257" max="257" width="5.5546875" style="434" customWidth="1"/>
    <col min="258" max="258" width="63.109375" style="434" customWidth="1"/>
    <col min="259" max="259" width="17" style="434" customWidth="1"/>
    <col min="260" max="260" width="42.88671875" style="434" customWidth="1"/>
    <col min="261" max="261" width="17.44140625" style="434" customWidth="1"/>
    <col min="262" max="262" width="13.109375" style="434" customWidth="1"/>
    <col min="263" max="512" width="9.109375" style="434"/>
    <col min="513" max="513" width="5.5546875" style="434" customWidth="1"/>
    <col min="514" max="514" width="63.109375" style="434" customWidth="1"/>
    <col min="515" max="515" width="17" style="434" customWidth="1"/>
    <col min="516" max="516" width="42.88671875" style="434" customWidth="1"/>
    <col min="517" max="517" width="17.44140625" style="434" customWidth="1"/>
    <col min="518" max="518" width="13.109375" style="434" customWidth="1"/>
    <col min="519" max="768" width="9.109375" style="434"/>
    <col min="769" max="769" width="5.5546875" style="434" customWidth="1"/>
    <col min="770" max="770" width="63.109375" style="434" customWidth="1"/>
    <col min="771" max="771" width="17" style="434" customWidth="1"/>
    <col min="772" max="772" width="42.88671875" style="434" customWidth="1"/>
    <col min="773" max="773" width="17.44140625" style="434" customWidth="1"/>
    <col min="774" max="774" width="13.109375" style="434" customWidth="1"/>
    <col min="775" max="1024" width="9.109375" style="434"/>
    <col min="1025" max="1025" width="5.5546875" style="434" customWidth="1"/>
    <col min="1026" max="1026" width="63.109375" style="434" customWidth="1"/>
    <col min="1027" max="1027" width="17" style="434" customWidth="1"/>
    <col min="1028" max="1028" width="42.88671875" style="434" customWidth="1"/>
    <col min="1029" max="1029" width="17.44140625" style="434" customWidth="1"/>
    <col min="1030" max="1030" width="13.109375" style="434" customWidth="1"/>
    <col min="1031" max="1280" width="9.109375" style="434"/>
    <col min="1281" max="1281" width="5.5546875" style="434" customWidth="1"/>
    <col min="1282" max="1282" width="63.109375" style="434" customWidth="1"/>
    <col min="1283" max="1283" width="17" style="434" customWidth="1"/>
    <col min="1284" max="1284" width="42.88671875" style="434" customWidth="1"/>
    <col min="1285" max="1285" width="17.44140625" style="434" customWidth="1"/>
    <col min="1286" max="1286" width="13.109375" style="434" customWidth="1"/>
    <col min="1287" max="1536" width="9.109375" style="434"/>
    <col min="1537" max="1537" width="5.5546875" style="434" customWidth="1"/>
    <col min="1538" max="1538" width="63.109375" style="434" customWidth="1"/>
    <col min="1539" max="1539" width="17" style="434" customWidth="1"/>
    <col min="1540" max="1540" width="42.88671875" style="434" customWidth="1"/>
    <col min="1541" max="1541" width="17.44140625" style="434" customWidth="1"/>
    <col min="1542" max="1542" width="13.109375" style="434" customWidth="1"/>
    <col min="1543" max="1792" width="9.109375" style="434"/>
    <col min="1793" max="1793" width="5.5546875" style="434" customWidth="1"/>
    <col min="1794" max="1794" width="63.109375" style="434" customWidth="1"/>
    <col min="1795" max="1795" width="17" style="434" customWidth="1"/>
    <col min="1796" max="1796" width="42.88671875" style="434" customWidth="1"/>
    <col min="1797" max="1797" width="17.44140625" style="434" customWidth="1"/>
    <col min="1798" max="1798" width="13.109375" style="434" customWidth="1"/>
    <col min="1799" max="2048" width="9.109375" style="434"/>
    <col min="2049" max="2049" width="5.5546875" style="434" customWidth="1"/>
    <col min="2050" max="2050" width="63.109375" style="434" customWidth="1"/>
    <col min="2051" max="2051" width="17" style="434" customWidth="1"/>
    <col min="2052" max="2052" width="42.88671875" style="434" customWidth="1"/>
    <col min="2053" max="2053" width="17.44140625" style="434" customWidth="1"/>
    <col min="2054" max="2054" width="13.109375" style="434" customWidth="1"/>
    <col min="2055" max="2304" width="9.109375" style="434"/>
    <col min="2305" max="2305" width="5.5546875" style="434" customWidth="1"/>
    <col min="2306" max="2306" width="63.109375" style="434" customWidth="1"/>
    <col min="2307" max="2307" width="17" style="434" customWidth="1"/>
    <col min="2308" max="2308" width="42.88671875" style="434" customWidth="1"/>
    <col min="2309" max="2309" width="17.44140625" style="434" customWidth="1"/>
    <col min="2310" max="2310" width="13.109375" style="434" customWidth="1"/>
    <col min="2311" max="2560" width="9.109375" style="434"/>
    <col min="2561" max="2561" width="5.5546875" style="434" customWidth="1"/>
    <col min="2562" max="2562" width="63.109375" style="434" customWidth="1"/>
    <col min="2563" max="2563" width="17" style="434" customWidth="1"/>
    <col min="2564" max="2564" width="42.88671875" style="434" customWidth="1"/>
    <col min="2565" max="2565" width="17.44140625" style="434" customWidth="1"/>
    <col min="2566" max="2566" width="13.109375" style="434" customWidth="1"/>
    <col min="2567" max="2816" width="9.109375" style="434"/>
    <col min="2817" max="2817" width="5.5546875" style="434" customWidth="1"/>
    <col min="2818" max="2818" width="63.109375" style="434" customWidth="1"/>
    <col min="2819" max="2819" width="17" style="434" customWidth="1"/>
    <col min="2820" max="2820" width="42.88671875" style="434" customWidth="1"/>
    <col min="2821" max="2821" width="17.44140625" style="434" customWidth="1"/>
    <col min="2822" max="2822" width="13.109375" style="434" customWidth="1"/>
    <col min="2823" max="3072" width="9.109375" style="434"/>
    <col min="3073" max="3073" width="5.5546875" style="434" customWidth="1"/>
    <col min="3074" max="3074" width="63.109375" style="434" customWidth="1"/>
    <col min="3075" max="3075" width="17" style="434" customWidth="1"/>
    <col min="3076" max="3076" width="42.88671875" style="434" customWidth="1"/>
    <col min="3077" max="3077" width="17.44140625" style="434" customWidth="1"/>
    <col min="3078" max="3078" width="13.109375" style="434" customWidth="1"/>
    <col min="3079" max="3328" width="9.109375" style="434"/>
    <col min="3329" max="3329" width="5.5546875" style="434" customWidth="1"/>
    <col min="3330" max="3330" width="63.109375" style="434" customWidth="1"/>
    <col min="3331" max="3331" width="17" style="434" customWidth="1"/>
    <col min="3332" max="3332" width="42.88671875" style="434" customWidth="1"/>
    <col min="3333" max="3333" width="17.44140625" style="434" customWidth="1"/>
    <col min="3334" max="3334" width="13.109375" style="434" customWidth="1"/>
    <col min="3335" max="3584" width="9.109375" style="434"/>
    <col min="3585" max="3585" width="5.5546875" style="434" customWidth="1"/>
    <col min="3586" max="3586" width="63.109375" style="434" customWidth="1"/>
    <col min="3587" max="3587" width="17" style="434" customWidth="1"/>
    <col min="3588" max="3588" width="42.88671875" style="434" customWidth="1"/>
    <col min="3589" max="3589" width="17.44140625" style="434" customWidth="1"/>
    <col min="3590" max="3590" width="13.109375" style="434" customWidth="1"/>
    <col min="3591" max="3840" width="9.109375" style="434"/>
    <col min="3841" max="3841" width="5.5546875" style="434" customWidth="1"/>
    <col min="3842" max="3842" width="63.109375" style="434" customWidth="1"/>
    <col min="3843" max="3843" width="17" style="434" customWidth="1"/>
    <col min="3844" max="3844" width="42.88671875" style="434" customWidth="1"/>
    <col min="3845" max="3845" width="17.44140625" style="434" customWidth="1"/>
    <col min="3846" max="3846" width="13.109375" style="434" customWidth="1"/>
    <col min="3847" max="4096" width="9.109375" style="434"/>
    <col min="4097" max="4097" width="5.5546875" style="434" customWidth="1"/>
    <col min="4098" max="4098" width="63.109375" style="434" customWidth="1"/>
    <col min="4099" max="4099" width="17" style="434" customWidth="1"/>
    <col min="4100" max="4100" width="42.88671875" style="434" customWidth="1"/>
    <col min="4101" max="4101" width="17.44140625" style="434" customWidth="1"/>
    <col min="4102" max="4102" width="13.109375" style="434" customWidth="1"/>
    <col min="4103" max="4352" width="9.109375" style="434"/>
    <col min="4353" max="4353" width="5.5546875" style="434" customWidth="1"/>
    <col min="4354" max="4354" width="63.109375" style="434" customWidth="1"/>
    <col min="4355" max="4355" width="17" style="434" customWidth="1"/>
    <col min="4356" max="4356" width="42.88671875" style="434" customWidth="1"/>
    <col min="4357" max="4357" width="17.44140625" style="434" customWidth="1"/>
    <col min="4358" max="4358" width="13.109375" style="434" customWidth="1"/>
    <col min="4359" max="4608" width="9.109375" style="434"/>
    <col min="4609" max="4609" width="5.5546875" style="434" customWidth="1"/>
    <col min="4610" max="4610" width="63.109375" style="434" customWidth="1"/>
    <col min="4611" max="4611" width="17" style="434" customWidth="1"/>
    <col min="4612" max="4612" width="42.88671875" style="434" customWidth="1"/>
    <col min="4613" max="4613" width="17.44140625" style="434" customWidth="1"/>
    <col min="4614" max="4614" width="13.109375" style="434" customWidth="1"/>
    <col min="4615" max="4864" width="9.109375" style="434"/>
    <col min="4865" max="4865" width="5.5546875" style="434" customWidth="1"/>
    <col min="4866" max="4866" width="63.109375" style="434" customWidth="1"/>
    <col min="4867" max="4867" width="17" style="434" customWidth="1"/>
    <col min="4868" max="4868" width="42.88671875" style="434" customWidth="1"/>
    <col min="4869" max="4869" width="17.44140625" style="434" customWidth="1"/>
    <col min="4870" max="4870" width="13.109375" style="434" customWidth="1"/>
    <col min="4871" max="5120" width="9.109375" style="434"/>
    <col min="5121" max="5121" width="5.5546875" style="434" customWidth="1"/>
    <col min="5122" max="5122" width="63.109375" style="434" customWidth="1"/>
    <col min="5123" max="5123" width="17" style="434" customWidth="1"/>
    <col min="5124" max="5124" width="42.88671875" style="434" customWidth="1"/>
    <col min="5125" max="5125" width="17.44140625" style="434" customWidth="1"/>
    <col min="5126" max="5126" width="13.109375" style="434" customWidth="1"/>
    <col min="5127" max="5376" width="9.109375" style="434"/>
    <col min="5377" max="5377" width="5.5546875" style="434" customWidth="1"/>
    <col min="5378" max="5378" width="63.109375" style="434" customWidth="1"/>
    <col min="5379" max="5379" width="17" style="434" customWidth="1"/>
    <col min="5380" max="5380" width="42.88671875" style="434" customWidth="1"/>
    <col min="5381" max="5381" width="17.44140625" style="434" customWidth="1"/>
    <col min="5382" max="5382" width="13.109375" style="434" customWidth="1"/>
    <col min="5383" max="5632" width="9.109375" style="434"/>
    <col min="5633" max="5633" width="5.5546875" style="434" customWidth="1"/>
    <col min="5634" max="5634" width="63.109375" style="434" customWidth="1"/>
    <col min="5635" max="5635" width="17" style="434" customWidth="1"/>
    <col min="5636" max="5636" width="42.88671875" style="434" customWidth="1"/>
    <col min="5637" max="5637" width="17.44140625" style="434" customWidth="1"/>
    <col min="5638" max="5638" width="13.109375" style="434" customWidth="1"/>
    <col min="5639" max="5888" width="9.109375" style="434"/>
    <col min="5889" max="5889" width="5.5546875" style="434" customWidth="1"/>
    <col min="5890" max="5890" width="63.109375" style="434" customWidth="1"/>
    <col min="5891" max="5891" width="17" style="434" customWidth="1"/>
    <col min="5892" max="5892" width="42.88671875" style="434" customWidth="1"/>
    <col min="5893" max="5893" width="17.44140625" style="434" customWidth="1"/>
    <col min="5894" max="5894" width="13.109375" style="434" customWidth="1"/>
    <col min="5895" max="6144" width="9.109375" style="434"/>
    <col min="6145" max="6145" width="5.5546875" style="434" customWidth="1"/>
    <col min="6146" max="6146" width="63.109375" style="434" customWidth="1"/>
    <col min="6147" max="6147" width="17" style="434" customWidth="1"/>
    <col min="6148" max="6148" width="42.88671875" style="434" customWidth="1"/>
    <col min="6149" max="6149" width="17.44140625" style="434" customWidth="1"/>
    <col min="6150" max="6150" width="13.109375" style="434" customWidth="1"/>
    <col min="6151" max="6400" width="9.109375" style="434"/>
    <col min="6401" max="6401" width="5.5546875" style="434" customWidth="1"/>
    <col min="6402" max="6402" width="63.109375" style="434" customWidth="1"/>
    <col min="6403" max="6403" width="17" style="434" customWidth="1"/>
    <col min="6404" max="6404" width="42.88671875" style="434" customWidth="1"/>
    <col min="6405" max="6405" width="17.44140625" style="434" customWidth="1"/>
    <col min="6406" max="6406" width="13.109375" style="434" customWidth="1"/>
    <col min="6407" max="6656" width="9.109375" style="434"/>
    <col min="6657" max="6657" width="5.5546875" style="434" customWidth="1"/>
    <col min="6658" max="6658" width="63.109375" style="434" customWidth="1"/>
    <col min="6659" max="6659" width="17" style="434" customWidth="1"/>
    <col min="6660" max="6660" width="42.88671875" style="434" customWidth="1"/>
    <col min="6661" max="6661" width="17.44140625" style="434" customWidth="1"/>
    <col min="6662" max="6662" width="13.109375" style="434" customWidth="1"/>
    <col min="6663" max="6912" width="9.109375" style="434"/>
    <col min="6913" max="6913" width="5.5546875" style="434" customWidth="1"/>
    <col min="6914" max="6914" width="63.109375" style="434" customWidth="1"/>
    <col min="6915" max="6915" width="17" style="434" customWidth="1"/>
    <col min="6916" max="6916" width="42.88671875" style="434" customWidth="1"/>
    <col min="6917" max="6917" width="17.44140625" style="434" customWidth="1"/>
    <col min="6918" max="6918" width="13.109375" style="434" customWidth="1"/>
    <col min="6919" max="7168" width="9.109375" style="434"/>
    <col min="7169" max="7169" width="5.5546875" style="434" customWidth="1"/>
    <col min="7170" max="7170" width="63.109375" style="434" customWidth="1"/>
    <col min="7171" max="7171" width="17" style="434" customWidth="1"/>
    <col min="7172" max="7172" width="42.88671875" style="434" customWidth="1"/>
    <col min="7173" max="7173" width="17.44140625" style="434" customWidth="1"/>
    <col min="7174" max="7174" width="13.109375" style="434" customWidth="1"/>
    <col min="7175" max="7424" width="9.109375" style="434"/>
    <col min="7425" max="7425" width="5.5546875" style="434" customWidth="1"/>
    <col min="7426" max="7426" width="63.109375" style="434" customWidth="1"/>
    <col min="7427" max="7427" width="17" style="434" customWidth="1"/>
    <col min="7428" max="7428" width="42.88671875" style="434" customWidth="1"/>
    <col min="7429" max="7429" width="17.44140625" style="434" customWidth="1"/>
    <col min="7430" max="7430" width="13.109375" style="434" customWidth="1"/>
    <col min="7431" max="7680" width="9.109375" style="434"/>
    <col min="7681" max="7681" width="5.5546875" style="434" customWidth="1"/>
    <col min="7682" max="7682" width="63.109375" style="434" customWidth="1"/>
    <col min="7683" max="7683" width="17" style="434" customWidth="1"/>
    <col min="7684" max="7684" width="42.88671875" style="434" customWidth="1"/>
    <col min="7685" max="7685" width="17.44140625" style="434" customWidth="1"/>
    <col min="7686" max="7686" width="13.109375" style="434" customWidth="1"/>
    <col min="7687" max="7936" width="9.109375" style="434"/>
    <col min="7937" max="7937" width="5.5546875" style="434" customWidth="1"/>
    <col min="7938" max="7938" width="63.109375" style="434" customWidth="1"/>
    <col min="7939" max="7939" width="17" style="434" customWidth="1"/>
    <col min="7940" max="7940" width="42.88671875" style="434" customWidth="1"/>
    <col min="7941" max="7941" width="17.44140625" style="434" customWidth="1"/>
    <col min="7942" max="7942" width="13.109375" style="434" customWidth="1"/>
    <col min="7943" max="8192" width="9.109375" style="434"/>
    <col min="8193" max="8193" width="5.5546875" style="434" customWidth="1"/>
    <col min="8194" max="8194" width="63.109375" style="434" customWidth="1"/>
    <col min="8195" max="8195" width="17" style="434" customWidth="1"/>
    <col min="8196" max="8196" width="42.88671875" style="434" customWidth="1"/>
    <col min="8197" max="8197" width="17.44140625" style="434" customWidth="1"/>
    <col min="8198" max="8198" width="13.109375" style="434" customWidth="1"/>
    <col min="8199" max="8448" width="9.109375" style="434"/>
    <col min="8449" max="8449" width="5.5546875" style="434" customWidth="1"/>
    <col min="8450" max="8450" width="63.109375" style="434" customWidth="1"/>
    <col min="8451" max="8451" width="17" style="434" customWidth="1"/>
    <col min="8452" max="8452" width="42.88671875" style="434" customWidth="1"/>
    <col min="8453" max="8453" width="17.44140625" style="434" customWidth="1"/>
    <col min="8454" max="8454" width="13.109375" style="434" customWidth="1"/>
    <col min="8455" max="8704" width="9.109375" style="434"/>
    <col min="8705" max="8705" width="5.5546875" style="434" customWidth="1"/>
    <col min="8706" max="8706" width="63.109375" style="434" customWidth="1"/>
    <col min="8707" max="8707" width="17" style="434" customWidth="1"/>
    <col min="8708" max="8708" width="42.88671875" style="434" customWidth="1"/>
    <col min="8709" max="8709" width="17.44140625" style="434" customWidth="1"/>
    <col min="8710" max="8710" width="13.109375" style="434" customWidth="1"/>
    <col min="8711" max="8960" width="9.109375" style="434"/>
    <col min="8961" max="8961" width="5.5546875" style="434" customWidth="1"/>
    <col min="8962" max="8962" width="63.109375" style="434" customWidth="1"/>
    <col min="8963" max="8963" width="17" style="434" customWidth="1"/>
    <col min="8964" max="8964" width="42.88671875" style="434" customWidth="1"/>
    <col min="8965" max="8965" width="17.44140625" style="434" customWidth="1"/>
    <col min="8966" max="8966" width="13.109375" style="434" customWidth="1"/>
    <col min="8967" max="9216" width="9.109375" style="434"/>
    <col min="9217" max="9217" width="5.5546875" style="434" customWidth="1"/>
    <col min="9218" max="9218" width="63.109375" style="434" customWidth="1"/>
    <col min="9219" max="9219" width="17" style="434" customWidth="1"/>
    <col min="9220" max="9220" width="42.88671875" style="434" customWidth="1"/>
    <col min="9221" max="9221" width="17.44140625" style="434" customWidth="1"/>
    <col min="9222" max="9222" width="13.109375" style="434" customWidth="1"/>
    <col min="9223" max="9472" width="9.109375" style="434"/>
    <col min="9473" max="9473" width="5.5546875" style="434" customWidth="1"/>
    <col min="9474" max="9474" width="63.109375" style="434" customWidth="1"/>
    <col min="9475" max="9475" width="17" style="434" customWidth="1"/>
    <col min="9476" max="9476" width="42.88671875" style="434" customWidth="1"/>
    <col min="9477" max="9477" width="17.44140625" style="434" customWidth="1"/>
    <col min="9478" max="9478" width="13.109375" style="434" customWidth="1"/>
    <col min="9479" max="9728" width="9.109375" style="434"/>
    <col min="9729" max="9729" width="5.5546875" style="434" customWidth="1"/>
    <col min="9730" max="9730" width="63.109375" style="434" customWidth="1"/>
    <col min="9731" max="9731" width="17" style="434" customWidth="1"/>
    <col min="9732" max="9732" width="42.88671875" style="434" customWidth="1"/>
    <col min="9733" max="9733" width="17.44140625" style="434" customWidth="1"/>
    <col min="9734" max="9734" width="13.109375" style="434" customWidth="1"/>
    <col min="9735" max="9984" width="9.109375" style="434"/>
    <col min="9985" max="9985" width="5.5546875" style="434" customWidth="1"/>
    <col min="9986" max="9986" width="63.109375" style="434" customWidth="1"/>
    <col min="9987" max="9987" width="17" style="434" customWidth="1"/>
    <col min="9988" max="9988" width="42.88671875" style="434" customWidth="1"/>
    <col min="9989" max="9989" width="17.44140625" style="434" customWidth="1"/>
    <col min="9990" max="9990" width="13.109375" style="434" customWidth="1"/>
    <col min="9991" max="10240" width="9.109375" style="434"/>
    <col min="10241" max="10241" width="5.5546875" style="434" customWidth="1"/>
    <col min="10242" max="10242" width="63.109375" style="434" customWidth="1"/>
    <col min="10243" max="10243" width="17" style="434" customWidth="1"/>
    <col min="10244" max="10244" width="42.88671875" style="434" customWidth="1"/>
    <col min="10245" max="10245" width="17.44140625" style="434" customWidth="1"/>
    <col min="10246" max="10246" width="13.109375" style="434" customWidth="1"/>
    <col min="10247" max="10496" width="9.109375" style="434"/>
    <col min="10497" max="10497" width="5.5546875" style="434" customWidth="1"/>
    <col min="10498" max="10498" width="63.109375" style="434" customWidth="1"/>
    <col min="10499" max="10499" width="17" style="434" customWidth="1"/>
    <col min="10500" max="10500" width="42.88671875" style="434" customWidth="1"/>
    <col min="10501" max="10501" width="17.44140625" style="434" customWidth="1"/>
    <col min="10502" max="10502" width="13.109375" style="434" customWidth="1"/>
    <col min="10503" max="10752" width="9.109375" style="434"/>
    <col min="10753" max="10753" width="5.5546875" style="434" customWidth="1"/>
    <col min="10754" max="10754" width="63.109375" style="434" customWidth="1"/>
    <col min="10755" max="10755" width="17" style="434" customWidth="1"/>
    <col min="10756" max="10756" width="42.88671875" style="434" customWidth="1"/>
    <col min="10757" max="10757" width="17.44140625" style="434" customWidth="1"/>
    <col min="10758" max="10758" width="13.109375" style="434" customWidth="1"/>
    <col min="10759" max="11008" width="9.109375" style="434"/>
    <col min="11009" max="11009" width="5.5546875" style="434" customWidth="1"/>
    <col min="11010" max="11010" width="63.109375" style="434" customWidth="1"/>
    <col min="11011" max="11011" width="17" style="434" customWidth="1"/>
    <col min="11012" max="11012" width="42.88671875" style="434" customWidth="1"/>
    <col min="11013" max="11013" width="17.44140625" style="434" customWidth="1"/>
    <col min="11014" max="11014" width="13.109375" style="434" customWidth="1"/>
    <col min="11015" max="11264" width="9.109375" style="434"/>
    <col min="11265" max="11265" width="5.5546875" style="434" customWidth="1"/>
    <col min="11266" max="11266" width="63.109375" style="434" customWidth="1"/>
    <col min="11267" max="11267" width="17" style="434" customWidth="1"/>
    <col min="11268" max="11268" width="42.88671875" style="434" customWidth="1"/>
    <col min="11269" max="11269" width="17.44140625" style="434" customWidth="1"/>
    <col min="11270" max="11270" width="13.109375" style="434" customWidth="1"/>
    <col min="11271" max="11520" width="9.109375" style="434"/>
    <col min="11521" max="11521" width="5.5546875" style="434" customWidth="1"/>
    <col min="11522" max="11522" width="63.109375" style="434" customWidth="1"/>
    <col min="11523" max="11523" width="17" style="434" customWidth="1"/>
    <col min="11524" max="11524" width="42.88671875" style="434" customWidth="1"/>
    <col min="11525" max="11525" width="17.44140625" style="434" customWidth="1"/>
    <col min="11526" max="11526" width="13.109375" style="434" customWidth="1"/>
    <col min="11527" max="11776" width="9.109375" style="434"/>
    <col min="11777" max="11777" width="5.5546875" style="434" customWidth="1"/>
    <col min="11778" max="11778" width="63.109375" style="434" customWidth="1"/>
    <col min="11779" max="11779" width="17" style="434" customWidth="1"/>
    <col min="11780" max="11780" width="42.88671875" style="434" customWidth="1"/>
    <col min="11781" max="11781" width="17.44140625" style="434" customWidth="1"/>
    <col min="11782" max="11782" width="13.109375" style="434" customWidth="1"/>
    <col min="11783" max="12032" width="9.109375" style="434"/>
    <col min="12033" max="12033" width="5.5546875" style="434" customWidth="1"/>
    <col min="12034" max="12034" width="63.109375" style="434" customWidth="1"/>
    <col min="12035" max="12035" width="17" style="434" customWidth="1"/>
    <col min="12036" max="12036" width="42.88671875" style="434" customWidth="1"/>
    <col min="12037" max="12037" width="17.44140625" style="434" customWidth="1"/>
    <col min="12038" max="12038" width="13.109375" style="434" customWidth="1"/>
    <col min="12039" max="12288" width="9.109375" style="434"/>
    <col min="12289" max="12289" width="5.5546875" style="434" customWidth="1"/>
    <col min="12290" max="12290" width="63.109375" style="434" customWidth="1"/>
    <col min="12291" max="12291" width="17" style="434" customWidth="1"/>
    <col min="12292" max="12292" width="42.88671875" style="434" customWidth="1"/>
    <col min="12293" max="12293" width="17.44140625" style="434" customWidth="1"/>
    <col min="12294" max="12294" width="13.109375" style="434" customWidth="1"/>
    <col min="12295" max="12544" width="9.109375" style="434"/>
    <col min="12545" max="12545" width="5.5546875" style="434" customWidth="1"/>
    <col min="12546" max="12546" width="63.109375" style="434" customWidth="1"/>
    <col min="12547" max="12547" width="17" style="434" customWidth="1"/>
    <col min="12548" max="12548" width="42.88671875" style="434" customWidth="1"/>
    <col min="12549" max="12549" width="17.44140625" style="434" customWidth="1"/>
    <col min="12550" max="12550" width="13.109375" style="434" customWidth="1"/>
    <col min="12551" max="12800" width="9.109375" style="434"/>
    <col min="12801" max="12801" width="5.5546875" style="434" customWidth="1"/>
    <col min="12802" max="12802" width="63.109375" style="434" customWidth="1"/>
    <col min="12803" max="12803" width="17" style="434" customWidth="1"/>
    <col min="12804" max="12804" width="42.88671875" style="434" customWidth="1"/>
    <col min="12805" max="12805" width="17.44140625" style="434" customWidth="1"/>
    <col min="12806" max="12806" width="13.109375" style="434" customWidth="1"/>
    <col min="12807" max="13056" width="9.109375" style="434"/>
    <col min="13057" max="13057" width="5.5546875" style="434" customWidth="1"/>
    <col min="13058" max="13058" width="63.109375" style="434" customWidth="1"/>
    <col min="13059" max="13059" width="17" style="434" customWidth="1"/>
    <col min="13060" max="13060" width="42.88671875" style="434" customWidth="1"/>
    <col min="13061" max="13061" width="17.44140625" style="434" customWidth="1"/>
    <col min="13062" max="13062" width="13.109375" style="434" customWidth="1"/>
    <col min="13063" max="13312" width="9.109375" style="434"/>
    <col min="13313" max="13313" width="5.5546875" style="434" customWidth="1"/>
    <col min="13314" max="13314" width="63.109375" style="434" customWidth="1"/>
    <col min="13315" max="13315" width="17" style="434" customWidth="1"/>
    <col min="13316" max="13316" width="42.88671875" style="434" customWidth="1"/>
    <col min="13317" max="13317" width="17.44140625" style="434" customWidth="1"/>
    <col min="13318" max="13318" width="13.109375" style="434" customWidth="1"/>
    <col min="13319" max="13568" width="9.109375" style="434"/>
    <col min="13569" max="13569" width="5.5546875" style="434" customWidth="1"/>
    <col min="13570" max="13570" width="63.109375" style="434" customWidth="1"/>
    <col min="13571" max="13571" width="17" style="434" customWidth="1"/>
    <col min="13572" max="13572" width="42.88671875" style="434" customWidth="1"/>
    <col min="13573" max="13573" width="17.44140625" style="434" customWidth="1"/>
    <col min="13574" max="13574" width="13.109375" style="434" customWidth="1"/>
    <col min="13575" max="13824" width="9.109375" style="434"/>
    <col min="13825" max="13825" width="5.5546875" style="434" customWidth="1"/>
    <col min="13826" max="13826" width="63.109375" style="434" customWidth="1"/>
    <col min="13827" max="13827" width="17" style="434" customWidth="1"/>
    <col min="13828" max="13828" width="42.88671875" style="434" customWidth="1"/>
    <col min="13829" max="13829" width="17.44140625" style="434" customWidth="1"/>
    <col min="13830" max="13830" width="13.109375" style="434" customWidth="1"/>
    <col min="13831" max="14080" width="9.109375" style="434"/>
    <col min="14081" max="14081" width="5.5546875" style="434" customWidth="1"/>
    <col min="14082" max="14082" width="63.109375" style="434" customWidth="1"/>
    <col min="14083" max="14083" width="17" style="434" customWidth="1"/>
    <col min="14084" max="14084" width="42.88671875" style="434" customWidth="1"/>
    <col min="14085" max="14085" width="17.44140625" style="434" customWidth="1"/>
    <col min="14086" max="14086" width="13.109375" style="434" customWidth="1"/>
    <col min="14087" max="14336" width="9.109375" style="434"/>
    <col min="14337" max="14337" width="5.5546875" style="434" customWidth="1"/>
    <col min="14338" max="14338" width="63.109375" style="434" customWidth="1"/>
    <col min="14339" max="14339" width="17" style="434" customWidth="1"/>
    <col min="14340" max="14340" width="42.88671875" style="434" customWidth="1"/>
    <col min="14341" max="14341" width="17.44140625" style="434" customWidth="1"/>
    <col min="14342" max="14342" width="13.109375" style="434" customWidth="1"/>
    <col min="14343" max="14592" width="9.109375" style="434"/>
    <col min="14593" max="14593" width="5.5546875" style="434" customWidth="1"/>
    <col min="14594" max="14594" width="63.109375" style="434" customWidth="1"/>
    <col min="14595" max="14595" width="17" style="434" customWidth="1"/>
    <col min="14596" max="14596" width="42.88671875" style="434" customWidth="1"/>
    <col min="14597" max="14597" width="17.44140625" style="434" customWidth="1"/>
    <col min="14598" max="14598" width="13.109375" style="434" customWidth="1"/>
    <col min="14599" max="14848" width="9.109375" style="434"/>
    <col min="14849" max="14849" width="5.5546875" style="434" customWidth="1"/>
    <col min="14850" max="14850" width="63.109375" style="434" customWidth="1"/>
    <col min="14851" max="14851" width="17" style="434" customWidth="1"/>
    <col min="14852" max="14852" width="42.88671875" style="434" customWidth="1"/>
    <col min="14853" max="14853" width="17.44140625" style="434" customWidth="1"/>
    <col min="14854" max="14854" width="13.109375" style="434" customWidth="1"/>
    <col min="14855" max="15104" width="9.109375" style="434"/>
    <col min="15105" max="15105" width="5.5546875" style="434" customWidth="1"/>
    <col min="15106" max="15106" width="63.109375" style="434" customWidth="1"/>
    <col min="15107" max="15107" width="17" style="434" customWidth="1"/>
    <col min="15108" max="15108" width="42.88671875" style="434" customWidth="1"/>
    <col min="15109" max="15109" width="17.44140625" style="434" customWidth="1"/>
    <col min="15110" max="15110" width="13.109375" style="434" customWidth="1"/>
    <col min="15111" max="15360" width="9.109375" style="434"/>
    <col min="15361" max="15361" width="5.5546875" style="434" customWidth="1"/>
    <col min="15362" max="15362" width="63.109375" style="434" customWidth="1"/>
    <col min="15363" max="15363" width="17" style="434" customWidth="1"/>
    <col min="15364" max="15364" width="42.88671875" style="434" customWidth="1"/>
    <col min="15365" max="15365" width="17.44140625" style="434" customWidth="1"/>
    <col min="15366" max="15366" width="13.109375" style="434" customWidth="1"/>
    <col min="15367" max="15616" width="9.109375" style="434"/>
    <col min="15617" max="15617" width="5.5546875" style="434" customWidth="1"/>
    <col min="15618" max="15618" width="63.109375" style="434" customWidth="1"/>
    <col min="15619" max="15619" width="17" style="434" customWidth="1"/>
    <col min="15620" max="15620" width="42.88671875" style="434" customWidth="1"/>
    <col min="15621" max="15621" width="17.44140625" style="434" customWidth="1"/>
    <col min="15622" max="15622" width="13.109375" style="434" customWidth="1"/>
    <col min="15623" max="15872" width="9.109375" style="434"/>
    <col min="15873" max="15873" width="5.5546875" style="434" customWidth="1"/>
    <col min="15874" max="15874" width="63.109375" style="434" customWidth="1"/>
    <col min="15875" max="15875" width="17" style="434" customWidth="1"/>
    <col min="15876" max="15876" width="42.88671875" style="434" customWidth="1"/>
    <col min="15877" max="15877" width="17.44140625" style="434" customWidth="1"/>
    <col min="15878" max="15878" width="13.109375" style="434" customWidth="1"/>
    <col min="15879" max="16128" width="9.109375" style="434"/>
    <col min="16129" max="16129" width="5.5546875" style="434" customWidth="1"/>
    <col min="16130" max="16130" width="63.109375" style="434" customWidth="1"/>
    <col min="16131" max="16131" width="17" style="434" customWidth="1"/>
    <col min="16132" max="16132" width="42.88671875" style="434" customWidth="1"/>
    <col min="16133" max="16133" width="17.44140625" style="434" customWidth="1"/>
    <col min="16134" max="16134" width="13.109375" style="434" customWidth="1"/>
    <col min="16135" max="16384" width="9.109375" style="434"/>
  </cols>
  <sheetData>
    <row r="1" spans="1:6" ht="15.6" x14ac:dyDescent="0.3">
      <c r="A1" s="45" t="s">
        <v>3269</v>
      </c>
      <c r="B1" s="45"/>
      <c r="C1" s="45" t="s">
        <v>3270</v>
      </c>
      <c r="D1" s="45"/>
      <c r="E1" s="44"/>
      <c r="F1" s="44"/>
    </row>
    <row r="2" spans="1:6" ht="15.6" x14ac:dyDescent="0.3">
      <c r="A2" s="44"/>
      <c r="B2" s="44"/>
      <c r="C2" s="44"/>
      <c r="D2" s="44"/>
      <c r="E2" s="44"/>
      <c r="F2" s="44"/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ht="15.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ht="15.6" x14ac:dyDescent="0.3">
      <c r="A5" s="586"/>
      <c r="B5" s="586"/>
      <c r="C5" s="586"/>
      <c r="D5" s="586"/>
      <c r="E5" s="586"/>
      <c r="F5" s="586"/>
    </row>
    <row r="6" spans="1:6" ht="15.6" x14ac:dyDescent="0.3">
      <c r="A6" s="586"/>
      <c r="B6" s="587" t="s">
        <v>1212</v>
      </c>
      <c r="C6" s="586"/>
      <c r="D6" s="586"/>
      <c r="E6" s="586"/>
      <c r="F6" s="586"/>
    </row>
    <row r="7" spans="1:6" ht="15.6" x14ac:dyDescent="0.3">
      <c r="A7" s="586"/>
      <c r="B7" s="588" t="s">
        <v>88</v>
      </c>
      <c r="C7" s="442">
        <f>SUM(C9,C20,C26,C29,C34,C37,C40,C47,C52)</f>
        <v>2260375000</v>
      </c>
      <c r="D7" s="586"/>
      <c r="E7" s="586"/>
      <c r="F7" s="586"/>
    </row>
    <row r="8" spans="1:6" ht="15.6" x14ac:dyDescent="0.3">
      <c r="A8" s="586"/>
      <c r="B8" s="586"/>
      <c r="C8" s="586"/>
      <c r="D8" s="586"/>
      <c r="E8" s="586"/>
      <c r="F8" s="586"/>
    </row>
    <row r="9" spans="1:6" ht="31.2" x14ac:dyDescent="0.25">
      <c r="A9" s="162" t="s">
        <v>237</v>
      </c>
      <c r="B9" s="169" t="s">
        <v>238</v>
      </c>
      <c r="C9" s="433">
        <f>SUM(C10:C18)</f>
        <v>125103000</v>
      </c>
      <c r="D9" s="71"/>
      <c r="E9" s="71"/>
      <c r="F9" s="71"/>
    </row>
    <row r="10" spans="1:6" ht="15.6" x14ac:dyDescent="0.25">
      <c r="A10" s="170">
        <v>1</v>
      </c>
      <c r="B10" s="594" t="s">
        <v>420</v>
      </c>
      <c r="C10" s="16">
        <v>3000000</v>
      </c>
      <c r="D10" s="63" t="s">
        <v>3271</v>
      </c>
      <c r="E10" s="5" t="s">
        <v>630</v>
      </c>
      <c r="F10" s="71" t="s">
        <v>3272</v>
      </c>
    </row>
    <row r="11" spans="1:6" ht="31.2" x14ac:dyDescent="0.25">
      <c r="A11" s="170">
        <v>2</v>
      </c>
      <c r="B11" s="593" t="s">
        <v>424</v>
      </c>
      <c r="C11" s="16">
        <v>12492000</v>
      </c>
      <c r="D11" s="71" t="s">
        <v>3273</v>
      </c>
      <c r="E11" s="5" t="s">
        <v>624</v>
      </c>
      <c r="F11" s="71" t="s">
        <v>3272</v>
      </c>
    </row>
    <row r="12" spans="1:6" ht="31.2" x14ac:dyDescent="0.25">
      <c r="A12" s="170">
        <v>3</v>
      </c>
      <c r="B12" s="593" t="s">
        <v>426</v>
      </c>
      <c r="C12" s="16">
        <v>42808000</v>
      </c>
      <c r="D12" s="63" t="s">
        <v>3274</v>
      </c>
      <c r="E12" s="5" t="s">
        <v>3275</v>
      </c>
      <c r="F12" s="71" t="s">
        <v>3272</v>
      </c>
    </row>
    <row r="13" spans="1:6" ht="15.6" x14ac:dyDescent="0.25">
      <c r="A13" s="170">
        <v>4</v>
      </c>
      <c r="B13" s="593" t="s">
        <v>239</v>
      </c>
      <c r="C13" s="16">
        <v>15000000</v>
      </c>
      <c r="D13" s="63" t="s">
        <v>240</v>
      </c>
      <c r="E13" s="5" t="s">
        <v>3276</v>
      </c>
      <c r="F13" s="71" t="s">
        <v>3272</v>
      </c>
    </row>
    <row r="14" spans="1:6" ht="15.6" x14ac:dyDescent="0.25">
      <c r="A14" s="170">
        <v>5</v>
      </c>
      <c r="B14" s="593" t="s">
        <v>439</v>
      </c>
      <c r="C14" s="16">
        <v>5373000</v>
      </c>
      <c r="D14" s="63" t="s">
        <v>3277</v>
      </c>
      <c r="E14" s="5" t="s">
        <v>422</v>
      </c>
      <c r="F14" s="71" t="s">
        <v>3272</v>
      </c>
    </row>
    <row r="15" spans="1:6" ht="31.2" x14ac:dyDescent="0.25">
      <c r="A15" s="170">
        <v>6</v>
      </c>
      <c r="B15" s="593" t="s">
        <v>242</v>
      </c>
      <c r="C15" s="16">
        <v>4500000</v>
      </c>
      <c r="D15" s="71" t="s">
        <v>3278</v>
      </c>
      <c r="E15" s="5" t="s">
        <v>3279</v>
      </c>
      <c r="F15" s="71" t="s">
        <v>3272</v>
      </c>
    </row>
    <row r="16" spans="1:6" ht="31.2" x14ac:dyDescent="0.25">
      <c r="A16" s="170">
        <v>7</v>
      </c>
      <c r="B16" s="593" t="s">
        <v>550</v>
      </c>
      <c r="C16" s="16">
        <v>2160000</v>
      </c>
      <c r="D16" s="63" t="s">
        <v>3280</v>
      </c>
      <c r="E16" s="5" t="s">
        <v>3281</v>
      </c>
      <c r="F16" s="71" t="s">
        <v>3272</v>
      </c>
    </row>
    <row r="17" spans="1:6" ht="15.6" x14ac:dyDescent="0.25">
      <c r="A17" s="170">
        <v>8</v>
      </c>
      <c r="B17" s="593" t="s">
        <v>446</v>
      </c>
      <c r="C17" s="16">
        <v>19800000</v>
      </c>
      <c r="D17" s="71" t="s">
        <v>552</v>
      </c>
      <c r="E17" s="5" t="s">
        <v>3282</v>
      </c>
      <c r="F17" s="71" t="s">
        <v>3272</v>
      </c>
    </row>
    <row r="18" spans="1:6" ht="31.2" x14ac:dyDescent="0.25">
      <c r="A18" s="170">
        <v>9</v>
      </c>
      <c r="B18" s="593" t="s">
        <v>635</v>
      </c>
      <c r="C18" s="16">
        <v>19970000</v>
      </c>
      <c r="D18" s="63" t="s">
        <v>3283</v>
      </c>
      <c r="E18" s="5" t="s">
        <v>3284</v>
      </c>
      <c r="F18" s="71" t="s">
        <v>3272</v>
      </c>
    </row>
    <row r="19" spans="1:6" ht="15.6" x14ac:dyDescent="0.25">
      <c r="A19" s="174"/>
      <c r="B19" s="71"/>
      <c r="C19" s="193"/>
      <c r="D19" s="71"/>
      <c r="E19" s="71"/>
      <c r="F19" s="71"/>
    </row>
    <row r="20" spans="1:6" ht="31.2" x14ac:dyDescent="0.25">
      <c r="A20" s="162" t="s">
        <v>243</v>
      </c>
      <c r="B20" s="169" t="s">
        <v>244</v>
      </c>
      <c r="C20" s="433">
        <f>SUM(C21:C24)</f>
        <v>1756697000</v>
      </c>
      <c r="D20" s="63"/>
      <c r="E20" s="63"/>
      <c r="F20" s="71"/>
    </row>
    <row r="21" spans="1:6" ht="31.2" x14ac:dyDescent="0.25">
      <c r="A21" s="170">
        <v>1</v>
      </c>
      <c r="B21" s="71" t="s">
        <v>3285</v>
      </c>
      <c r="C21" s="545">
        <v>1700000000</v>
      </c>
      <c r="D21" s="71" t="s">
        <v>3286</v>
      </c>
      <c r="E21" s="5" t="s">
        <v>259</v>
      </c>
      <c r="F21" s="71" t="s">
        <v>3272</v>
      </c>
    </row>
    <row r="22" spans="1:6" ht="15.6" x14ac:dyDescent="0.25">
      <c r="A22" s="170">
        <v>2</v>
      </c>
      <c r="B22" s="71" t="s">
        <v>862</v>
      </c>
      <c r="C22" s="545">
        <v>12000000</v>
      </c>
      <c r="D22" s="63" t="s">
        <v>3287</v>
      </c>
      <c r="E22" s="5" t="s">
        <v>3288</v>
      </c>
      <c r="F22" s="71" t="s">
        <v>3272</v>
      </c>
    </row>
    <row r="23" spans="1:6" ht="15.6" x14ac:dyDescent="0.25">
      <c r="A23" s="170">
        <v>3</v>
      </c>
      <c r="B23" s="71" t="s">
        <v>1173</v>
      </c>
      <c r="C23" s="545">
        <v>12000000</v>
      </c>
      <c r="D23" s="71" t="s">
        <v>3289</v>
      </c>
      <c r="E23" s="5" t="s">
        <v>1126</v>
      </c>
      <c r="F23" s="71" t="s">
        <v>3272</v>
      </c>
    </row>
    <row r="24" spans="1:6" ht="31.2" x14ac:dyDescent="0.25">
      <c r="A24" s="170">
        <v>4</v>
      </c>
      <c r="B24" s="71" t="s">
        <v>456</v>
      </c>
      <c r="C24" s="545">
        <v>32697000</v>
      </c>
      <c r="D24" s="63" t="s">
        <v>3290</v>
      </c>
      <c r="E24" s="5" t="s">
        <v>422</v>
      </c>
      <c r="F24" s="71" t="s">
        <v>3272</v>
      </c>
    </row>
    <row r="25" spans="1:6" ht="15.6" x14ac:dyDescent="0.25">
      <c r="A25" s="174"/>
      <c r="B25" s="238"/>
      <c r="C25" s="71"/>
      <c r="D25" s="71"/>
      <c r="E25" s="435"/>
      <c r="F25" s="71"/>
    </row>
    <row r="26" spans="1:6" ht="46.8" x14ac:dyDescent="0.25">
      <c r="A26" s="162" t="s">
        <v>247</v>
      </c>
      <c r="B26" s="169" t="s">
        <v>466</v>
      </c>
      <c r="C26" s="433">
        <f>C27</f>
        <v>42600000</v>
      </c>
      <c r="D26" s="63"/>
      <c r="E26" s="431"/>
      <c r="F26" s="71"/>
    </row>
    <row r="27" spans="1:6" s="436" customFormat="1" ht="31.2" x14ac:dyDescent="0.25">
      <c r="A27" s="170">
        <v>1</v>
      </c>
      <c r="B27" s="71" t="s">
        <v>467</v>
      </c>
      <c r="C27" s="545">
        <v>42600000</v>
      </c>
      <c r="D27" s="71" t="s">
        <v>3291</v>
      </c>
      <c r="E27" s="71" t="s">
        <v>528</v>
      </c>
      <c r="F27" s="71" t="s">
        <v>3272</v>
      </c>
    </row>
    <row r="28" spans="1:6" ht="15.6" x14ac:dyDescent="0.25">
      <c r="A28" s="174"/>
      <c r="B28" s="238"/>
      <c r="C28" s="71"/>
      <c r="D28" s="71"/>
      <c r="E28" s="71"/>
      <c r="F28" s="71"/>
    </row>
    <row r="29" spans="1:6" ht="31.2" x14ac:dyDescent="0.25">
      <c r="A29" s="162" t="s">
        <v>248</v>
      </c>
      <c r="B29" s="169" t="s">
        <v>569</v>
      </c>
      <c r="C29" s="464">
        <f>SUM(C30:C32)</f>
        <v>38000000</v>
      </c>
      <c r="D29" s="71"/>
      <c r="E29" s="71"/>
      <c r="F29" s="71"/>
    </row>
    <row r="30" spans="1:6" ht="31.2" x14ac:dyDescent="0.25">
      <c r="A30" s="170">
        <v>1</v>
      </c>
      <c r="B30" s="71" t="s">
        <v>570</v>
      </c>
      <c r="C30" s="16">
        <v>10000000</v>
      </c>
      <c r="D30" s="63" t="s">
        <v>3292</v>
      </c>
      <c r="E30" s="63" t="s">
        <v>660</v>
      </c>
      <c r="F30" s="71" t="s">
        <v>3272</v>
      </c>
    </row>
    <row r="31" spans="1:6" ht="15.6" x14ac:dyDescent="0.25">
      <c r="A31" s="170">
        <v>2</v>
      </c>
      <c r="B31" s="71" t="s">
        <v>573</v>
      </c>
      <c r="C31" s="16">
        <v>20000000</v>
      </c>
      <c r="D31" s="71" t="s">
        <v>3293</v>
      </c>
      <c r="E31" s="71" t="s">
        <v>3294</v>
      </c>
      <c r="F31" s="71" t="s">
        <v>3272</v>
      </c>
    </row>
    <row r="32" spans="1:6" ht="31.2" x14ac:dyDescent="0.25">
      <c r="A32" s="170">
        <v>3</v>
      </c>
      <c r="B32" s="71" t="s">
        <v>3295</v>
      </c>
      <c r="C32" s="16">
        <v>8000000</v>
      </c>
      <c r="D32" s="63" t="s">
        <v>3296</v>
      </c>
      <c r="E32" s="63" t="s">
        <v>252</v>
      </c>
      <c r="F32" s="71" t="s">
        <v>3272</v>
      </c>
    </row>
    <row r="33" spans="1:6" ht="15.6" x14ac:dyDescent="0.25">
      <c r="A33" s="174"/>
      <c r="B33" s="238"/>
      <c r="C33" s="71"/>
      <c r="D33" s="71"/>
      <c r="E33" s="71"/>
      <c r="F33" s="71"/>
    </row>
    <row r="34" spans="1:6" ht="31.2" x14ac:dyDescent="0.25">
      <c r="A34" s="162" t="s">
        <v>249</v>
      </c>
      <c r="B34" s="169" t="s">
        <v>807</v>
      </c>
      <c r="C34" s="464">
        <f>C35</f>
        <v>15000000</v>
      </c>
      <c r="D34" s="63"/>
      <c r="E34" s="63"/>
      <c r="F34" s="71"/>
    </row>
    <row r="35" spans="1:6" ht="15.6" x14ac:dyDescent="0.25">
      <c r="A35" s="170">
        <v>1</v>
      </c>
      <c r="B35" s="71" t="s">
        <v>3297</v>
      </c>
      <c r="C35" s="545">
        <v>15000000</v>
      </c>
      <c r="D35" s="71" t="s">
        <v>3298</v>
      </c>
      <c r="E35" s="71" t="s">
        <v>528</v>
      </c>
      <c r="F35" s="71" t="s">
        <v>3272</v>
      </c>
    </row>
    <row r="36" spans="1:6" ht="15.6" x14ac:dyDescent="0.25">
      <c r="A36" s="174"/>
      <c r="B36" s="238"/>
      <c r="C36" s="71"/>
      <c r="D36" s="71"/>
      <c r="E36" s="71"/>
      <c r="F36" s="71"/>
    </row>
    <row r="37" spans="1:6" ht="31.2" x14ac:dyDescent="0.25">
      <c r="A37" s="162" t="s">
        <v>250</v>
      </c>
      <c r="B37" s="169" t="s">
        <v>611</v>
      </c>
      <c r="C37" s="464">
        <f>C38</f>
        <v>10000000</v>
      </c>
      <c r="D37" s="71"/>
      <c r="E37" s="71"/>
      <c r="F37" s="71"/>
    </row>
    <row r="38" spans="1:6" ht="31.2" x14ac:dyDescent="0.25">
      <c r="A38" s="170">
        <v>1</v>
      </c>
      <c r="B38" s="71" t="s">
        <v>612</v>
      </c>
      <c r="C38" s="545">
        <v>10000000</v>
      </c>
      <c r="D38" s="71" t="s">
        <v>3299</v>
      </c>
      <c r="E38" s="71"/>
      <c r="F38" s="71" t="s">
        <v>3272</v>
      </c>
    </row>
    <row r="39" spans="1:6" ht="15.6" x14ac:dyDescent="0.25">
      <c r="A39" s="174"/>
      <c r="B39" s="238"/>
      <c r="C39" s="71"/>
      <c r="D39" s="71"/>
      <c r="E39" s="71"/>
      <c r="F39" s="71"/>
    </row>
    <row r="40" spans="1:6" ht="31.2" x14ac:dyDescent="0.25">
      <c r="A40" s="162" t="s">
        <v>253</v>
      </c>
      <c r="B40" s="169" t="s">
        <v>576</v>
      </c>
      <c r="C40" s="433">
        <f>SUM(C41:C45)</f>
        <v>185000000</v>
      </c>
      <c r="D40" s="71"/>
      <c r="E40" s="71"/>
      <c r="F40" s="71"/>
    </row>
    <row r="41" spans="1:6" ht="31.2" x14ac:dyDescent="0.25">
      <c r="A41" s="170">
        <v>1</v>
      </c>
      <c r="B41" s="71" t="s">
        <v>579</v>
      </c>
      <c r="C41" s="16">
        <v>15000000</v>
      </c>
      <c r="D41" s="63" t="s">
        <v>3300</v>
      </c>
      <c r="E41" s="63" t="s">
        <v>905</v>
      </c>
      <c r="F41" s="71" t="s">
        <v>3272</v>
      </c>
    </row>
    <row r="42" spans="1:6" ht="15.6" x14ac:dyDescent="0.25">
      <c r="A42" s="170">
        <v>2</v>
      </c>
      <c r="B42" s="71" t="s">
        <v>582</v>
      </c>
      <c r="C42" s="545">
        <v>40000000</v>
      </c>
      <c r="D42" s="71" t="s">
        <v>3301</v>
      </c>
      <c r="E42" s="71" t="s">
        <v>3302</v>
      </c>
      <c r="F42" s="71" t="s">
        <v>3272</v>
      </c>
    </row>
    <row r="43" spans="1:6" ht="15.6" x14ac:dyDescent="0.25">
      <c r="A43" s="170">
        <v>3</v>
      </c>
      <c r="B43" s="71" t="s">
        <v>821</v>
      </c>
      <c r="C43" s="16">
        <v>23000000</v>
      </c>
      <c r="D43" s="63" t="s">
        <v>3303</v>
      </c>
      <c r="E43" s="63" t="s">
        <v>660</v>
      </c>
      <c r="F43" s="71" t="s">
        <v>3272</v>
      </c>
    </row>
    <row r="44" spans="1:6" ht="31.2" x14ac:dyDescent="0.25">
      <c r="A44" s="170">
        <v>4</v>
      </c>
      <c r="B44" s="71" t="s">
        <v>823</v>
      </c>
      <c r="C44" s="545">
        <v>67000000</v>
      </c>
      <c r="D44" s="71" t="s">
        <v>3304</v>
      </c>
      <c r="E44" s="71" t="s">
        <v>259</v>
      </c>
      <c r="F44" s="71" t="s">
        <v>3272</v>
      </c>
    </row>
    <row r="45" spans="1:6" ht="31.2" x14ac:dyDescent="0.25">
      <c r="A45" s="170">
        <v>5</v>
      </c>
      <c r="B45" s="71" t="s">
        <v>825</v>
      </c>
      <c r="C45" s="16">
        <v>40000000</v>
      </c>
      <c r="D45" s="63" t="s">
        <v>3305</v>
      </c>
      <c r="E45" s="63" t="s">
        <v>259</v>
      </c>
      <c r="F45" s="71" t="s">
        <v>3272</v>
      </c>
    </row>
    <row r="46" spans="1:6" ht="15.6" x14ac:dyDescent="0.25">
      <c r="A46" s="174"/>
      <c r="B46" s="71"/>
      <c r="C46" s="71"/>
      <c r="D46" s="71"/>
      <c r="E46" s="71"/>
      <c r="F46" s="71"/>
    </row>
    <row r="47" spans="1:6" ht="31.2" x14ac:dyDescent="0.25">
      <c r="A47" s="600" t="s">
        <v>256</v>
      </c>
      <c r="B47" s="595" t="s">
        <v>595</v>
      </c>
      <c r="C47" s="596">
        <f>SUM(C48:C50)</f>
        <v>47875000</v>
      </c>
      <c r="D47" s="597"/>
      <c r="E47" s="597"/>
      <c r="F47" s="598"/>
    </row>
    <row r="48" spans="1:6" ht="15.6" x14ac:dyDescent="0.25">
      <c r="A48" s="170">
        <v>1</v>
      </c>
      <c r="B48" s="71" t="s">
        <v>596</v>
      </c>
      <c r="C48" s="16">
        <v>10000000</v>
      </c>
      <c r="D48" s="63" t="s">
        <v>3306</v>
      </c>
      <c r="E48" s="63" t="s">
        <v>3302</v>
      </c>
      <c r="F48" s="71" t="s">
        <v>3272</v>
      </c>
    </row>
    <row r="49" spans="1:6" ht="31.2" x14ac:dyDescent="0.25">
      <c r="A49" s="170">
        <v>2</v>
      </c>
      <c r="B49" s="71" t="s">
        <v>829</v>
      </c>
      <c r="C49" s="545">
        <v>30375000</v>
      </c>
      <c r="D49" s="71" t="s">
        <v>3307</v>
      </c>
      <c r="E49" s="71" t="s">
        <v>259</v>
      </c>
      <c r="F49" s="71" t="s">
        <v>3272</v>
      </c>
    </row>
    <row r="50" spans="1:6" ht="31.2" x14ac:dyDescent="0.25">
      <c r="A50" s="170">
        <v>3</v>
      </c>
      <c r="B50" s="71" t="s">
        <v>598</v>
      </c>
      <c r="C50" s="16">
        <v>7500000</v>
      </c>
      <c r="D50" s="63" t="s">
        <v>3308</v>
      </c>
      <c r="E50" s="63" t="s">
        <v>255</v>
      </c>
      <c r="F50" s="71" t="s">
        <v>3272</v>
      </c>
    </row>
    <row r="51" spans="1:6" ht="15.6" x14ac:dyDescent="0.25">
      <c r="A51" s="174"/>
      <c r="B51" s="71"/>
      <c r="C51" s="63"/>
      <c r="D51" s="63"/>
      <c r="E51" s="63"/>
      <c r="F51" s="71"/>
    </row>
    <row r="52" spans="1:6" ht="31.2" x14ac:dyDescent="0.25">
      <c r="A52" s="162" t="s">
        <v>123</v>
      </c>
      <c r="B52" s="169" t="s">
        <v>600</v>
      </c>
      <c r="C52" s="433">
        <f>SUM(C53:C56)</f>
        <v>40100000</v>
      </c>
      <c r="D52" s="71"/>
      <c r="E52" s="71"/>
      <c r="F52" s="71"/>
    </row>
    <row r="53" spans="1:6" ht="31.2" x14ac:dyDescent="0.25">
      <c r="A53" s="170">
        <v>1</v>
      </c>
      <c r="B53" s="71" t="s">
        <v>601</v>
      </c>
      <c r="C53" s="16">
        <v>10000000</v>
      </c>
      <c r="D53" s="63" t="s">
        <v>3309</v>
      </c>
      <c r="E53" s="63" t="s">
        <v>3310</v>
      </c>
      <c r="F53" s="71" t="s">
        <v>3272</v>
      </c>
    </row>
    <row r="54" spans="1:6" s="436" customFormat="1" ht="31.2" x14ac:dyDescent="0.25">
      <c r="A54" s="170">
        <v>2</v>
      </c>
      <c r="B54" s="71" t="s">
        <v>603</v>
      </c>
      <c r="C54" s="16">
        <v>10000000</v>
      </c>
      <c r="D54" s="71" t="s">
        <v>3311</v>
      </c>
      <c r="E54" s="71" t="s">
        <v>806</v>
      </c>
      <c r="F54" s="71" t="s">
        <v>3272</v>
      </c>
    </row>
    <row r="55" spans="1:6" ht="31.2" x14ac:dyDescent="0.25">
      <c r="A55" s="170">
        <v>3</v>
      </c>
      <c r="B55" s="71" t="s">
        <v>1207</v>
      </c>
      <c r="C55" s="16">
        <v>15000000</v>
      </c>
      <c r="D55" s="63" t="s">
        <v>3312</v>
      </c>
      <c r="E55" s="63" t="s">
        <v>259</v>
      </c>
      <c r="F55" s="71" t="s">
        <v>3272</v>
      </c>
    </row>
    <row r="56" spans="1:6" ht="15.6" x14ac:dyDescent="0.25">
      <c r="A56" s="170">
        <v>4</v>
      </c>
      <c r="B56" s="71" t="s">
        <v>838</v>
      </c>
      <c r="C56" s="16">
        <v>5100000</v>
      </c>
      <c r="D56" s="71" t="s">
        <v>3313</v>
      </c>
      <c r="E56" s="71" t="s">
        <v>259</v>
      </c>
      <c r="F56" s="71" t="s">
        <v>3272</v>
      </c>
    </row>
    <row r="57" spans="1:6" ht="15.6" x14ac:dyDescent="0.3">
      <c r="A57" s="589"/>
      <c r="B57" s="590"/>
      <c r="C57" s="590"/>
      <c r="D57" s="590"/>
      <c r="E57" s="590"/>
      <c r="F57" s="591"/>
    </row>
    <row r="58" spans="1:6" ht="15.6" x14ac:dyDescent="0.3">
      <c r="A58" s="589"/>
      <c r="B58" s="590"/>
      <c r="C58" s="590"/>
      <c r="D58" s="590"/>
      <c r="E58" s="590"/>
      <c r="F58" s="590"/>
    </row>
    <row r="59" spans="1:6" ht="15.6" x14ac:dyDescent="0.3">
      <c r="A59" s="589"/>
      <c r="B59" s="590"/>
      <c r="C59" s="590"/>
      <c r="D59" s="590"/>
      <c r="E59" s="590"/>
      <c r="F59" s="590"/>
    </row>
    <row r="60" spans="1:6" ht="15.6" x14ac:dyDescent="0.3">
      <c r="A60" s="589"/>
      <c r="B60" s="590"/>
      <c r="C60" s="590"/>
      <c r="D60" s="590"/>
      <c r="E60" s="590"/>
      <c r="F60" s="590"/>
    </row>
    <row r="61" spans="1:6" ht="15.6" x14ac:dyDescent="0.3">
      <c r="A61" s="589"/>
      <c r="B61" s="590"/>
      <c r="C61" s="590"/>
      <c r="D61" s="590"/>
      <c r="E61" s="590"/>
      <c r="F61" s="590"/>
    </row>
    <row r="62" spans="1:6" x14ac:dyDescent="0.25">
      <c r="E62" s="592"/>
    </row>
  </sheetData>
  <pageMargins left="0.27" right="0.18" top="0.32" bottom="0.28999999999999998" header="0.31496062992125984" footer="0.31496062992125984"/>
  <pageSetup paperSize="11" scale="5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C40" zoomScale="70" zoomScaleNormal="70" workbookViewId="0">
      <selection activeCell="L50" sqref="L50"/>
    </sheetView>
  </sheetViews>
  <sheetFormatPr defaultRowHeight="15.6" x14ac:dyDescent="0.3"/>
  <cols>
    <col min="1" max="1" width="7.77734375" style="94" customWidth="1"/>
    <col min="2" max="2" width="55.77734375" style="94" customWidth="1"/>
    <col min="3" max="3" width="23.77734375" style="94" customWidth="1"/>
    <col min="4" max="4" width="45.77734375" style="94" customWidth="1"/>
    <col min="5" max="6" width="24.77734375" style="94" customWidth="1"/>
    <col min="7" max="16384" width="8.88671875" style="94"/>
  </cols>
  <sheetData>
    <row r="1" spans="1:6" x14ac:dyDescent="0.3">
      <c r="A1" s="45" t="s">
        <v>1701</v>
      </c>
      <c r="C1" s="637" t="s">
        <v>89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48"/>
      <c r="B5" s="426"/>
      <c r="C5" s="48"/>
      <c r="D5" s="426"/>
      <c r="E5" s="48"/>
      <c r="F5" s="48"/>
    </row>
    <row r="6" spans="1:6" x14ac:dyDescent="0.3">
      <c r="A6" s="235"/>
      <c r="B6" s="164" t="s">
        <v>1212</v>
      </c>
      <c r="C6" s="235"/>
      <c r="D6" s="235"/>
      <c r="E6" s="235"/>
      <c r="F6" s="235"/>
    </row>
    <row r="7" spans="1:6" x14ac:dyDescent="0.3">
      <c r="A7" s="430"/>
      <c r="B7" s="238" t="s">
        <v>89</v>
      </c>
      <c r="C7" s="608">
        <f>SUM(C9,C20,C27,C30,C35,C38,C46,C49,C53,C56)</f>
        <v>660375000</v>
      </c>
      <c r="D7" s="238"/>
      <c r="E7" s="238"/>
      <c r="F7" s="238"/>
    </row>
    <row r="8" spans="1:6" x14ac:dyDescent="0.3">
      <c r="A8" s="430"/>
      <c r="B8" s="238"/>
      <c r="C8" s="238"/>
      <c r="D8" s="238"/>
      <c r="E8" s="238"/>
      <c r="F8" s="238"/>
    </row>
    <row r="9" spans="1:6" ht="31.2" x14ac:dyDescent="0.3">
      <c r="A9" s="162" t="s">
        <v>237</v>
      </c>
      <c r="B9" s="169" t="s">
        <v>238</v>
      </c>
      <c r="C9" s="601">
        <v>167400000</v>
      </c>
      <c r="D9" s="71"/>
      <c r="E9" s="609"/>
      <c r="F9" s="71"/>
    </row>
    <row r="10" spans="1:6" ht="31.2" x14ac:dyDescent="0.3">
      <c r="A10" s="71">
        <v>1</v>
      </c>
      <c r="B10" s="71" t="s">
        <v>420</v>
      </c>
      <c r="C10" s="602">
        <v>5000000</v>
      </c>
      <c r="D10" s="71" t="s">
        <v>3384</v>
      </c>
      <c r="E10" s="71" t="s">
        <v>3385</v>
      </c>
      <c r="F10" s="71" t="s">
        <v>89</v>
      </c>
    </row>
    <row r="11" spans="1:6" ht="31.2" x14ac:dyDescent="0.3">
      <c r="A11" s="71">
        <v>2</v>
      </c>
      <c r="B11" s="71" t="s">
        <v>424</v>
      </c>
      <c r="C11" s="602">
        <v>15120000</v>
      </c>
      <c r="D11" s="71" t="s">
        <v>3386</v>
      </c>
      <c r="E11" s="71" t="s">
        <v>262</v>
      </c>
      <c r="F11" s="71" t="s">
        <v>89</v>
      </c>
    </row>
    <row r="12" spans="1:6" x14ac:dyDescent="0.3">
      <c r="A12" s="71">
        <v>3</v>
      </c>
      <c r="B12" s="71" t="s">
        <v>426</v>
      </c>
      <c r="C12" s="602">
        <v>60000000</v>
      </c>
      <c r="D12" s="71" t="s">
        <v>3387</v>
      </c>
      <c r="E12" s="71" t="s">
        <v>3388</v>
      </c>
      <c r="F12" s="71" t="s">
        <v>89</v>
      </c>
    </row>
    <row r="13" spans="1:6" x14ac:dyDescent="0.3">
      <c r="A13" s="71">
        <v>4</v>
      </c>
      <c r="B13" s="71" t="s">
        <v>239</v>
      </c>
      <c r="C13" s="602">
        <v>24380000</v>
      </c>
      <c r="D13" s="71" t="s">
        <v>3389</v>
      </c>
      <c r="E13" s="71" t="s">
        <v>3390</v>
      </c>
      <c r="F13" s="71" t="s">
        <v>89</v>
      </c>
    </row>
    <row r="14" spans="1:6" ht="31.2" x14ac:dyDescent="0.3">
      <c r="A14" s="71">
        <v>5</v>
      </c>
      <c r="B14" s="71" t="s">
        <v>439</v>
      </c>
      <c r="C14" s="602">
        <v>10000000</v>
      </c>
      <c r="D14" s="71" t="s">
        <v>3391</v>
      </c>
      <c r="E14" s="71" t="s">
        <v>3392</v>
      </c>
      <c r="F14" s="71" t="s">
        <v>89</v>
      </c>
    </row>
    <row r="15" spans="1:6" ht="31.2" x14ac:dyDescent="0.3">
      <c r="A15" s="71">
        <v>6</v>
      </c>
      <c r="B15" s="71" t="s">
        <v>3393</v>
      </c>
      <c r="C15" s="602">
        <v>7000000</v>
      </c>
      <c r="D15" s="71" t="s">
        <v>3394</v>
      </c>
      <c r="E15" s="71" t="s">
        <v>484</v>
      </c>
      <c r="F15" s="71" t="s">
        <v>89</v>
      </c>
    </row>
    <row r="16" spans="1:6" ht="31.2" x14ac:dyDescent="0.3">
      <c r="A16" s="71">
        <v>7</v>
      </c>
      <c r="B16" s="71" t="s">
        <v>550</v>
      </c>
      <c r="C16" s="602">
        <v>2500000</v>
      </c>
      <c r="D16" s="71" t="s">
        <v>3395</v>
      </c>
      <c r="E16" s="71" t="s">
        <v>277</v>
      </c>
      <c r="F16" s="71" t="s">
        <v>89</v>
      </c>
    </row>
    <row r="17" spans="1:6" ht="31.2" x14ac:dyDescent="0.3">
      <c r="A17" s="71">
        <v>8</v>
      </c>
      <c r="B17" s="71" t="s">
        <v>446</v>
      </c>
      <c r="C17" s="602">
        <v>20000000</v>
      </c>
      <c r="D17" s="71" t="s">
        <v>3396</v>
      </c>
      <c r="E17" s="71" t="s">
        <v>528</v>
      </c>
      <c r="F17" s="71" t="s">
        <v>89</v>
      </c>
    </row>
    <row r="18" spans="1:6" ht="31.2" x14ac:dyDescent="0.3">
      <c r="A18" s="71">
        <v>9</v>
      </c>
      <c r="B18" s="71" t="s">
        <v>3397</v>
      </c>
      <c r="C18" s="602">
        <v>23400000</v>
      </c>
      <c r="D18" s="71" t="s">
        <v>3398</v>
      </c>
      <c r="E18" s="71" t="s">
        <v>528</v>
      </c>
      <c r="F18" s="71" t="s">
        <v>89</v>
      </c>
    </row>
    <row r="19" spans="1:6" x14ac:dyDescent="0.3">
      <c r="A19" s="71"/>
      <c r="B19" s="256"/>
      <c r="C19" s="603"/>
      <c r="D19" s="256"/>
      <c r="E19" s="174"/>
      <c r="F19" s="174"/>
    </row>
    <row r="20" spans="1:6" ht="31.2" x14ac:dyDescent="0.3">
      <c r="A20" s="162" t="s">
        <v>243</v>
      </c>
      <c r="B20" s="169" t="s">
        <v>244</v>
      </c>
      <c r="C20" s="601">
        <v>186500000</v>
      </c>
      <c r="D20" s="71"/>
      <c r="E20" s="610"/>
      <c r="F20" s="71"/>
    </row>
    <row r="21" spans="1:6" ht="31.2" x14ac:dyDescent="0.3">
      <c r="A21" s="71">
        <v>1</v>
      </c>
      <c r="B21" s="71" t="s">
        <v>3399</v>
      </c>
      <c r="C21" s="602">
        <v>10000000</v>
      </c>
      <c r="D21" s="71" t="s">
        <v>3400</v>
      </c>
      <c r="E21" s="71" t="s">
        <v>2341</v>
      </c>
      <c r="F21" s="71" t="s">
        <v>89</v>
      </c>
    </row>
    <row r="22" spans="1:6" ht="31.2" x14ac:dyDescent="0.3">
      <c r="A22" s="71">
        <v>2</v>
      </c>
      <c r="B22" s="71" t="s">
        <v>3401</v>
      </c>
      <c r="C22" s="602">
        <v>55000000</v>
      </c>
      <c r="D22" s="71" t="s">
        <v>3402</v>
      </c>
      <c r="E22" s="71" t="s">
        <v>2341</v>
      </c>
      <c r="F22" s="71" t="s">
        <v>89</v>
      </c>
    </row>
    <row r="23" spans="1:6" ht="46.8" x14ac:dyDescent="0.3">
      <c r="A23" s="71">
        <v>3</v>
      </c>
      <c r="B23" s="71" t="s">
        <v>3403</v>
      </c>
      <c r="C23" s="602">
        <v>10000000</v>
      </c>
      <c r="D23" s="71" t="s">
        <v>3404</v>
      </c>
      <c r="E23" s="71" t="s">
        <v>262</v>
      </c>
      <c r="F23" s="71" t="s">
        <v>89</v>
      </c>
    </row>
    <row r="24" spans="1:6" ht="31.2" x14ac:dyDescent="0.3">
      <c r="A24" s="71">
        <v>4</v>
      </c>
      <c r="B24" s="71" t="s">
        <v>3405</v>
      </c>
      <c r="C24" s="602">
        <v>11500000</v>
      </c>
      <c r="D24" s="71" t="s">
        <v>3406</v>
      </c>
      <c r="E24" s="71" t="s">
        <v>3407</v>
      </c>
      <c r="F24" s="71" t="s">
        <v>89</v>
      </c>
    </row>
    <row r="25" spans="1:6" ht="31.2" x14ac:dyDescent="0.3">
      <c r="A25" s="71">
        <v>5</v>
      </c>
      <c r="B25" s="71" t="s">
        <v>3408</v>
      </c>
      <c r="C25" s="602">
        <v>100000000</v>
      </c>
      <c r="D25" s="71" t="s">
        <v>3409</v>
      </c>
      <c r="E25" s="71" t="s">
        <v>1197</v>
      </c>
      <c r="F25" s="71" t="s">
        <v>89</v>
      </c>
    </row>
    <row r="26" spans="1:6" x14ac:dyDescent="0.3">
      <c r="A26" s="174"/>
      <c r="B26" s="256"/>
      <c r="C26" s="603"/>
      <c r="D26" s="256"/>
      <c r="E26" s="174"/>
      <c r="F26" s="174"/>
    </row>
    <row r="27" spans="1:6" ht="31.2" x14ac:dyDescent="0.3">
      <c r="A27" s="430" t="s">
        <v>247</v>
      </c>
      <c r="B27" s="238" t="s">
        <v>3410</v>
      </c>
      <c r="C27" s="604">
        <v>26000000</v>
      </c>
      <c r="D27" s="71"/>
      <c r="E27" s="610"/>
      <c r="F27" s="71"/>
    </row>
    <row r="28" spans="1:6" ht="46.8" x14ac:dyDescent="0.3">
      <c r="A28" s="71">
        <v>1</v>
      </c>
      <c r="B28" s="71" t="s">
        <v>467</v>
      </c>
      <c r="C28" s="602">
        <v>26000000</v>
      </c>
      <c r="D28" s="71" t="s">
        <v>3411</v>
      </c>
      <c r="E28" s="71" t="s">
        <v>262</v>
      </c>
      <c r="F28" s="71" t="s">
        <v>89</v>
      </c>
    </row>
    <row r="29" spans="1:6" x14ac:dyDescent="0.3">
      <c r="A29" s="71"/>
      <c r="B29" s="256"/>
      <c r="C29" s="174"/>
      <c r="D29" s="256"/>
      <c r="E29" s="174"/>
      <c r="F29" s="174"/>
    </row>
    <row r="30" spans="1:6" ht="31.2" x14ac:dyDescent="0.3">
      <c r="A30" s="162" t="s">
        <v>248</v>
      </c>
      <c r="B30" s="169" t="s">
        <v>569</v>
      </c>
      <c r="C30" s="601">
        <v>47440000</v>
      </c>
      <c r="D30" s="71"/>
      <c r="E30" s="610"/>
      <c r="F30" s="71"/>
    </row>
    <row r="31" spans="1:6" ht="31.2" x14ac:dyDescent="0.3">
      <c r="A31" s="71">
        <v>1</v>
      </c>
      <c r="B31" s="71" t="s">
        <v>3412</v>
      </c>
      <c r="C31" s="602">
        <v>7440000</v>
      </c>
      <c r="D31" s="71" t="s">
        <v>3413</v>
      </c>
      <c r="E31" s="71" t="s">
        <v>2251</v>
      </c>
      <c r="F31" s="71" t="s">
        <v>89</v>
      </c>
    </row>
    <row r="32" spans="1:6" ht="31.2" x14ac:dyDescent="0.3">
      <c r="A32" s="71">
        <v>2</v>
      </c>
      <c r="B32" s="71" t="s">
        <v>3414</v>
      </c>
      <c r="C32" s="602">
        <v>25000000</v>
      </c>
      <c r="D32" s="71" t="s">
        <v>3415</v>
      </c>
      <c r="E32" s="71" t="s">
        <v>528</v>
      </c>
      <c r="F32" s="71" t="s">
        <v>89</v>
      </c>
    </row>
    <row r="33" spans="1:6" ht="31.2" x14ac:dyDescent="0.3">
      <c r="A33" s="71">
        <v>3</v>
      </c>
      <c r="B33" s="71" t="s">
        <v>3416</v>
      </c>
      <c r="C33" s="602">
        <v>15000000</v>
      </c>
      <c r="D33" s="71" t="s">
        <v>3417</v>
      </c>
      <c r="E33" s="71" t="s">
        <v>3418</v>
      </c>
      <c r="F33" s="71" t="s">
        <v>89</v>
      </c>
    </row>
    <row r="34" spans="1:6" x14ac:dyDescent="0.3">
      <c r="A34" s="71"/>
      <c r="B34" s="71"/>
      <c r="C34" s="602"/>
      <c r="D34" s="71"/>
      <c r="E34" s="71"/>
      <c r="F34" s="71"/>
    </row>
    <row r="35" spans="1:6" ht="31.2" x14ac:dyDescent="0.3">
      <c r="A35" s="162" t="s">
        <v>249</v>
      </c>
      <c r="B35" s="169" t="s">
        <v>3419</v>
      </c>
      <c r="C35" s="601">
        <v>10000000</v>
      </c>
      <c r="D35" s="71"/>
      <c r="E35" s="610"/>
      <c r="F35" s="71"/>
    </row>
    <row r="36" spans="1:6" ht="31.2" x14ac:dyDescent="0.3">
      <c r="A36" s="170">
        <v>1</v>
      </c>
      <c r="B36" s="71" t="s">
        <v>3420</v>
      </c>
      <c r="C36" s="602">
        <v>10000000</v>
      </c>
      <c r="D36" s="71" t="s">
        <v>3421</v>
      </c>
      <c r="E36" s="71" t="s">
        <v>528</v>
      </c>
      <c r="F36" s="71" t="s">
        <v>89</v>
      </c>
    </row>
    <row r="37" spans="1:6" x14ac:dyDescent="0.3">
      <c r="A37" s="174"/>
      <c r="B37" s="71"/>
      <c r="C37" s="602"/>
      <c r="D37" s="71"/>
      <c r="E37" s="71"/>
      <c r="F37" s="71"/>
    </row>
    <row r="38" spans="1:6" ht="31.2" x14ac:dyDescent="0.3">
      <c r="A38" s="162" t="s">
        <v>250</v>
      </c>
      <c r="B38" s="169" t="s">
        <v>3422</v>
      </c>
      <c r="C38" s="601">
        <v>125741500</v>
      </c>
      <c r="D38" s="71"/>
      <c r="E38" s="71"/>
      <c r="F38" s="71"/>
    </row>
    <row r="39" spans="1:6" ht="46.8" x14ac:dyDescent="0.3">
      <c r="A39" s="71">
        <v>1</v>
      </c>
      <c r="B39" s="71" t="s">
        <v>577</v>
      </c>
      <c r="C39" s="602">
        <v>8000000</v>
      </c>
      <c r="D39" s="71" t="s">
        <v>3423</v>
      </c>
      <c r="E39" s="71" t="s">
        <v>3424</v>
      </c>
      <c r="F39" s="71" t="s">
        <v>89</v>
      </c>
    </row>
    <row r="40" spans="1:6" ht="31.2" x14ac:dyDescent="0.3">
      <c r="A40" s="71">
        <v>2</v>
      </c>
      <c r="B40" s="71" t="s">
        <v>3425</v>
      </c>
      <c r="C40" s="602">
        <v>13890000</v>
      </c>
      <c r="D40" s="71" t="s">
        <v>3426</v>
      </c>
      <c r="E40" s="71" t="s">
        <v>3168</v>
      </c>
      <c r="F40" s="71" t="s">
        <v>89</v>
      </c>
    </row>
    <row r="41" spans="1:6" ht="46.8" x14ac:dyDescent="0.3">
      <c r="A41" s="71">
        <v>3</v>
      </c>
      <c r="B41" s="71" t="s">
        <v>3427</v>
      </c>
      <c r="C41" s="602">
        <v>15960000</v>
      </c>
      <c r="D41" s="71" t="s">
        <v>3428</v>
      </c>
      <c r="E41" s="71" t="s">
        <v>3424</v>
      </c>
      <c r="F41" s="71" t="s">
        <v>89</v>
      </c>
    </row>
    <row r="42" spans="1:6" ht="46.8" x14ac:dyDescent="0.3">
      <c r="A42" s="71">
        <v>4</v>
      </c>
      <c r="B42" s="71" t="s">
        <v>3429</v>
      </c>
      <c r="C42" s="605">
        <v>28730000</v>
      </c>
      <c r="D42" s="71" t="s">
        <v>3430</v>
      </c>
      <c r="E42" s="71" t="s">
        <v>645</v>
      </c>
      <c r="F42" s="71" t="s">
        <v>89</v>
      </c>
    </row>
    <row r="43" spans="1:6" ht="31.2" x14ac:dyDescent="0.3">
      <c r="A43" s="71">
        <v>5</v>
      </c>
      <c r="B43" s="71" t="s">
        <v>3431</v>
      </c>
      <c r="C43" s="602">
        <v>42445000</v>
      </c>
      <c r="D43" s="71" t="s">
        <v>3432</v>
      </c>
      <c r="E43" s="71" t="s">
        <v>3433</v>
      </c>
      <c r="F43" s="71" t="s">
        <v>89</v>
      </c>
    </row>
    <row r="44" spans="1:6" ht="31.2" x14ac:dyDescent="0.3">
      <c r="A44" s="71">
        <v>6</v>
      </c>
      <c r="B44" s="71" t="s">
        <v>584</v>
      </c>
      <c r="C44" s="602">
        <v>16716500</v>
      </c>
      <c r="D44" s="71" t="s">
        <v>3434</v>
      </c>
      <c r="E44" s="71" t="s">
        <v>3435</v>
      </c>
      <c r="F44" s="71" t="s">
        <v>89</v>
      </c>
    </row>
    <row r="45" spans="1:6" x14ac:dyDescent="0.3">
      <c r="A45" s="71"/>
      <c r="B45" s="71"/>
      <c r="C45" s="602"/>
      <c r="D45" s="71"/>
      <c r="E45" s="71"/>
      <c r="F45" s="71"/>
    </row>
    <row r="46" spans="1:6" ht="31.2" x14ac:dyDescent="0.3">
      <c r="A46" s="430" t="s">
        <v>253</v>
      </c>
      <c r="B46" s="238" t="s">
        <v>3436</v>
      </c>
      <c r="C46" s="604">
        <v>8000000</v>
      </c>
      <c r="D46" s="71"/>
      <c r="E46" s="610"/>
      <c r="F46" s="71"/>
    </row>
    <row r="47" spans="1:6" ht="31.2" x14ac:dyDescent="0.3">
      <c r="A47" s="170">
        <v>1</v>
      </c>
      <c r="B47" s="71" t="s">
        <v>592</v>
      </c>
      <c r="C47" s="602">
        <v>8000000</v>
      </c>
      <c r="D47" s="71" t="s">
        <v>3437</v>
      </c>
      <c r="E47" s="71" t="s">
        <v>3424</v>
      </c>
      <c r="F47" s="71" t="s">
        <v>89</v>
      </c>
    </row>
    <row r="48" spans="1:6" x14ac:dyDescent="0.3">
      <c r="A48" s="174"/>
      <c r="B48" s="256"/>
      <c r="C48" s="603"/>
      <c r="D48" s="256"/>
      <c r="E48" s="174"/>
      <c r="F48" s="174"/>
    </row>
    <row r="49" spans="1:6" ht="31.2" x14ac:dyDescent="0.3">
      <c r="A49" s="162" t="s">
        <v>256</v>
      </c>
      <c r="B49" s="169" t="s">
        <v>595</v>
      </c>
      <c r="C49" s="601">
        <v>40375000</v>
      </c>
      <c r="D49" s="71"/>
      <c r="E49" s="610"/>
      <c r="F49" s="71"/>
    </row>
    <row r="50" spans="1:6" ht="31.2" x14ac:dyDescent="0.3">
      <c r="A50" s="170">
        <v>1</v>
      </c>
      <c r="B50" s="71" t="s">
        <v>596</v>
      </c>
      <c r="C50" s="602">
        <v>10000000</v>
      </c>
      <c r="D50" s="71" t="s">
        <v>3438</v>
      </c>
      <c r="E50" s="71" t="s">
        <v>498</v>
      </c>
      <c r="F50" s="71" t="s">
        <v>89</v>
      </c>
    </row>
    <row r="51" spans="1:6" ht="31.2" x14ac:dyDescent="0.3">
      <c r="A51" s="170">
        <v>2</v>
      </c>
      <c r="B51" s="71" t="s">
        <v>3439</v>
      </c>
      <c r="C51" s="602">
        <v>30375000</v>
      </c>
      <c r="D51" s="71" t="s">
        <v>3440</v>
      </c>
      <c r="E51" s="610" t="s">
        <v>3435</v>
      </c>
      <c r="F51" s="71" t="s">
        <v>89</v>
      </c>
    </row>
    <row r="52" spans="1:6" x14ac:dyDescent="0.3">
      <c r="A52" s="174"/>
      <c r="B52" s="71"/>
      <c r="C52" s="602"/>
      <c r="D52" s="71"/>
      <c r="E52" s="610"/>
      <c r="F52" s="71"/>
    </row>
    <row r="53" spans="1:6" ht="46.8" x14ac:dyDescent="0.3">
      <c r="A53" s="162" t="s">
        <v>123</v>
      </c>
      <c r="B53" s="169" t="s">
        <v>3441</v>
      </c>
      <c r="C53" s="601">
        <v>18918500</v>
      </c>
      <c r="D53" s="71"/>
      <c r="E53" s="610"/>
      <c r="F53" s="71"/>
    </row>
    <row r="54" spans="1:6" ht="31.2" x14ac:dyDescent="0.3">
      <c r="A54" s="170">
        <v>1</v>
      </c>
      <c r="B54" s="71" t="s">
        <v>3442</v>
      </c>
      <c r="C54" s="602">
        <v>18918500</v>
      </c>
      <c r="D54" s="71" t="s">
        <v>3443</v>
      </c>
      <c r="E54" s="71" t="s">
        <v>3435</v>
      </c>
      <c r="F54" s="71" t="s">
        <v>89</v>
      </c>
    </row>
    <row r="55" spans="1:6" x14ac:dyDescent="0.3">
      <c r="A55" s="430"/>
      <c r="B55" s="71"/>
      <c r="C55" s="602"/>
      <c r="D55" s="71"/>
      <c r="E55" s="71"/>
      <c r="F55" s="71"/>
    </row>
    <row r="56" spans="1:6" ht="31.2" x14ac:dyDescent="0.3">
      <c r="A56" s="162" t="s">
        <v>257</v>
      </c>
      <c r="B56" s="169" t="s">
        <v>600</v>
      </c>
      <c r="C56" s="601">
        <v>30000000</v>
      </c>
      <c r="D56" s="71"/>
      <c r="E56" s="71"/>
      <c r="F56" s="71"/>
    </row>
    <row r="57" spans="1:6" ht="31.2" x14ac:dyDescent="0.3">
      <c r="A57" s="170">
        <v>1</v>
      </c>
      <c r="B57" s="71" t="s">
        <v>3444</v>
      </c>
      <c r="C57" s="602">
        <v>10000000</v>
      </c>
      <c r="D57" s="71" t="s">
        <v>3445</v>
      </c>
      <c r="E57" s="71" t="s">
        <v>3435</v>
      </c>
      <c r="F57" s="71" t="s">
        <v>3424</v>
      </c>
    </row>
    <row r="58" spans="1:6" ht="31.2" x14ac:dyDescent="0.3">
      <c r="A58" s="170">
        <v>2</v>
      </c>
      <c r="B58" s="71" t="s">
        <v>3446</v>
      </c>
      <c r="C58" s="602">
        <v>10000000</v>
      </c>
      <c r="D58" s="71" t="s">
        <v>3447</v>
      </c>
      <c r="E58" s="610" t="s">
        <v>3424</v>
      </c>
      <c r="F58" s="71" t="s">
        <v>3424</v>
      </c>
    </row>
    <row r="59" spans="1:6" ht="31.2" x14ac:dyDescent="0.3">
      <c r="A59" s="170">
        <v>3</v>
      </c>
      <c r="B59" s="71" t="s">
        <v>3448</v>
      </c>
      <c r="C59" s="602">
        <v>10000000</v>
      </c>
      <c r="D59" s="71" t="s">
        <v>3449</v>
      </c>
      <c r="E59" s="71" t="s">
        <v>3450</v>
      </c>
      <c r="F59" s="71" t="s">
        <v>89</v>
      </c>
    </row>
  </sheetData>
  <pageMargins left="0.27" right="0.14000000000000001" top="0.31" bottom="0.3" header="0.31496062992125984" footer="0.31496062992125984"/>
  <pageSetup paperSize="11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46"/>
  <sheetViews>
    <sheetView showGridLines="0" showOutlineSymbols="0" view="pageBreakPreview" topLeftCell="A28" zoomScale="80" zoomScaleSheetLayoutView="80" workbookViewId="0">
      <selection activeCell="B36" sqref="B36"/>
    </sheetView>
  </sheetViews>
  <sheetFormatPr defaultColWidth="8" defaultRowHeight="12.75" customHeight="1" x14ac:dyDescent="0.25"/>
  <cols>
    <col min="1" max="1" width="14.33203125" style="3" customWidth="1"/>
    <col min="2" max="2" width="90.109375" style="3" bestFit="1" customWidth="1"/>
    <col min="3" max="3" width="25.88671875" style="3" bestFit="1" customWidth="1"/>
    <col min="4" max="6" width="8" style="3"/>
    <col min="7" max="7" width="21.77734375" style="3" bestFit="1" customWidth="1"/>
    <col min="8" max="16384" width="8" style="3"/>
  </cols>
  <sheetData>
    <row r="1" spans="1:3" ht="15" customHeight="1" x14ac:dyDescent="0.25">
      <c r="A1" s="1062" t="s">
        <v>231</v>
      </c>
      <c r="B1" s="1062"/>
      <c r="C1" s="1062"/>
    </row>
    <row r="2" spans="1:3" ht="15" customHeight="1" x14ac:dyDescent="0.25">
      <c r="B2" s="35"/>
    </row>
    <row r="3" spans="1:3" ht="15" customHeight="1" x14ac:dyDescent="0.25">
      <c r="A3" s="1063" t="s">
        <v>232</v>
      </c>
      <c r="B3" s="1064" t="s">
        <v>2</v>
      </c>
      <c r="C3" s="1064" t="s">
        <v>14</v>
      </c>
    </row>
    <row r="4" spans="1:3" ht="15" customHeight="1" x14ac:dyDescent="0.25">
      <c r="A4" s="1063"/>
      <c r="B4" s="1064"/>
      <c r="C4" s="1064"/>
    </row>
    <row r="5" spans="1:3" ht="15" customHeight="1" x14ac:dyDescent="0.25">
      <c r="A5" s="36"/>
      <c r="B5" s="37"/>
      <c r="C5" s="37"/>
    </row>
    <row r="6" spans="1:3" ht="15" customHeight="1" x14ac:dyDescent="0.25">
      <c r="A6" s="39" t="s">
        <v>1</v>
      </c>
      <c r="B6" s="39" t="s">
        <v>15</v>
      </c>
      <c r="C6" s="40">
        <v>2053585660000</v>
      </c>
    </row>
    <row r="7" spans="1:3" ht="15" customHeight="1" x14ac:dyDescent="0.25">
      <c r="A7" s="39" t="s">
        <v>16</v>
      </c>
      <c r="B7" s="39" t="s">
        <v>17</v>
      </c>
      <c r="C7" s="40">
        <v>317469444000</v>
      </c>
    </row>
    <row r="8" spans="1:3" ht="15" customHeight="1" x14ac:dyDescent="0.25">
      <c r="A8" s="38" t="s">
        <v>18</v>
      </c>
      <c r="B8" s="41" t="s">
        <v>19</v>
      </c>
      <c r="C8" s="42">
        <v>136000000000</v>
      </c>
    </row>
    <row r="9" spans="1:3" ht="15" customHeight="1" x14ac:dyDescent="0.25">
      <c r="A9" s="38" t="s">
        <v>20</v>
      </c>
      <c r="B9" s="41" t="s">
        <v>21</v>
      </c>
      <c r="C9" s="42">
        <v>23162915000</v>
      </c>
    </row>
    <row r="10" spans="1:3" ht="15" customHeight="1" x14ac:dyDescent="0.25">
      <c r="A10" s="38" t="s">
        <v>22</v>
      </c>
      <c r="B10" s="41" t="s">
        <v>23</v>
      </c>
      <c r="C10" s="42">
        <v>13054053000</v>
      </c>
    </row>
    <row r="11" spans="1:3" ht="15" customHeight="1" x14ac:dyDescent="0.25">
      <c r="A11" s="38" t="s">
        <v>24</v>
      </c>
      <c r="B11" s="41" t="s">
        <v>25</v>
      </c>
      <c r="C11" s="42">
        <v>145252476000</v>
      </c>
    </row>
    <row r="12" spans="1:3" ht="15" customHeight="1" x14ac:dyDescent="0.25">
      <c r="A12" s="38"/>
      <c r="B12" s="41"/>
      <c r="C12" s="42"/>
    </row>
    <row r="13" spans="1:3" ht="15" customHeight="1" x14ac:dyDescent="0.25">
      <c r="A13" s="39" t="s">
        <v>26</v>
      </c>
      <c r="B13" s="39" t="s">
        <v>27</v>
      </c>
      <c r="C13" s="40">
        <v>1347443404000</v>
      </c>
    </row>
    <row r="14" spans="1:3" ht="15" customHeight="1" x14ac:dyDescent="0.25">
      <c r="A14" s="38" t="s">
        <v>28</v>
      </c>
      <c r="B14" s="41" t="s">
        <v>29</v>
      </c>
      <c r="C14" s="42">
        <v>36500435000</v>
      </c>
    </row>
    <row r="15" spans="1:3" ht="15" customHeight="1" x14ac:dyDescent="0.25">
      <c r="A15" s="38" t="s">
        <v>30</v>
      </c>
      <c r="B15" s="41" t="s">
        <v>31</v>
      </c>
      <c r="C15" s="42">
        <v>978664650000</v>
      </c>
    </row>
    <row r="16" spans="1:3" ht="15" customHeight="1" x14ac:dyDescent="0.25">
      <c r="A16" s="38" t="s">
        <v>32</v>
      </c>
      <c r="B16" s="41" t="s">
        <v>33</v>
      </c>
      <c r="C16" s="42">
        <v>332278319000</v>
      </c>
    </row>
    <row r="17" spans="1:7" ht="15" customHeight="1" x14ac:dyDescent="0.25">
      <c r="A17" s="38"/>
      <c r="B17" s="41"/>
      <c r="C17" s="42"/>
    </row>
    <row r="18" spans="1:7" ht="15" customHeight="1" x14ac:dyDescent="0.25">
      <c r="A18" s="39" t="s">
        <v>34</v>
      </c>
      <c r="B18" s="39" t="s">
        <v>35</v>
      </c>
      <c r="C18" s="40">
        <v>388672812000</v>
      </c>
    </row>
    <row r="19" spans="1:7" ht="15" customHeight="1" x14ac:dyDescent="0.25">
      <c r="A19" s="38" t="s">
        <v>233</v>
      </c>
      <c r="B19" s="41" t="s">
        <v>234</v>
      </c>
      <c r="C19" s="42">
        <v>77660600000</v>
      </c>
    </row>
    <row r="20" spans="1:7" ht="15" customHeight="1" x14ac:dyDescent="0.25">
      <c r="A20" s="38" t="s">
        <v>36</v>
      </c>
      <c r="B20" s="41" t="s">
        <v>37</v>
      </c>
      <c r="C20" s="42">
        <v>103533194000</v>
      </c>
    </row>
    <row r="21" spans="1:7" ht="15" customHeight="1" x14ac:dyDescent="0.25">
      <c r="A21" s="38" t="s">
        <v>38</v>
      </c>
      <c r="B21" s="41" t="s">
        <v>39</v>
      </c>
      <c r="C21" s="42">
        <v>207479018000</v>
      </c>
    </row>
    <row r="22" spans="1:7" ht="15" customHeight="1" x14ac:dyDescent="0.25">
      <c r="A22" s="38" t="s">
        <v>235</v>
      </c>
      <c r="B22" s="41" t="s">
        <v>236</v>
      </c>
      <c r="C22" s="42">
        <v>0</v>
      </c>
    </row>
    <row r="23" spans="1:7" ht="15" customHeight="1" x14ac:dyDescent="0.25">
      <c r="A23" s="43"/>
      <c r="B23" s="43"/>
      <c r="C23" s="43"/>
    </row>
    <row r="24" spans="1:7" ht="15" customHeight="1" x14ac:dyDescent="0.25">
      <c r="A24" s="39" t="s">
        <v>3</v>
      </c>
      <c r="B24" s="39" t="s">
        <v>5</v>
      </c>
      <c r="C24" s="40">
        <v>2150630160000</v>
      </c>
    </row>
    <row r="25" spans="1:7" ht="15" customHeight="1" x14ac:dyDescent="0.25">
      <c r="A25" s="39" t="s">
        <v>40</v>
      </c>
      <c r="B25" s="39" t="s">
        <v>0</v>
      </c>
      <c r="C25" s="40">
        <v>1433352831000</v>
      </c>
    </row>
    <row r="26" spans="1:7" ht="15" customHeight="1" x14ac:dyDescent="0.25">
      <c r="A26" s="38" t="s">
        <v>41</v>
      </c>
      <c r="B26" s="41" t="s">
        <v>42</v>
      </c>
      <c r="C26" s="42">
        <v>1032868204000</v>
      </c>
    </row>
    <row r="27" spans="1:7" ht="15" customHeight="1" x14ac:dyDescent="0.25">
      <c r="A27" s="38" t="s">
        <v>43</v>
      </c>
      <c r="B27" s="41" t="s">
        <v>6</v>
      </c>
      <c r="C27" s="42">
        <v>82315056000</v>
      </c>
    </row>
    <row r="28" spans="1:7" ht="15" customHeight="1" x14ac:dyDescent="0.25">
      <c r="A28" s="38" t="s">
        <v>44</v>
      </c>
      <c r="B28" s="41" t="s">
        <v>8</v>
      </c>
      <c r="C28" s="42">
        <v>4625000000</v>
      </c>
    </row>
    <row r="29" spans="1:7" ht="15" customHeight="1" x14ac:dyDescent="0.25">
      <c r="A29" s="38" t="s">
        <v>45</v>
      </c>
      <c r="B29" s="41" t="s">
        <v>9</v>
      </c>
      <c r="C29" s="42">
        <v>15916292000</v>
      </c>
    </row>
    <row r="30" spans="1:7" ht="15" customHeight="1" x14ac:dyDescent="0.25">
      <c r="A30" s="38" t="s">
        <v>46</v>
      </c>
      <c r="B30" s="41" t="s">
        <v>10</v>
      </c>
      <c r="C30" s="42">
        <v>295128279000</v>
      </c>
    </row>
    <row r="31" spans="1:7" ht="15" customHeight="1" x14ac:dyDescent="0.25">
      <c r="A31" s="38" t="s">
        <v>47</v>
      </c>
      <c r="B31" s="41" t="s">
        <v>13</v>
      </c>
      <c r="C31" s="42">
        <v>2500000000</v>
      </c>
      <c r="G31" s="520"/>
    </row>
    <row r="32" spans="1:7" ht="15" customHeight="1" x14ac:dyDescent="0.25">
      <c r="A32" s="38"/>
      <c r="B32" s="41"/>
      <c r="C32" s="42"/>
      <c r="G32" s="520"/>
    </row>
    <row r="33" spans="1:3" ht="15" customHeight="1" x14ac:dyDescent="0.25">
      <c r="A33" s="39" t="s">
        <v>48</v>
      </c>
      <c r="B33" s="39" t="s">
        <v>49</v>
      </c>
      <c r="C33" s="40">
        <v>717277329000</v>
      </c>
    </row>
    <row r="34" spans="1:3" ht="15" customHeight="1" x14ac:dyDescent="0.25">
      <c r="A34" s="38" t="s">
        <v>50</v>
      </c>
      <c r="B34" s="41" t="s">
        <v>42</v>
      </c>
      <c r="C34" s="42">
        <v>30972762100</v>
      </c>
    </row>
    <row r="35" spans="1:3" ht="15" customHeight="1" x14ac:dyDescent="0.25">
      <c r="A35" s="38" t="s">
        <v>51</v>
      </c>
      <c r="B35" s="41" t="s">
        <v>52</v>
      </c>
      <c r="C35" s="42">
        <v>454111597098</v>
      </c>
    </row>
    <row r="36" spans="1:3" ht="15" customHeight="1" x14ac:dyDescent="0.25">
      <c r="A36" s="38" t="s">
        <v>53</v>
      </c>
      <c r="B36" s="41" t="s">
        <v>54</v>
      </c>
      <c r="C36" s="42">
        <v>232192969802</v>
      </c>
    </row>
    <row r="37" spans="1:3" ht="15" customHeight="1" x14ac:dyDescent="0.25">
      <c r="A37" s="43"/>
      <c r="B37" s="39" t="s">
        <v>55</v>
      </c>
      <c r="C37" s="40">
        <v>-97044500000</v>
      </c>
    </row>
    <row r="38" spans="1:3" ht="15" customHeight="1" x14ac:dyDescent="0.25">
      <c r="A38" s="43"/>
      <c r="B38" s="39"/>
      <c r="C38" s="42"/>
    </row>
    <row r="39" spans="1:3" ht="15" customHeight="1" x14ac:dyDescent="0.25">
      <c r="A39" s="39" t="s">
        <v>4</v>
      </c>
      <c r="B39" s="39" t="s">
        <v>56</v>
      </c>
      <c r="C39" s="43"/>
    </row>
    <row r="40" spans="1:3" ht="15" customHeight="1" x14ac:dyDescent="0.25">
      <c r="A40" s="39" t="s">
        <v>57</v>
      </c>
      <c r="B40" s="39" t="s">
        <v>58</v>
      </c>
      <c r="C40" s="40">
        <v>107044500000</v>
      </c>
    </row>
    <row r="41" spans="1:3" ht="15" customHeight="1" x14ac:dyDescent="0.25">
      <c r="A41" s="38" t="s">
        <v>59</v>
      </c>
      <c r="B41" s="41" t="s">
        <v>60</v>
      </c>
      <c r="C41" s="42">
        <v>107044500000</v>
      </c>
    </row>
    <row r="42" spans="1:3" ht="15" customHeight="1" x14ac:dyDescent="0.25">
      <c r="A42" s="38"/>
      <c r="B42" s="41"/>
      <c r="C42" s="42"/>
    </row>
    <row r="43" spans="1:3" ht="15" customHeight="1" x14ac:dyDescent="0.25">
      <c r="A43" s="39" t="s">
        <v>61</v>
      </c>
      <c r="B43" s="39" t="s">
        <v>62</v>
      </c>
      <c r="C43" s="40">
        <v>10000000000</v>
      </c>
    </row>
    <row r="44" spans="1:3" ht="15" customHeight="1" x14ac:dyDescent="0.25">
      <c r="A44" s="38" t="s">
        <v>63</v>
      </c>
      <c r="B44" s="41" t="s">
        <v>64</v>
      </c>
      <c r="C44" s="42">
        <v>10000000000</v>
      </c>
    </row>
    <row r="45" spans="1:3" ht="15" customHeight="1" x14ac:dyDescent="0.25">
      <c r="A45" s="43"/>
      <c r="B45" s="39" t="s">
        <v>65</v>
      </c>
      <c r="C45" s="40">
        <v>97044500000</v>
      </c>
    </row>
    <row r="46" spans="1:3" ht="15" customHeight="1" x14ac:dyDescent="0.25">
      <c r="A46" s="43"/>
      <c r="B46" s="39" t="s">
        <v>113</v>
      </c>
      <c r="C46" s="42">
        <v>0</v>
      </c>
    </row>
  </sheetData>
  <mergeCells count="4">
    <mergeCell ref="A1:C1"/>
    <mergeCell ref="A3:A4"/>
    <mergeCell ref="B3:B4"/>
    <mergeCell ref="C3:C4"/>
  </mergeCells>
  <pageMargins left="0.39370078740157483" right="0.19685039370078741" top="0.19685039370078741" bottom="0.19685039370078741" header="0.31496062992125984" footer="0.31496062992125984"/>
  <pageSetup paperSize="11" scale="76" fitToHeight="0" orientation="landscape" horizontalDpi="300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73"/>
  <sheetViews>
    <sheetView tabSelected="1" zoomScale="70" zoomScaleNormal="70" workbookViewId="0">
      <selection activeCell="I11" sqref="I11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5.77734375" style="147" customWidth="1"/>
    <col min="5" max="5" width="24.77734375" style="261" customWidth="1"/>
    <col min="6" max="6" width="24.77734375" style="262" customWidth="1"/>
    <col min="7" max="234" width="6.88671875" style="147" customWidth="1"/>
    <col min="235" max="16384" width="8" style="147"/>
  </cols>
  <sheetData>
    <row r="1" spans="1:6" x14ac:dyDescent="0.25">
      <c r="A1" s="260" t="s">
        <v>1158</v>
      </c>
      <c r="C1" s="240" t="s">
        <v>90</v>
      </c>
    </row>
    <row r="3" spans="1:6" s="7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s="7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263"/>
      <c r="B5" s="242"/>
      <c r="C5" s="242"/>
      <c r="D5" s="264"/>
      <c r="E5" s="248"/>
      <c r="F5" s="252"/>
    </row>
    <row r="6" spans="1:6" s="240" customFormat="1" x14ac:dyDescent="0.25">
      <c r="A6" s="201"/>
      <c r="B6" s="201" t="s">
        <v>111</v>
      </c>
      <c r="C6" s="503"/>
      <c r="D6" s="201"/>
      <c r="E6" s="200"/>
      <c r="F6" s="265"/>
    </row>
    <row r="7" spans="1:6" s="240" customFormat="1" x14ac:dyDescent="0.25">
      <c r="A7" s="201"/>
      <c r="B7" s="201" t="s">
        <v>90</v>
      </c>
      <c r="C7" s="503"/>
      <c r="D7" s="201"/>
      <c r="E7" s="200"/>
      <c r="F7" s="265"/>
    </row>
    <row r="8" spans="1:6" s="240" customFormat="1" x14ac:dyDescent="0.25">
      <c r="A8" s="201"/>
      <c r="B8" s="201" t="s">
        <v>621</v>
      </c>
      <c r="C8" s="503">
        <v>560375000</v>
      </c>
      <c r="D8" s="201"/>
      <c r="E8" s="249"/>
      <c r="F8" s="265"/>
    </row>
    <row r="9" spans="1:6" s="240" customFormat="1" x14ac:dyDescent="0.25">
      <c r="A9" s="201"/>
      <c r="B9" s="201"/>
      <c r="C9" s="503"/>
      <c r="D9" s="201"/>
      <c r="E9" s="200"/>
      <c r="F9" s="265"/>
    </row>
    <row r="10" spans="1:6" s="240" customFormat="1" x14ac:dyDescent="0.25">
      <c r="A10" s="201"/>
      <c r="B10" s="201" t="s">
        <v>539</v>
      </c>
      <c r="C10" s="503">
        <f>SUM(C11,C23,C34)</f>
        <v>247347000</v>
      </c>
      <c r="D10" s="201"/>
      <c r="E10" s="200"/>
      <c r="F10" s="265"/>
    </row>
    <row r="11" spans="1:6" s="240" customFormat="1" ht="31.2" x14ac:dyDescent="0.25">
      <c r="A11" s="204" t="s">
        <v>237</v>
      </c>
      <c r="B11" s="205" t="s">
        <v>238</v>
      </c>
      <c r="C11" s="465">
        <f>SUM(C12:C21)</f>
        <v>125154500</v>
      </c>
      <c r="D11" s="205"/>
      <c r="E11" s="266">
        <v>1</v>
      </c>
      <c r="F11" s="267" t="s">
        <v>90</v>
      </c>
    </row>
    <row r="12" spans="1:6" ht="31.2" x14ac:dyDescent="0.25">
      <c r="A12" s="206" t="s">
        <v>1</v>
      </c>
      <c r="B12" s="207" t="s">
        <v>420</v>
      </c>
      <c r="C12" s="466">
        <v>996000</v>
      </c>
      <c r="D12" s="207" t="s">
        <v>1589</v>
      </c>
      <c r="E12" s="252" t="s">
        <v>528</v>
      </c>
      <c r="F12" s="252" t="s">
        <v>90</v>
      </c>
    </row>
    <row r="13" spans="1:6" ht="31.2" x14ac:dyDescent="0.25">
      <c r="A13" s="206" t="s">
        <v>3</v>
      </c>
      <c r="B13" s="207" t="s">
        <v>424</v>
      </c>
      <c r="C13" s="466">
        <v>21600000</v>
      </c>
      <c r="D13" s="207" t="s">
        <v>5444</v>
      </c>
      <c r="E13" s="252" t="s">
        <v>528</v>
      </c>
      <c r="F13" s="252" t="s">
        <v>90</v>
      </c>
    </row>
    <row r="14" spans="1:6" ht="31.2" x14ac:dyDescent="0.25">
      <c r="A14" s="206" t="s">
        <v>4</v>
      </c>
      <c r="B14" s="207" t="s">
        <v>426</v>
      </c>
      <c r="C14" s="466">
        <v>27415500</v>
      </c>
      <c r="D14" s="207" t="s">
        <v>5445</v>
      </c>
      <c r="E14" s="252" t="s">
        <v>430</v>
      </c>
      <c r="F14" s="252" t="s">
        <v>90</v>
      </c>
    </row>
    <row r="15" spans="1:6" ht="31.2" x14ac:dyDescent="0.25">
      <c r="A15" s="206" t="s">
        <v>431</v>
      </c>
      <c r="B15" s="207" t="s">
        <v>239</v>
      </c>
      <c r="C15" s="466">
        <v>13709900</v>
      </c>
      <c r="D15" s="207" t="s">
        <v>436</v>
      </c>
      <c r="E15" s="252" t="s">
        <v>3454</v>
      </c>
      <c r="F15" s="252" t="s">
        <v>90</v>
      </c>
    </row>
    <row r="16" spans="1:6" ht="31.2" x14ac:dyDescent="0.25">
      <c r="A16" s="206" t="s">
        <v>435</v>
      </c>
      <c r="B16" s="207" t="s">
        <v>439</v>
      </c>
      <c r="C16" s="466">
        <v>5000000</v>
      </c>
      <c r="D16" s="207" t="s">
        <v>5446</v>
      </c>
      <c r="E16" s="252" t="s">
        <v>515</v>
      </c>
      <c r="F16" s="252" t="s">
        <v>90</v>
      </c>
    </row>
    <row r="17" spans="1:6" ht="46.8" x14ac:dyDescent="0.25">
      <c r="A17" s="206" t="s">
        <v>438</v>
      </c>
      <c r="B17" s="207" t="s">
        <v>242</v>
      </c>
      <c r="C17" s="466">
        <v>7873100</v>
      </c>
      <c r="D17" s="207" t="s">
        <v>5447</v>
      </c>
      <c r="E17" s="252" t="s">
        <v>434</v>
      </c>
      <c r="F17" s="252" t="s">
        <v>90</v>
      </c>
    </row>
    <row r="18" spans="1:6" ht="46.8" x14ac:dyDescent="0.25">
      <c r="A18" s="206" t="s">
        <v>441</v>
      </c>
      <c r="B18" s="207" t="s">
        <v>550</v>
      </c>
      <c r="C18" s="466">
        <v>2160000</v>
      </c>
      <c r="D18" s="207" t="s">
        <v>5448</v>
      </c>
      <c r="E18" s="252" t="s">
        <v>262</v>
      </c>
      <c r="F18" s="252" t="s">
        <v>90</v>
      </c>
    </row>
    <row r="19" spans="1:6" ht="31.2" x14ac:dyDescent="0.25">
      <c r="A19" s="206" t="s">
        <v>445</v>
      </c>
      <c r="B19" s="207" t="s">
        <v>446</v>
      </c>
      <c r="C19" s="466">
        <v>14700000</v>
      </c>
      <c r="D19" s="207" t="s">
        <v>5449</v>
      </c>
      <c r="E19" s="252" t="s">
        <v>528</v>
      </c>
      <c r="F19" s="252" t="s">
        <v>90</v>
      </c>
    </row>
    <row r="20" spans="1:6" ht="31.2" x14ac:dyDescent="0.25">
      <c r="A20" s="206" t="s">
        <v>449</v>
      </c>
      <c r="B20" s="207" t="s">
        <v>635</v>
      </c>
      <c r="C20" s="466">
        <v>16860000</v>
      </c>
      <c r="D20" s="207" t="s">
        <v>5450</v>
      </c>
      <c r="E20" s="252" t="s">
        <v>528</v>
      </c>
      <c r="F20" s="252" t="s">
        <v>90</v>
      </c>
    </row>
    <row r="21" spans="1:6" ht="31.2" x14ac:dyDescent="0.25">
      <c r="A21" s="206" t="s">
        <v>553</v>
      </c>
      <c r="B21" s="207" t="s">
        <v>558</v>
      </c>
      <c r="C21" s="466">
        <v>14840000</v>
      </c>
      <c r="D21" s="207" t="s">
        <v>5451</v>
      </c>
      <c r="E21" s="252" t="s">
        <v>528</v>
      </c>
      <c r="F21" s="252" t="s">
        <v>90</v>
      </c>
    </row>
    <row r="22" spans="1:6" x14ac:dyDescent="0.25">
      <c r="A22" s="268"/>
      <c r="B22" s="207"/>
      <c r="C22" s="466"/>
      <c r="D22" s="207"/>
      <c r="E22" s="252"/>
      <c r="F22" s="252"/>
    </row>
    <row r="23" spans="1:6" s="240" customFormat="1" ht="31.2" x14ac:dyDescent="0.25">
      <c r="A23" s="204" t="s">
        <v>243</v>
      </c>
      <c r="B23" s="205" t="s">
        <v>244</v>
      </c>
      <c r="C23" s="465">
        <v>93752500</v>
      </c>
      <c r="D23" s="205"/>
      <c r="E23" s="266">
        <v>1</v>
      </c>
      <c r="F23" s="267" t="s">
        <v>90</v>
      </c>
    </row>
    <row r="24" spans="1:6" ht="31.2" x14ac:dyDescent="0.25">
      <c r="A24" s="206" t="s">
        <v>1</v>
      </c>
      <c r="B24" s="207" t="s">
        <v>5452</v>
      </c>
      <c r="C24" s="466">
        <v>8000000</v>
      </c>
      <c r="D24" s="207" t="s">
        <v>4189</v>
      </c>
      <c r="E24" s="252" t="s">
        <v>2341</v>
      </c>
      <c r="F24" s="252" t="s">
        <v>90</v>
      </c>
    </row>
    <row r="25" spans="1:6" ht="31.2" x14ac:dyDescent="0.25">
      <c r="A25" s="206" t="s">
        <v>3</v>
      </c>
      <c r="B25" s="207" t="s">
        <v>5036</v>
      </c>
      <c r="C25" s="466">
        <v>15000000</v>
      </c>
      <c r="D25" s="207" t="s">
        <v>1602</v>
      </c>
      <c r="E25" s="252" t="s">
        <v>3462</v>
      </c>
      <c r="F25" s="252" t="s">
        <v>90</v>
      </c>
    </row>
    <row r="26" spans="1:6" ht="31.2" x14ac:dyDescent="0.25">
      <c r="A26" s="206" t="s">
        <v>4</v>
      </c>
      <c r="B26" s="207" t="s">
        <v>5453</v>
      </c>
      <c r="C26" s="466">
        <v>4007000</v>
      </c>
      <c r="D26" s="207" t="s">
        <v>5454</v>
      </c>
      <c r="E26" s="252" t="s">
        <v>251</v>
      </c>
      <c r="F26" s="252" t="s">
        <v>90</v>
      </c>
    </row>
    <row r="27" spans="1:6" ht="31.2" x14ac:dyDescent="0.25">
      <c r="A27" s="206" t="s">
        <v>431</v>
      </c>
      <c r="B27" s="207" t="s">
        <v>5455</v>
      </c>
      <c r="C27" s="466">
        <v>4999500</v>
      </c>
      <c r="D27" s="207" t="s">
        <v>3461</v>
      </c>
      <c r="E27" s="252" t="s">
        <v>251</v>
      </c>
      <c r="F27" s="252" t="s">
        <v>90</v>
      </c>
    </row>
    <row r="28" spans="1:6" ht="31.2" x14ac:dyDescent="0.25">
      <c r="A28" s="206" t="s">
        <v>435</v>
      </c>
      <c r="B28" s="207" t="s">
        <v>5456</v>
      </c>
      <c r="C28" s="466">
        <v>37480000</v>
      </c>
      <c r="D28" s="207" t="s">
        <v>454</v>
      </c>
      <c r="E28" s="252" t="s">
        <v>528</v>
      </c>
      <c r="F28" s="252" t="s">
        <v>90</v>
      </c>
    </row>
    <row r="29" spans="1:6" ht="31.2" x14ac:dyDescent="0.25">
      <c r="A29" s="206" t="s">
        <v>438</v>
      </c>
      <c r="B29" s="207" t="s">
        <v>5457</v>
      </c>
      <c r="C29" s="466">
        <v>4250000</v>
      </c>
      <c r="D29" s="207" t="s">
        <v>5458</v>
      </c>
      <c r="E29" s="252" t="s">
        <v>515</v>
      </c>
      <c r="F29" s="252" t="s">
        <v>90</v>
      </c>
    </row>
    <row r="30" spans="1:6" ht="31.2" x14ac:dyDescent="0.25">
      <c r="A30" s="206" t="s">
        <v>441</v>
      </c>
      <c r="B30" s="207" t="s">
        <v>5459</v>
      </c>
      <c r="C30" s="466">
        <v>4997500</v>
      </c>
      <c r="D30" s="207" t="s">
        <v>5460</v>
      </c>
      <c r="E30" s="252" t="s">
        <v>251</v>
      </c>
      <c r="F30" s="252" t="s">
        <v>90</v>
      </c>
    </row>
    <row r="31" spans="1:6" ht="31.2" x14ac:dyDescent="0.25">
      <c r="A31" s="206" t="s">
        <v>445</v>
      </c>
      <c r="B31" s="207" t="s">
        <v>5461</v>
      </c>
      <c r="C31" s="466"/>
      <c r="D31" s="207" t="s">
        <v>5462</v>
      </c>
      <c r="E31" s="252" t="s">
        <v>251</v>
      </c>
      <c r="F31" s="252" t="s">
        <v>90</v>
      </c>
    </row>
    <row r="32" spans="1:6" ht="31.2" x14ac:dyDescent="0.25">
      <c r="A32" s="206" t="s">
        <v>449</v>
      </c>
      <c r="B32" s="207" t="s">
        <v>5463</v>
      </c>
      <c r="C32" s="466">
        <v>0</v>
      </c>
      <c r="D32" s="207" t="s">
        <v>5464</v>
      </c>
      <c r="E32" s="252" t="s">
        <v>251</v>
      </c>
      <c r="F32" s="252" t="s">
        <v>90</v>
      </c>
    </row>
    <row r="33" spans="1:16372" x14ac:dyDescent="0.25">
      <c r="A33" s="268"/>
      <c r="B33" s="207"/>
      <c r="C33" s="466"/>
      <c r="D33" s="207"/>
      <c r="E33" s="252"/>
      <c r="F33" s="252"/>
    </row>
    <row r="34" spans="1:16372" s="240" customFormat="1" ht="46.8" x14ac:dyDescent="0.25">
      <c r="A34" s="204" t="s">
        <v>247</v>
      </c>
      <c r="B34" s="211" t="s">
        <v>466</v>
      </c>
      <c r="C34" s="465">
        <f>SUM(C35)</f>
        <v>28440000</v>
      </c>
      <c r="D34" s="205"/>
      <c r="E34" s="266">
        <v>1</v>
      </c>
      <c r="F34" s="267" t="s">
        <v>90</v>
      </c>
    </row>
    <row r="35" spans="1:16372" ht="46.8" x14ac:dyDescent="0.25">
      <c r="A35" s="206" t="s">
        <v>1</v>
      </c>
      <c r="B35" s="207" t="s">
        <v>467</v>
      </c>
      <c r="C35" s="466">
        <v>28440000</v>
      </c>
      <c r="D35" s="207" t="s">
        <v>5465</v>
      </c>
      <c r="E35" s="252" t="s">
        <v>528</v>
      </c>
      <c r="F35" s="252" t="s">
        <v>90</v>
      </c>
    </row>
    <row r="36" spans="1:16372" x14ac:dyDescent="0.25">
      <c r="A36" s="268"/>
      <c r="B36" s="207"/>
      <c r="C36" s="466"/>
      <c r="D36" s="207"/>
      <c r="E36" s="252"/>
      <c r="F36" s="252"/>
    </row>
    <row r="37" spans="1:16372" s="240" customFormat="1" ht="31.2" x14ac:dyDescent="0.25">
      <c r="A37" s="204" t="s">
        <v>248</v>
      </c>
      <c r="B37" s="205" t="s">
        <v>569</v>
      </c>
      <c r="C37" s="465">
        <v>37060000</v>
      </c>
      <c r="D37" s="205"/>
      <c r="E37" s="266">
        <v>1</v>
      </c>
      <c r="F37" s="267" t="s">
        <v>90</v>
      </c>
    </row>
    <row r="38" spans="1:16372" s="240" customFormat="1" ht="31.2" x14ac:dyDescent="0.25">
      <c r="A38" s="206" t="s">
        <v>1</v>
      </c>
      <c r="B38" s="207" t="s">
        <v>570</v>
      </c>
      <c r="C38" s="466">
        <v>12600000</v>
      </c>
      <c r="D38" s="207" t="s">
        <v>5466</v>
      </c>
      <c r="E38" s="252" t="s">
        <v>254</v>
      </c>
      <c r="F38" s="252" t="s">
        <v>90</v>
      </c>
    </row>
    <row r="39" spans="1:16372" ht="31.2" x14ac:dyDescent="0.25">
      <c r="A39" s="206" t="s">
        <v>3</v>
      </c>
      <c r="B39" s="207" t="s">
        <v>573</v>
      </c>
      <c r="C39" s="466">
        <v>24460000</v>
      </c>
      <c r="D39" s="207" t="s">
        <v>5467</v>
      </c>
      <c r="E39" s="252" t="s">
        <v>355</v>
      </c>
      <c r="F39" s="252" t="s">
        <v>90</v>
      </c>
    </row>
    <row r="40" spans="1:16372" x14ac:dyDescent="0.25">
      <c r="A40" s="268"/>
      <c r="B40" s="207"/>
      <c r="C40" s="466"/>
      <c r="D40" s="207"/>
      <c r="E40" s="252"/>
      <c r="F40" s="252"/>
    </row>
    <row r="41" spans="1:16372" s="240" customFormat="1" ht="31.2" x14ac:dyDescent="0.25">
      <c r="A41" s="204" t="s">
        <v>249</v>
      </c>
      <c r="B41" s="205" t="s">
        <v>611</v>
      </c>
      <c r="C41" s="465">
        <v>6000000</v>
      </c>
      <c r="D41" s="205"/>
      <c r="E41" s="266">
        <v>1</v>
      </c>
      <c r="F41" s="267" t="s">
        <v>90</v>
      </c>
    </row>
    <row r="42" spans="1:16372" s="240" customFormat="1" ht="31.2" x14ac:dyDescent="0.25">
      <c r="A42" s="206" t="s">
        <v>1</v>
      </c>
      <c r="B42" s="251" t="s">
        <v>5468</v>
      </c>
      <c r="C42" s="611">
        <v>6000000</v>
      </c>
      <c r="D42" s="251" t="s">
        <v>5469</v>
      </c>
      <c r="E42" s="269" t="s">
        <v>255</v>
      </c>
      <c r="F42" s="252" t="s">
        <v>90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  <c r="JA42" s="147"/>
      <c r="JB42" s="147"/>
      <c r="JC42" s="147"/>
      <c r="JD42" s="147"/>
      <c r="JE42" s="147"/>
      <c r="JF42" s="147"/>
      <c r="JG42" s="147"/>
      <c r="JH42" s="147"/>
      <c r="JI42" s="147"/>
      <c r="JJ42" s="147"/>
      <c r="JK42" s="147"/>
      <c r="JL42" s="147"/>
      <c r="JM42" s="147"/>
      <c r="JN42" s="147"/>
      <c r="JO42" s="147"/>
      <c r="JP42" s="147"/>
      <c r="JQ42" s="147"/>
      <c r="JR42" s="147"/>
      <c r="JS42" s="147"/>
      <c r="JT42" s="147"/>
      <c r="JU42" s="147"/>
      <c r="JV42" s="147"/>
      <c r="JW42" s="147"/>
      <c r="JX42" s="147"/>
      <c r="JY42" s="147"/>
      <c r="JZ42" s="147"/>
      <c r="KA42" s="147"/>
      <c r="KB42" s="147"/>
      <c r="KC42" s="147"/>
      <c r="KD42" s="147"/>
      <c r="KE42" s="147"/>
      <c r="KF42" s="147"/>
      <c r="KG42" s="147"/>
      <c r="KH42" s="147"/>
      <c r="KI42" s="147"/>
      <c r="KJ42" s="147"/>
      <c r="KK42" s="147"/>
      <c r="KL42" s="147"/>
      <c r="KM42" s="147"/>
      <c r="KN42" s="147"/>
      <c r="KO42" s="147"/>
      <c r="KP42" s="147"/>
      <c r="KQ42" s="147"/>
      <c r="KR42" s="147"/>
      <c r="KS42" s="147"/>
      <c r="KT42" s="147"/>
      <c r="KU42" s="147"/>
      <c r="KV42" s="147"/>
      <c r="KW42" s="147"/>
      <c r="KX42" s="147"/>
      <c r="KY42" s="147"/>
      <c r="KZ42" s="147"/>
      <c r="LA42" s="147"/>
      <c r="LB42" s="147"/>
      <c r="LC42" s="147"/>
      <c r="LD42" s="147"/>
      <c r="LE42" s="147"/>
      <c r="LF42" s="147"/>
      <c r="LG42" s="147"/>
      <c r="LH42" s="147"/>
      <c r="LI42" s="147"/>
      <c r="LJ42" s="147"/>
      <c r="LK42" s="147"/>
      <c r="LL42" s="147"/>
      <c r="LM42" s="147"/>
      <c r="LN42" s="147"/>
      <c r="LO42" s="147"/>
      <c r="LP42" s="147"/>
      <c r="LQ42" s="147"/>
      <c r="LR42" s="147"/>
      <c r="LS42" s="147"/>
      <c r="LT42" s="147"/>
      <c r="LU42" s="147"/>
      <c r="LV42" s="147"/>
      <c r="LW42" s="147"/>
      <c r="LX42" s="147"/>
      <c r="LY42" s="147"/>
      <c r="LZ42" s="147"/>
      <c r="MA42" s="147"/>
      <c r="MB42" s="147"/>
      <c r="MC42" s="147"/>
      <c r="MD42" s="147"/>
      <c r="ME42" s="147"/>
      <c r="MF42" s="147"/>
      <c r="MG42" s="147"/>
      <c r="MH42" s="147"/>
      <c r="MI42" s="147"/>
      <c r="MJ42" s="147"/>
      <c r="MK42" s="147"/>
      <c r="ML42" s="147"/>
      <c r="MM42" s="147"/>
      <c r="MN42" s="147"/>
      <c r="MO42" s="147"/>
      <c r="MP42" s="147"/>
      <c r="MQ42" s="147"/>
      <c r="MR42" s="147"/>
      <c r="MS42" s="147"/>
      <c r="MT42" s="147"/>
      <c r="MU42" s="147"/>
      <c r="MV42" s="147"/>
      <c r="MW42" s="147"/>
      <c r="MX42" s="147"/>
      <c r="MY42" s="147"/>
      <c r="MZ42" s="147"/>
      <c r="NA42" s="147"/>
      <c r="NB42" s="147"/>
      <c r="NC42" s="147"/>
      <c r="ND42" s="147"/>
      <c r="NE42" s="147"/>
      <c r="NF42" s="147"/>
      <c r="NG42" s="147"/>
      <c r="NH42" s="147"/>
      <c r="NI42" s="147"/>
      <c r="NJ42" s="147"/>
      <c r="NK42" s="147"/>
      <c r="NL42" s="147"/>
      <c r="NM42" s="147"/>
      <c r="NN42" s="147"/>
      <c r="NO42" s="147"/>
      <c r="NP42" s="147"/>
      <c r="NQ42" s="147"/>
      <c r="NR42" s="147"/>
      <c r="NS42" s="147"/>
      <c r="NT42" s="147"/>
      <c r="NU42" s="147"/>
      <c r="NV42" s="147"/>
      <c r="NW42" s="147"/>
      <c r="NX42" s="147"/>
      <c r="NY42" s="147"/>
      <c r="NZ42" s="147"/>
      <c r="OA42" s="147"/>
      <c r="OB42" s="147"/>
      <c r="OC42" s="147"/>
      <c r="OD42" s="147"/>
      <c r="OE42" s="147"/>
      <c r="OF42" s="147"/>
      <c r="OG42" s="147"/>
      <c r="OH42" s="147"/>
      <c r="OI42" s="147"/>
      <c r="OJ42" s="147"/>
      <c r="OK42" s="147"/>
      <c r="OL42" s="147"/>
      <c r="OM42" s="147"/>
      <c r="ON42" s="147"/>
      <c r="OO42" s="147"/>
      <c r="OP42" s="147"/>
      <c r="OQ42" s="147"/>
      <c r="OR42" s="147"/>
      <c r="OS42" s="147"/>
      <c r="OT42" s="147"/>
      <c r="OU42" s="147"/>
      <c r="OV42" s="147"/>
      <c r="OW42" s="147"/>
      <c r="OX42" s="147"/>
      <c r="OY42" s="147"/>
      <c r="OZ42" s="147"/>
      <c r="PA42" s="147"/>
      <c r="PB42" s="147"/>
      <c r="PC42" s="147"/>
      <c r="PD42" s="147"/>
      <c r="PE42" s="147"/>
      <c r="PF42" s="147"/>
      <c r="PG42" s="147"/>
      <c r="PH42" s="147"/>
      <c r="PI42" s="147"/>
      <c r="PJ42" s="147"/>
      <c r="PK42" s="147"/>
      <c r="PL42" s="147"/>
      <c r="PM42" s="147"/>
      <c r="PN42" s="147"/>
      <c r="PO42" s="147"/>
      <c r="PP42" s="147"/>
      <c r="PQ42" s="147"/>
      <c r="PR42" s="147"/>
      <c r="PS42" s="147"/>
      <c r="PT42" s="147"/>
      <c r="PU42" s="147"/>
      <c r="PV42" s="147"/>
      <c r="PW42" s="147"/>
      <c r="PX42" s="147"/>
      <c r="PY42" s="147"/>
      <c r="PZ42" s="147"/>
      <c r="QA42" s="147"/>
      <c r="QB42" s="147"/>
      <c r="QC42" s="147"/>
      <c r="QD42" s="147"/>
      <c r="QE42" s="147"/>
      <c r="QF42" s="147"/>
      <c r="QG42" s="147"/>
      <c r="QH42" s="147"/>
      <c r="QI42" s="147"/>
      <c r="QJ42" s="147"/>
      <c r="QK42" s="147"/>
      <c r="QL42" s="147"/>
      <c r="QM42" s="147"/>
      <c r="QN42" s="147"/>
      <c r="QO42" s="147"/>
      <c r="QP42" s="147"/>
      <c r="QQ42" s="147"/>
      <c r="QR42" s="147"/>
      <c r="QS42" s="147"/>
      <c r="QT42" s="147"/>
      <c r="QU42" s="147"/>
      <c r="QV42" s="147"/>
      <c r="QW42" s="147"/>
      <c r="QX42" s="147"/>
      <c r="QY42" s="147"/>
      <c r="QZ42" s="147"/>
      <c r="RA42" s="147"/>
      <c r="RB42" s="147"/>
      <c r="RC42" s="147"/>
      <c r="RD42" s="147"/>
      <c r="RE42" s="147"/>
      <c r="RF42" s="147"/>
      <c r="RG42" s="147"/>
      <c r="RH42" s="147"/>
      <c r="RI42" s="147"/>
      <c r="RJ42" s="147"/>
      <c r="RK42" s="147"/>
      <c r="RL42" s="147"/>
      <c r="RM42" s="147"/>
      <c r="RN42" s="147"/>
      <c r="RO42" s="147"/>
      <c r="RP42" s="147"/>
      <c r="RQ42" s="147"/>
      <c r="RR42" s="147"/>
      <c r="RS42" s="147"/>
      <c r="RT42" s="147"/>
      <c r="RU42" s="147"/>
      <c r="RV42" s="147"/>
      <c r="RW42" s="147"/>
      <c r="RX42" s="147"/>
      <c r="RY42" s="147"/>
      <c r="RZ42" s="147"/>
      <c r="SA42" s="147"/>
      <c r="SB42" s="147"/>
      <c r="SC42" s="147"/>
      <c r="SD42" s="147"/>
      <c r="SE42" s="147"/>
      <c r="SF42" s="147"/>
      <c r="SG42" s="147"/>
      <c r="SH42" s="147"/>
      <c r="SI42" s="147"/>
      <c r="SJ42" s="147"/>
      <c r="SK42" s="147"/>
      <c r="SL42" s="147"/>
      <c r="SM42" s="147"/>
      <c r="SN42" s="147"/>
      <c r="SO42" s="147"/>
      <c r="SP42" s="147"/>
      <c r="SQ42" s="147"/>
      <c r="SR42" s="147"/>
      <c r="SS42" s="147"/>
      <c r="ST42" s="147"/>
      <c r="SU42" s="147"/>
      <c r="SV42" s="147"/>
      <c r="SW42" s="147"/>
      <c r="SX42" s="147"/>
      <c r="SY42" s="147"/>
      <c r="SZ42" s="147"/>
      <c r="TA42" s="147"/>
      <c r="TB42" s="147"/>
      <c r="TC42" s="147"/>
      <c r="TD42" s="147"/>
      <c r="TE42" s="147"/>
      <c r="TF42" s="147"/>
      <c r="TG42" s="147"/>
      <c r="TH42" s="147"/>
      <c r="TI42" s="147"/>
      <c r="TJ42" s="147"/>
      <c r="TK42" s="147"/>
      <c r="TL42" s="147"/>
      <c r="TM42" s="147"/>
      <c r="TN42" s="147"/>
      <c r="TO42" s="147"/>
      <c r="TP42" s="147"/>
      <c r="TQ42" s="147"/>
      <c r="TR42" s="147"/>
      <c r="TS42" s="147"/>
      <c r="TT42" s="147"/>
      <c r="TU42" s="147"/>
      <c r="TV42" s="147"/>
      <c r="TW42" s="147"/>
      <c r="TX42" s="147"/>
      <c r="TY42" s="147"/>
      <c r="TZ42" s="147"/>
      <c r="UA42" s="147"/>
      <c r="UB42" s="147"/>
      <c r="UC42" s="147"/>
      <c r="UD42" s="147"/>
      <c r="UE42" s="147"/>
      <c r="UF42" s="147"/>
      <c r="UG42" s="147"/>
      <c r="UH42" s="147"/>
      <c r="UI42" s="147"/>
      <c r="UJ42" s="147"/>
      <c r="UK42" s="147"/>
      <c r="UL42" s="147"/>
      <c r="UM42" s="147"/>
      <c r="UN42" s="147"/>
      <c r="UO42" s="147"/>
      <c r="UP42" s="147"/>
      <c r="UQ42" s="147"/>
      <c r="UR42" s="147"/>
      <c r="US42" s="147"/>
      <c r="UT42" s="147"/>
      <c r="UU42" s="147"/>
      <c r="UV42" s="147"/>
      <c r="UW42" s="147"/>
      <c r="UX42" s="147"/>
      <c r="UY42" s="147"/>
      <c r="UZ42" s="147"/>
      <c r="VA42" s="147"/>
      <c r="VB42" s="147"/>
      <c r="VC42" s="147"/>
      <c r="VD42" s="147"/>
      <c r="VE42" s="147"/>
      <c r="VF42" s="147"/>
      <c r="VG42" s="147"/>
      <c r="VH42" s="147"/>
      <c r="VI42" s="147"/>
      <c r="VJ42" s="147"/>
      <c r="VK42" s="147"/>
      <c r="VL42" s="147"/>
      <c r="VM42" s="147"/>
      <c r="VN42" s="147"/>
      <c r="VO42" s="147"/>
      <c r="VP42" s="147"/>
      <c r="VQ42" s="147"/>
      <c r="VR42" s="147"/>
      <c r="VS42" s="147"/>
      <c r="VT42" s="147"/>
      <c r="VU42" s="147"/>
      <c r="VV42" s="147"/>
      <c r="VW42" s="147"/>
      <c r="VX42" s="147"/>
      <c r="VY42" s="147"/>
      <c r="VZ42" s="147"/>
      <c r="WA42" s="147"/>
      <c r="WB42" s="147"/>
      <c r="WC42" s="147"/>
      <c r="WD42" s="147"/>
      <c r="WE42" s="147"/>
      <c r="WF42" s="147"/>
      <c r="WG42" s="147"/>
      <c r="WH42" s="147"/>
      <c r="WI42" s="147"/>
      <c r="WJ42" s="147"/>
      <c r="WK42" s="147"/>
      <c r="WL42" s="147"/>
      <c r="WM42" s="147"/>
      <c r="WN42" s="147"/>
      <c r="WO42" s="147"/>
      <c r="WP42" s="147"/>
      <c r="WQ42" s="147"/>
      <c r="WR42" s="147"/>
      <c r="WS42" s="147"/>
      <c r="WT42" s="147"/>
      <c r="WU42" s="147"/>
      <c r="WV42" s="147"/>
      <c r="WW42" s="147"/>
      <c r="WX42" s="147"/>
      <c r="WY42" s="147"/>
      <c r="WZ42" s="147"/>
      <c r="XA42" s="147"/>
      <c r="XB42" s="147"/>
      <c r="XC42" s="147"/>
      <c r="XD42" s="147"/>
      <c r="XE42" s="147"/>
      <c r="XF42" s="147"/>
      <c r="XG42" s="147"/>
      <c r="XH42" s="147"/>
      <c r="XI42" s="147"/>
      <c r="XJ42" s="147"/>
      <c r="XK42" s="147"/>
      <c r="XL42" s="147"/>
      <c r="XM42" s="147"/>
      <c r="XN42" s="147"/>
      <c r="XO42" s="147"/>
      <c r="XP42" s="147"/>
      <c r="XQ42" s="147"/>
      <c r="XR42" s="147"/>
      <c r="XS42" s="147"/>
      <c r="XT42" s="147"/>
      <c r="XU42" s="147"/>
      <c r="XV42" s="147"/>
      <c r="XW42" s="147"/>
      <c r="XX42" s="147"/>
      <c r="XY42" s="147"/>
      <c r="XZ42" s="147"/>
      <c r="YA42" s="147"/>
      <c r="YB42" s="147"/>
      <c r="YC42" s="147"/>
      <c r="YD42" s="147"/>
      <c r="YE42" s="147"/>
      <c r="YF42" s="147"/>
      <c r="YG42" s="147"/>
      <c r="YH42" s="147"/>
      <c r="YI42" s="147"/>
      <c r="YJ42" s="147"/>
      <c r="YK42" s="147"/>
      <c r="YL42" s="147"/>
      <c r="YM42" s="147"/>
      <c r="YN42" s="147"/>
      <c r="YO42" s="147"/>
      <c r="YP42" s="147"/>
      <c r="YQ42" s="147"/>
      <c r="YR42" s="147"/>
      <c r="YS42" s="147"/>
      <c r="YT42" s="147"/>
      <c r="YU42" s="147"/>
      <c r="YV42" s="147"/>
      <c r="YW42" s="147"/>
      <c r="YX42" s="147"/>
      <c r="YY42" s="147"/>
      <c r="YZ42" s="147"/>
      <c r="ZA42" s="147"/>
      <c r="ZB42" s="147"/>
      <c r="ZC42" s="147"/>
      <c r="ZD42" s="147"/>
      <c r="ZE42" s="147"/>
      <c r="ZF42" s="147"/>
      <c r="ZG42" s="147"/>
      <c r="ZH42" s="147"/>
      <c r="ZI42" s="147"/>
      <c r="ZJ42" s="147"/>
      <c r="ZK42" s="147"/>
      <c r="ZL42" s="147"/>
      <c r="ZM42" s="147"/>
      <c r="ZN42" s="147"/>
      <c r="ZO42" s="147"/>
      <c r="ZP42" s="147"/>
      <c r="ZQ42" s="147"/>
      <c r="ZR42" s="147"/>
      <c r="ZS42" s="147"/>
      <c r="ZT42" s="147"/>
      <c r="ZU42" s="147"/>
      <c r="ZV42" s="147"/>
      <c r="ZW42" s="147"/>
      <c r="ZX42" s="147"/>
      <c r="ZY42" s="147"/>
      <c r="ZZ42" s="147"/>
      <c r="AAA42" s="147"/>
      <c r="AAB42" s="147"/>
      <c r="AAC42" s="147"/>
      <c r="AAD42" s="147"/>
      <c r="AAE42" s="147"/>
      <c r="AAF42" s="147"/>
      <c r="AAG42" s="147"/>
      <c r="AAH42" s="147"/>
      <c r="AAI42" s="147"/>
      <c r="AAJ42" s="147"/>
      <c r="AAK42" s="147"/>
      <c r="AAL42" s="147"/>
      <c r="AAM42" s="147"/>
      <c r="AAN42" s="147"/>
      <c r="AAO42" s="147"/>
      <c r="AAP42" s="147"/>
      <c r="AAQ42" s="147"/>
      <c r="AAR42" s="147"/>
      <c r="AAS42" s="147"/>
      <c r="AAT42" s="147"/>
      <c r="AAU42" s="147"/>
      <c r="AAV42" s="147"/>
      <c r="AAW42" s="147"/>
      <c r="AAX42" s="147"/>
      <c r="AAY42" s="147"/>
      <c r="AAZ42" s="147"/>
      <c r="ABA42" s="147"/>
      <c r="ABB42" s="147"/>
      <c r="ABC42" s="147"/>
      <c r="ABD42" s="147"/>
      <c r="ABE42" s="147"/>
      <c r="ABF42" s="147"/>
      <c r="ABG42" s="147"/>
      <c r="ABH42" s="147"/>
      <c r="ABI42" s="147"/>
      <c r="ABJ42" s="147"/>
      <c r="ABK42" s="147"/>
      <c r="ABL42" s="147"/>
      <c r="ABM42" s="147"/>
      <c r="ABN42" s="147"/>
      <c r="ABO42" s="147"/>
      <c r="ABP42" s="147"/>
      <c r="ABQ42" s="147"/>
      <c r="ABR42" s="147"/>
      <c r="ABS42" s="147"/>
      <c r="ABT42" s="147"/>
      <c r="ABU42" s="147"/>
      <c r="ABV42" s="147"/>
      <c r="ABW42" s="147"/>
      <c r="ABX42" s="147"/>
      <c r="ABY42" s="147"/>
      <c r="ABZ42" s="147"/>
      <c r="ACA42" s="147"/>
      <c r="ACB42" s="147"/>
      <c r="ACC42" s="147"/>
      <c r="ACD42" s="147"/>
      <c r="ACE42" s="147"/>
      <c r="ACF42" s="147"/>
      <c r="ACG42" s="147"/>
      <c r="ACH42" s="147"/>
      <c r="ACI42" s="147"/>
      <c r="ACJ42" s="147"/>
      <c r="ACK42" s="147"/>
      <c r="ACL42" s="147"/>
      <c r="ACM42" s="147"/>
      <c r="ACN42" s="147"/>
      <c r="ACO42" s="147"/>
      <c r="ACP42" s="147"/>
      <c r="ACQ42" s="147"/>
      <c r="ACR42" s="147"/>
      <c r="ACS42" s="147"/>
      <c r="ACT42" s="147"/>
      <c r="ACU42" s="147"/>
      <c r="ACV42" s="147"/>
      <c r="ACW42" s="147"/>
      <c r="ACX42" s="147"/>
      <c r="ACY42" s="147"/>
      <c r="ACZ42" s="147"/>
      <c r="ADA42" s="147"/>
      <c r="ADB42" s="147"/>
      <c r="ADC42" s="147"/>
      <c r="ADD42" s="147"/>
      <c r="ADE42" s="147"/>
      <c r="ADF42" s="147"/>
      <c r="ADG42" s="147"/>
      <c r="ADH42" s="147"/>
      <c r="ADI42" s="147"/>
      <c r="ADJ42" s="147"/>
      <c r="ADK42" s="147"/>
      <c r="ADL42" s="147"/>
      <c r="ADM42" s="147"/>
      <c r="ADN42" s="147"/>
      <c r="ADO42" s="147"/>
      <c r="ADP42" s="147"/>
      <c r="ADQ42" s="147"/>
      <c r="ADR42" s="147"/>
      <c r="ADS42" s="147"/>
      <c r="ADT42" s="147"/>
      <c r="ADU42" s="147"/>
      <c r="ADV42" s="147"/>
      <c r="ADW42" s="147"/>
      <c r="ADX42" s="147"/>
      <c r="ADY42" s="147"/>
      <c r="ADZ42" s="147"/>
      <c r="AEA42" s="147"/>
      <c r="AEB42" s="147"/>
      <c r="AEC42" s="147"/>
      <c r="AED42" s="147"/>
      <c r="AEE42" s="147"/>
      <c r="AEF42" s="147"/>
      <c r="AEG42" s="147"/>
      <c r="AEH42" s="147"/>
      <c r="AEI42" s="147"/>
      <c r="AEJ42" s="147"/>
      <c r="AEK42" s="147"/>
      <c r="AEL42" s="147"/>
      <c r="AEM42" s="147"/>
      <c r="AEN42" s="147"/>
      <c r="AEO42" s="147"/>
      <c r="AEP42" s="147"/>
      <c r="AEQ42" s="147"/>
      <c r="AER42" s="147"/>
      <c r="AES42" s="147"/>
      <c r="AET42" s="147"/>
      <c r="AEU42" s="147"/>
      <c r="AEV42" s="147"/>
      <c r="AEW42" s="147"/>
      <c r="AEX42" s="147"/>
      <c r="AEY42" s="147"/>
      <c r="AEZ42" s="147"/>
      <c r="AFA42" s="147"/>
      <c r="AFB42" s="147"/>
      <c r="AFC42" s="147"/>
      <c r="AFD42" s="147"/>
      <c r="AFE42" s="147"/>
      <c r="AFF42" s="147"/>
      <c r="AFG42" s="147"/>
      <c r="AFH42" s="147"/>
      <c r="AFI42" s="147"/>
      <c r="AFJ42" s="147"/>
      <c r="AFK42" s="147"/>
      <c r="AFL42" s="147"/>
      <c r="AFM42" s="147"/>
      <c r="AFN42" s="147"/>
      <c r="AFO42" s="147"/>
      <c r="AFP42" s="147"/>
      <c r="AFQ42" s="147"/>
      <c r="AFR42" s="147"/>
      <c r="AFS42" s="147"/>
      <c r="AFT42" s="147"/>
      <c r="AFU42" s="147"/>
      <c r="AFV42" s="147"/>
      <c r="AFW42" s="147"/>
      <c r="AFX42" s="147"/>
      <c r="AFY42" s="147"/>
      <c r="AFZ42" s="147"/>
      <c r="AGA42" s="147"/>
      <c r="AGB42" s="147"/>
      <c r="AGC42" s="147"/>
      <c r="AGD42" s="147"/>
      <c r="AGE42" s="147"/>
      <c r="AGF42" s="147"/>
      <c r="AGG42" s="147"/>
      <c r="AGH42" s="147"/>
      <c r="AGI42" s="147"/>
      <c r="AGJ42" s="147"/>
      <c r="AGK42" s="147"/>
      <c r="AGL42" s="147"/>
      <c r="AGM42" s="147"/>
      <c r="AGN42" s="147"/>
      <c r="AGO42" s="147"/>
      <c r="AGP42" s="147"/>
      <c r="AGQ42" s="147"/>
      <c r="AGR42" s="147"/>
      <c r="AGS42" s="147"/>
      <c r="AGT42" s="147"/>
      <c r="AGU42" s="147"/>
      <c r="AGV42" s="147"/>
      <c r="AGW42" s="147"/>
      <c r="AGX42" s="147"/>
      <c r="AGY42" s="147"/>
      <c r="AGZ42" s="147"/>
      <c r="AHA42" s="147"/>
      <c r="AHB42" s="147"/>
      <c r="AHC42" s="147"/>
      <c r="AHD42" s="147"/>
      <c r="AHE42" s="147"/>
      <c r="AHF42" s="147"/>
      <c r="AHG42" s="147"/>
      <c r="AHH42" s="147"/>
      <c r="AHI42" s="147"/>
      <c r="AHJ42" s="147"/>
      <c r="AHK42" s="147"/>
      <c r="AHL42" s="147"/>
      <c r="AHM42" s="147"/>
      <c r="AHN42" s="147"/>
      <c r="AHO42" s="147"/>
      <c r="AHP42" s="147"/>
      <c r="AHQ42" s="147"/>
      <c r="AHR42" s="147"/>
      <c r="AHS42" s="147"/>
      <c r="AHT42" s="147"/>
      <c r="AHU42" s="147"/>
      <c r="AHV42" s="147"/>
      <c r="AHW42" s="147"/>
      <c r="AHX42" s="147"/>
      <c r="AHY42" s="147"/>
      <c r="AHZ42" s="147"/>
      <c r="AIA42" s="147"/>
      <c r="AIB42" s="147"/>
      <c r="AIC42" s="147"/>
      <c r="AID42" s="147"/>
      <c r="AIE42" s="147"/>
      <c r="AIF42" s="147"/>
      <c r="AIG42" s="147"/>
      <c r="AIH42" s="147"/>
      <c r="AII42" s="147"/>
      <c r="AIJ42" s="147"/>
      <c r="AIK42" s="147"/>
      <c r="AIL42" s="147"/>
      <c r="AIM42" s="147"/>
      <c r="AIN42" s="147"/>
      <c r="AIO42" s="147"/>
      <c r="AIP42" s="147"/>
      <c r="AIQ42" s="147"/>
      <c r="AIR42" s="147"/>
      <c r="AIS42" s="147"/>
      <c r="AIT42" s="147"/>
      <c r="AIU42" s="147"/>
      <c r="AIV42" s="147"/>
      <c r="AIW42" s="147"/>
      <c r="AIX42" s="147"/>
      <c r="AIY42" s="147"/>
      <c r="AIZ42" s="147"/>
      <c r="AJA42" s="147"/>
      <c r="AJB42" s="147"/>
      <c r="AJC42" s="147"/>
      <c r="AJD42" s="147"/>
      <c r="AJE42" s="147"/>
      <c r="AJF42" s="147"/>
      <c r="AJG42" s="147"/>
      <c r="AJH42" s="147"/>
      <c r="AJI42" s="147"/>
      <c r="AJJ42" s="147"/>
      <c r="AJK42" s="147"/>
      <c r="AJL42" s="147"/>
      <c r="AJM42" s="147"/>
      <c r="AJN42" s="147"/>
      <c r="AJO42" s="147"/>
      <c r="AJP42" s="147"/>
      <c r="AJQ42" s="147"/>
      <c r="AJR42" s="147"/>
      <c r="AJS42" s="147"/>
      <c r="AJT42" s="147"/>
      <c r="AJU42" s="147"/>
      <c r="AJV42" s="147"/>
      <c r="AJW42" s="147"/>
      <c r="AJX42" s="147"/>
      <c r="AJY42" s="147"/>
      <c r="AJZ42" s="147"/>
      <c r="AKA42" s="147"/>
      <c r="AKB42" s="147"/>
      <c r="AKC42" s="147"/>
      <c r="AKD42" s="147"/>
      <c r="AKE42" s="147"/>
      <c r="AKF42" s="147"/>
      <c r="AKG42" s="147"/>
      <c r="AKH42" s="147"/>
      <c r="AKI42" s="147"/>
      <c r="AKJ42" s="147"/>
      <c r="AKK42" s="147"/>
      <c r="AKL42" s="147"/>
      <c r="AKM42" s="147"/>
      <c r="AKN42" s="147"/>
      <c r="AKO42" s="147"/>
      <c r="AKP42" s="147"/>
      <c r="AKQ42" s="147"/>
      <c r="AKR42" s="147"/>
      <c r="AKS42" s="147"/>
      <c r="AKT42" s="147"/>
      <c r="AKU42" s="147"/>
      <c r="AKV42" s="147"/>
      <c r="AKW42" s="147"/>
      <c r="AKX42" s="147"/>
      <c r="AKY42" s="147"/>
      <c r="AKZ42" s="147"/>
      <c r="ALA42" s="147"/>
      <c r="ALB42" s="147"/>
      <c r="ALC42" s="147"/>
      <c r="ALD42" s="147"/>
      <c r="ALE42" s="147"/>
      <c r="ALF42" s="147"/>
      <c r="ALG42" s="147"/>
      <c r="ALH42" s="147"/>
      <c r="ALI42" s="147"/>
      <c r="ALJ42" s="147"/>
      <c r="ALK42" s="147"/>
      <c r="ALL42" s="147"/>
      <c r="ALM42" s="147"/>
      <c r="ALN42" s="147"/>
      <c r="ALO42" s="147"/>
      <c r="ALP42" s="147"/>
      <c r="ALQ42" s="147"/>
      <c r="ALR42" s="147"/>
      <c r="ALS42" s="147"/>
      <c r="ALT42" s="147"/>
      <c r="ALU42" s="147"/>
      <c r="ALV42" s="147"/>
      <c r="ALW42" s="147"/>
      <c r="ALX42" s="147"/>
      <c r="ALY42" s="147"/>
      <c r="ALZ42" s="147"/>
      <c r="AMA42" s="147"/>
      <c r="AMB42" s="147"/>
      <c r="AMC42" s="147"/>
      <c r="AMD42" s="147"/>
      <c r="AME42" s="147"/>
      <c r="AMF42" s="147"/>
      <c r="AMG42" s="147"/>
      <c r="AMH42" s="147"/>
      <c r="AMI42" s="147"/>
      <c r="AMJ42" s="147"/>
      <c r="AMK42" s="147"/>
      <c r="AML42" s="147"/>
      <c r="AMM42" s="147"/>
      <c r="AMN42" s="147"/>
      <c r="AMO42" s="147"/>
      <c r="AMP42" s="147"/>
      <c r="AMQ42" s="147"/>
      <c r="AMR42" s="147"/>
      <c r="AMS42" s="147"/>
      <c r="AMT42" s="147"/>
      <c r="AMU42" s="147"/>
      <c r="AMV42" s="147"/>
      <c r="AMW42" s="147"/>
      <c r="AMX42" s="147"/>
      <c r="AMY42" s="147"/>
      <c r="AMZ42" s="147"/>
      <c r="ANA42" s="147"/>
      <c r="ANB42" s="147"/>
      <c r="ANC42" s="147"/>
      <c r="AND42" s="147"/>
      <c r="ANE42" s="147"/>
      <c r="ANF42" s="147"/>
      <c r="ANG42" s="147"/>
      <c r="ANH42" s="147"/>
      <c r="ANI42" s="147"/>
      <c r="ANJ42" s="147"/>
      <c r="ANK42" s="147"/>
      <c r="ANL42" s="147"/>
      <c r="ANM42" s="147"/>
      <c r="ANN42" s="147"/>
      <c r="ANO42" s="147"/>
      <c r="ANP42" s="147"/>
      <c r="ANQ42" s="147"/>
      <c r="ANR42" s="147"/>
      <c r="ANS42" s="147"/>
      <c r="ANT42" s="147"/>
      <c r="ANU42" s="147"/>
      <c r="ANV42" s="147"/>
      <c r="ANW42" s="147"/>
      <c r="ANX42" s="147"/>
      <c r="ANY42" s="147"/>
      <c r="ANZ42" s="147"/>
      <c r="AOA42" s="147"/>
      <c r="AOB42" s="147"/>
      <c r="AOC42" s="147"/>
      <c r="AOD42" s="147"/>
      <c r="AOE42" s="147"/>
      <c r="AOF42" s="147"/>
      <c r="AOG42" s="147"/>
      <c r="AOH42" s="147"/>
      <c r="AOI42" s="147"/>
      <c r="AOJ42" s="147"/>
      <c r="AOK42" s="147"/>
      <c r="AOL42" s="147"/>
      <c r="AOM42" s="147"/>
      <c r="AON42" s="147"/>
      <c r="AOO42" s="147"/>
      <c r="AOP42" s="147"/>
      <c r="AOQ42" s="147"/>
      <c r="AOR42" s="147"/>
      <c r="AOS42" s="147"/>
      <c r="AOT42" s="147"/>
      <c r="AOU42" s="147"/>
      <c r="AOV42" s="147"/>
      <c r="AOW42" s="147"/>
      <c r="AOX42" s="147"/>
      <c r="AOY42" s="147"/>
      <c r="AOZ42" s="147"/>
      <c r="APA42" s="147"/>
      <c r="APB42" s="147"/>
      <c r="APC42" s="147"/>
      <c r="APD42" s="147"/>
      <c r="APE42" s="147"/>
      <c r="APF42" s="147"/>
      <c r="APG42" s="147"/>
      <c r="APH42" s="147"/>
      <c r="API42" s="147"/>
      <c r="APJ42" s="147"/>
      <c r="APK42" s="147"/>
      <c r="APL42" s="147"/>
      <c r="APM42" s="147"/>
      <c r="APN42" s="147"/>
      <c r="APO42" s="147"/>
      <c r="APP42" s="147"/>
      <c r="APQ42" s="147"/>
      <c r="APR42" s="147"/>
      <c r="APS42" s="147"/>
      <c r="APT42" s="147"/>
      <c r="APU42" s="147"/>
      <c r="APV42" s="147"/>
      <c r="APW42" s="147"/>
      <c r="APX42" s="147"/>
      <c r="APY42" s="147"/>
      <c r="APZ42" s="147"/>
      <c r="AQA42" s="147"/>
      <c r="AQB42" s="147"/>
      <c r="AQC42" s="147"/>
      <c r="AQD42" s="147"/>
      <c r="AQE42" s="147"/>
      <c r="AQF42" s="147"/>
      <c r="AQG42" s="147"/>
      <c r="AQH42" s="147"/>
      <c r="AQI42" s="147"/>
      <c r="AQJ42" s="147"/>
      <c r="AQK42" s="147"/>
      <c r="AQL42" s="147"/>
      <c r="AQM42" s="147"/>
      <c r="AQN42" s="147"/>
      <c r="AQO42" s="147"/>
      <c r="AQP42" s="147"/>
      <c r="AQQ42" s="147"/>
      <c r="AQR42" s="147"/>
      <c r="AQS42" s="147"/>
      <c r="AQT42" s="147"/>
      <c r="AQU42" s="147"/>
      <c r="AQV42" s="147"/>
      <c r="AQW42" s="147"/>
      <c r="AQX42" s="147"/>
      <c r="AQY42" s="147"/>
      <c r="AQZ42" s="147"/>
      <c r="ARA42" s="147"/>
      <c r="ARB42" s="147"/>
      <c r="ARC42" s="147"/>
      <c r="ARD42" s="147"/>
      <c r="ARE42" s="147"/>
      <c r="ARF42" s="147"/>
      <c r="ARG42" s="147"/>
      <c r="ARH42" s="147"/>
      <c r="ARI42" s="147"/>
      <c r="ARJ42" s="147"/>
      <c r="ARK42" s="147"/>
      <c r="ARL42" s="147"/>
      <c r="ARM42" s="147"/>
      <c r="ARN42" s="147"/>
      <c r="ARO42" s="147"/>
      <c r="ARP42" s="147"/>
      <c r="ARQ42" s="147"/>
      <c r="ARR42" s="147"/>
      <c r="ARS42" s="147"/>
      <c r="ART42" s="147"/>
      <c r="ARU42" s="147"/>
      <c r="ARV42" s="147"/>
      <c r="ARW42" s="147"/>
      <c r="ARX42" s="147"/>
      <c r="ARY42" s="147"/>
      <c r="ARZ42" s="147"/>
      <c r="ASA42" s="147"/>
      <c r="ASB42" s="147"/>
      <c r="ASC42" s="147"/>
      <c r="ASD42" s="147"/>
      <c r="ASE42" s="147"/>
      <c r="ASF42" s="147"/>
      <c r="ASG42" s="147"/>
      <c r="ASH42" s="147"/>
      <c r="ASI42" s="147"/>
      <c r="ASJ42" s="147"/>
      <c r="ASK42" s="147"/>
      <c r="ASL42" s="147"/>
      <c r="ASM42" s="147"/>
      <c r="ASN42" s="147"/>
      <c r="ASO42" s="147"/>
      <c r="ASP42" s="147"/>
      <c r="ASQ42" s="147"/>
      <c r="ASR42" s="147"/>
      <c r="ASS42" s="147"/>
      <c r="AST42" s="147"/>
      <c r="ASU42" s="147"/>
      <c r="ASV42" s="147"/>
      <c r="ASW42" s="147"/>
      <c r="ASX42" s="147"/>
      <c r="ASY42" s="147"/>
      <c r="ASZ42" s="147"/>
      <c r="ATA42" s="147"/>
      <c r="ATB42" s="147"/>
      <c r="ATC42" s="147"/>
      <c r="ATD42" s="147"/>
      <c r="ATE42" s="147"/>
      <c r="ATF42" s="147"/>
      <c r="ATG42" s="147"/>
      <c r="ATH42" s="147"/>
      <c r="ATI42" s="147"/>
      <c r="ATJ42" s="147"/>
      <c r="ATK42" s="147"/>
      <c r="ATL42" s="147"/>
      <c r="ATM42" s="147"/>
      <c r="ATN42" s="147"/>
      <c r="ATO42" s="147"/>
      <c r="ATP42" s="147"/>
      <c r="ATQ42" s="147"/>
      <c r="ATR42" s="147"/>
      <c r="ATS42" s="147"/>
      <c r="ATT42" s="147"/>
      <c r="ATU42" s="147"/>
      <c r="ATV42" s="147"/>
      <c r="ATW42" s="147"/>
      <c r="ATX42" s="147"/>
      <c r="ATY42" s="147"/>
      <c r="ATZ42" s="147"/>
      <c r="AUA42" s="147"/>
      <c r="AUB42" s="147"/>
      <c r="AUC42" s="147"/>
      <c r="AUD42" s="147"/>
      <c r="AUE42" s="147"/>
      <c r="AUF42" s="147"/>
      <c r="AUG42" s="147"/>
      <c r="AUH42" s="147"/>
      <c r="AUI42" s="147"/>
      <c r="AUJ42" s="147"/>
      <c r="AUK42" s="147"/>
      <c r="AUL42" s="147"/>
      <c r="AUM42" s="147"/>
      <c r="AUN42" s="147"/>
      <c r="AUO42" s="147"/>
      <c r="AUP42" s="147"/>
      <c r="AUQ42" s="147"/>
      <c r="AUR42" s="147"/>
      <c r="AUS42" s="147"/>
      <c r="AUT42" s="147"/>
      <c r="AUU42" s="147"/>
      <c r="AUV42" s="147"/>
      <c r="AUW42" s="147"/>
      <c r="AUX42" s="147"/>
      <c r="AUY42" s="147"/>
      <c r="AUZ42" s="147"/>
      <c r="AVA42" s="147"/>
      <c r="AVB42" s="147"/>
      <c r="AVC42" s="147"/>
      <c r="AVD42" s="147"/>
      <c r="AVE42" s="147"/>
      <c r="AVF42" s="147"/>
      <c r="AVG42" s="147"/>
      <c r="AVH42" s="147"/>
      <c r="AVI42" s="147"/>
      <c r="AVJ42" s="147"/>
      <c r="AVK42" s="147"/>
      <c r="AVL42" s="147"/>
      <c r="AVM42" s="147"/>
      <c r="AVN42" s="147"/>
      <c r="AVO42" s="147"/>
      <c r="AVP42" s="147"/>
      <c r="AVQ42" s="147"/>
      <c r="AVR42" s="147"/>
      <c r="AVS42" s="147"/>
      <c r="AVT42" s="147"/>
      <c r="AVU42" s="147"/>
      <c r="AVV42" s="147"/>
      <c r="AVW42" s="147"/>
      <c r="AVX42" s="147"/>
      <c r="AVY42" s="147"/>
      <c r="AVZ42" s="147"/>
      <c r="AWA42" s="147"/>
      <c r="AWB42" s="147"/>
      <c r="AWC42" s="147"/>
      <c r="AWD42" s="147"/>
      <c r="AWE42" s="147"/>
      <c r="AWF42" s="147"/>
      <c r="AWG42" s="147"/>
      <c r="AWH42" s="147"/>
      <c r="AWI42" s="147"/>
      <c r="AWJ42" s="147"/>
      <c r="AWK42" s="147"/>
      <c r="AWL42" s="147"/>
      <c r="AWM42" s="147"/>
      <c r="AWN42" s="147"/>
      <c r="AWO42" s="147"/>
      <c r="AWP42" s="147"/>
      <c r="AWQ42" s="147"/>
      <c r="AWR42" s="147"/>
      <c r="AWS42" s="147"/>
      <c r="AWT42" s="147"/>
      <c r="AWU42" s="147"/>
      <c r="AWV42" s="147"/>
      <c r="AWW42" s="147"/>
      <c r="AWX42" s="147"/>
      <c r="AWY42" s="147"/>
      <c r="AWZ42" s="147"/>
      <c r="AXA42" s="147"/>
      <c r="AXB42" s="147"/>
      <c r="AXC42" s="147"/>
      <c r="AXD42" s="147"/>
      <c r="AXE42" s="147"/>
      <c r="AXF42" s="147"/>
      <c r="AXG42" s="147"/>
      <c r="AXH42" s="147"/>
      <c r="AXI42" s="147"/>
      <c r="AXJ42" s="147"/>
      <c r="AXK42" s="147"/>
      <c r="AXL42" s="147"/>
      <c r="AXM42" s="147"/>
      <c r="AXN42" s="147"/>
      <c r="AXO42" s="147"/>
      <c r="AXP42" s="147"/>
      <c r="AXQ42" s="147"/>
      <c r="AXR42" s="147"/>
      <c r="AXS42" s="147"/>
      <c r="AXT42" s="147"/>
      <c r="AXU42" s="147"/>
      <c r="AXV42" s="147"/>
      <c r="AXW42" s="147"/>
      <c r="AXX42" s="147"/>
      <c r="AXY42" s="147"/>
      <c r="AXZ42" s="147"/>
      <c r="AYA42" s="147"/>
      <c r="AYB42" s="147"/>
      <c r="AYC42" s="147"/>
      <c r="AYD42" s="147"/>
      <c r="AYE42" s="147"/>
      <c r="AYF42" s="147"/>
      <c r="AYG42" s="147"/>
      <c r="AYH42" s="147"/>
      <c r="AYI42" s="147"/>
      <c r="AYJ42" s="147"/>
      <c r="AYK42" s="147"/>
      <c r="AYL42" s="147"/>
      <c r="AYM42" s="147"/>
      <c r="AYN42" s="147"/>
      <c r="AYO42" s="147"/>
      <c r="AYP42" s="147"/>
      <c r="AYQ42" s="147"/>
      <c r="AYR42" s="147"/>
      <c r="AYS42" s="147"/>
      <c r="AYT42" s="147"/>
      <c r="AYU42" s="147"/>
      <c r="AYV42" s="147"/>
      <c r="AYW42" s="147"/>
      <c r="AYX42" s="147"/>
      <c r="AYY42" s="147"/>
      <c r="AYZ42" s="147"/>
      <c r="AZA42" s="147"/>
      <c r="AZB42" s="147"/>
      <c r="AZC42" s="147"/>
      <c r="AZD42" s="147"/>
      <c r="AZE42" s="147"/>
      <c r="AZF42" s="147"/>
      <c r="AZG42" s="147"/>
      <c r="AZH42" s="147"/>
      <c r="AZI42" s="147"/>
      <c r="AZJ42" s="147"/>
      <c r="AZK42" s="147"/>
      <c r="AZL42" s="147"/>
      <c r="AZM42" s="147"/>
      <c r="AZN42" s="147"/>
      <c r="AZO42" s="147"/>
      <c r="AZP42" s="147"/>
      <c r="AZQ42" s="147"/>
      <c r="AZR42" s="147"/>
      <c r="AZS42" s="147"/>
      <c r="AZT42" s="147"/>
      <c r="AZU42" s="147"/>
      <c r="AZV42" s="147"/>
      <c r="AZW42" s="147"/>
      <c r="AZX42" s="147"/>
      <c r="AZY42" s="147"/>
      <c r="AZZ42" s="147"/>
      <c r="BAA42" s="147"/>
      <c r="BAB42" s="147"/>
      <c r="BAC42" s="147"/>
      <c r="BAD42" s="147"/>
      <c r="BAE42" s="147"/>
      <c r="BAF42" s="147"/>
      <c r="BAG42" s="147"/>
      <c r="BAH42" s="147"/>
      <c r="BAI42" s="147"/>
      <c r="BAJ42" s="147"/>
      <c r="BAK42" s="147"/>
      <c r="BAL42" s="147"/>
      <c r="BAM42" s="147"/>
      <c r="BAN42" s="147"/>
      <c r="BAO42" s="147"/>
      <c r="BAP42" s="147"/>
      <c r="BAQ42" s="147"/>
      <c r="BAR42" s="147"/>
      <c r="BAS42" s="147"/>
      <c r="BAT42" s="147"/>
      <c r="BAU42" s="147"/>
      <c r="BAV42" s="147"/>
      <c r="BAW42" s="147"/>
      <c r="BAX42" s="147"/>
      <c r="BAY42" s="147"/>
      <c r="BAZ42" s="147"/>
      <c r="BBA42" s="147"/>
      <c r="BBB42" s="147"/>
      <c r="BBC42" s="147"/>
      <c r="BBD42" s="147"/>
      <c r="BBE42" s="147"/>
      <c r="BBF42" s="147"/>
      <c r="BBG42" s="147"/>
      <c r="BBH42" s="147"/>
      <c r="BBI42" s="147"/>
      <c r="BBJ42" s="147"/>
      <c r="BBK42" s="147"/>
      <c r="BBL42" s="147"/>
      <c r="BBM42" s="147"/>
      <c r="BBN42" s="147"/>
      <c r="BBO42" s="147"/>
      <c r="BBP42" s="147"/>
      <c r="BBQ42" s="147"/>
      <c r="BBR42" s="147"/>
      <c r="BBS42" s="147"/>
      <c r="BBT42" s="147"/>
      <c r="BBU42" s="147"/>
      <c r="BBV42" s="147"/>
      <c r="BBW42" s="147"/>
      <c r="BBX42" s="147"/>
      <c r="BBY42" s="147"/>
      <c r="BBZ42" s="147"/>
      <c r="BCA42" s="147"/>
      <c r="BCB42" s="147"/>
      <c r="BCC42" s="147"/>
      <c r="BCD42" s="147"/>
      <c r="BCE42" s="147"/>
      <c r="BCF42" s="147"/>
      <c r="BCG42" s="147"/>
      <c r="BCH42" s="147"/>
      <c r="BCI42" s="147"/>
      <c r="BCJ42" s="147"/>
      <c r="BCK42" s="147"/>
      <c r="BCL42" s="147"/>
      <c r="BCM42" s="147"/>
      <c r="BCN42" s="147"/>
      <c r="BCO42" s="147"/>
      <c r="BCP42" s="147"/>
      <c r="BCQ42" s="147"/>
      <c r="BCR42" s="147"/>
      <c r="BCS42" s="147"/>
      <c r="BCT42" s="147"/>
      <c r="BCU42" s="147"/>
      <c r="BCV42" s="147"/>
      <c r="BCW42" s="147"/>
      <c r="BCX42" s="147"/>
      <c r="BCY42" s="147"/>
      <c r="BCZ42" s="147"/>
      <c r="BDA42" s="147"/>
      <c r="BDB42" s="147"/>
      <c r="BDC42" s="147"/>
      <c r="BDD42" s="147"/>
      <c r="BDE42" s="147"/>
      <c r="BDF42" s="147"/>
      <c r="BDG42" s="147"/>
      <c r="BDH42" s="147"/>
      <c r="BDI42" s="147"/>
      <c r="BDJ42" s="147"/>
      <c r="BDK42" s="147"/>
      <c r="BDL42" s="147"/>
      <c r="BDM42" s="147"/>
      <c r="BDN42" s="147"/>
      <c r="BDO42" s="147"/>
      <c r="BDP42" s="147"/>
      <c r="BDQ42" s="147"/>
      <c r="BDR42" s="147"/>
      <c r="BDS42" s="147"/>
      <c r="BDT42" s="147"/>
      <c r="BDU42" s="147"/>
      <c r="BDV42" s="147"/>
      <c r="BDW42" s="147"/>
      <c r="BDX42" s="147"/>
      <c r="BDY42" s="147"/>
      <c r="BDZ42" s="147"/>
      <c r="BEA42" s="147"/>
      <c r="BEB42" s="147"/>
      <c r="BEC42" s="147"/>
      <c r="BED42" s="147"/>
      <c r="BEE42" s="147"/>
      <c r="BEF42" s="147"/>
      <c r="BEG42" s="147"/>
      <c r="BEH42" s="147"/>
      <c r="BEI42" s="147"/>
      <c r="BEJ42" s="147"/>
      <c r="BEK42" s="147"/>
      <c r="BEL42" s="147"/>
      <c r="BEM42" s="147"/>
      <c r="BEN42" s="147"/>
      <c r="BEO42" s="147"/>
      <c r="BEP42" s="147"/>
      <c r="BEQ42" s="147"/>
      <c r="BER42" s="147"/>
      <c r="BES42" s="147"/>
      <c r="BET42" s="147"/>
      <c r="BEU42" s="147"/>
      <c r="BEV42" s="147"/>
      <c r="BEW42" s="147"/>
      <c r="BEX42" s="147"/>
      <c r="BEY42" s="147"/>
      <c r="BEZ42" s="147"/>
      <c r="BFA42" s="147"/>
      <c r="BFB42" s="147"/>
      <c r="BFC42" s="147"/>
      <c r="BFD42" s="147"/>
      <c r="BFE42" s="147"/>
      <c r="BFF42" s="147"/>
      <c r="BFG42" s="147"/>
      <c r="BFH42" s="147"/>
      <c r="BFI42" s="147"/>
      <c r="BFJ42" s="147"/>
      <c r="BFK42" s="147"/>
      <c r="BFL42" s="147"/>
      <c r="BFM42" s="147"/>
      <c r="BFN42" s="147"/>
      <c r="BFO42" s="147"/>
      <c r="BFP42" s="147"/>
      <c r="BFQ42" s="147"/>
      <c r="BFR42" s="147"/>
      <c r="BFS42" s="147"/>
      <c r="BFT42" s="147"/>
      <c r="BFU42" s="147"/>
      <c r="BFV42" s="147"/>
      <c r="BFW42" s="147"/>
      <c r="BFX42" s="147"/>
      <c r="BFY42" s="147"/>
      <c r="BFZ42" s="147"/>
      <c r="BGA42" s="147"/>
      <c r="BGB42" s="147"/>
      <c r="BGC42" s="147"/>
      <c r="BGD42" s="147"/>
      <c r="BGE42" s="147"/>
      <c r="BGF42" s="147"/>
      <c r="BGG42" s="147"/>
      <c r="BGH42" s="147"/>
      <c r="BGI42" s="147"/>
      <c r="BGJ42" s="147"/>
      <c r="BGK42" s="147"/>
      <c r="BGL42" s="147"/>
      <c r="BGM42" s="147"/>
      <c r="BGN42" s="147"/>
      <c r="BGO42" s="147"/>
      <c r="BGP42" s="147"/>
      <c r="BGQ42" s="147"/>
      <c r="BGR42" s="147"/>
      <c r="BGS42" s="147"/>
      <c r="BGT42" s="147"/>
      <c r="BGU42" s="147"/>
      <c r="BGV42" s="147"/>
      <c r="BGW42" s="147"/>
      <c r="BGX42" s="147"/>
      <c r="BGY42" s="147"/>
      <c r="BGZ42" s="147"/>
      <c r="BHA42" s="147"/>
      <c r="BHB42" s="147"/>
      <c r="BHC42" s="147"/>
      <c r="BHD42" s="147"/>
      <c r="BHE42" s="147"/>
      <c r="BHF42" s="147"/>
      <c r="BHG42" s="147"/>
      <c r="BHH42" s="147"/>
      <c r="BHI42" s="147"/>
      <c r="BHJ42" s="147"/>
      <c r="BHK42" s="147"/>
      <c r="BHL42" s="147"/>
      <c r="BHM42" s="147"/>
      <c r="BHN42" s="147"/>
      <c r="BHO42" s="147"/>
      <c r="BHP42" s="147"/>
      <c r="BHQ42" s="147"/>
      <c r="BHR42" s="147"/>
      <c r="BHS42" s="147"/>
      <c r="BHT42" s="147"/>
      <c r="BHU42" s="147"/>
      <c r="BHV42" s="147"/>
      <c r="BHW42" s="147"/>
      <c r="BHX42" s="147"/>
      <c r="BHY42" s="147"/>
      <c r="BHZ42" s="147"/>
      <c r="BIA42" s="147"/>
      <c r="BIB42" s="147"/>
      <c r="BIC42" s="147"/>
      <c r="BID42" s="147"/>
      <c r="BIE42" s="147"/>
      <c r="BIF42" s="147"/>
      <c r="BIG42" s="147"/>
      <c r="BIH42" s="147"/>
      <c r="BII42" s="147"/>
      <c r="BIJ42" s="147"/>
      <c r="BIK42" s="147"/>
      <c r="BIL42" s="147"/>
      <c r="BIM42" s="147"/>
      <c r="BIN42" s="147"/>
      <c r="BIO42" s="147"/>
      <c r="BIP42" s="147"/>
      <c r="BIQ42" s="147"/>
      <c r="BIR42" s="147"/>
      <c r="BIS42" s="147"/>
      <c r="BIT42" s="147"/>
      <c r="BIU42" s="147"/>
      <c r="BIV42" s="147"/>
      <c r="BIW42" s="147"/>
      <c r="BIX42" s="147"/>
      <c r="BIY42" s="147"/>
      <c r="BIZ42" s="147"/>
      <c r="BJA42" s="147"/>
      <c r="BJB42" s="147"/>
      <c r="BJC42" s="147"/>
      <c r="BJD42" s="147"/>
      <c r="BJE42" s="147"/>
      <c r="BJF42" s="147"/>
      <c r="BJG42" s="147"/>
      <c r="BJH42" s="147"/>
      <c r="BJI42" s="147"/>
      <c r="BJJ42" s="147"/>
      <c r="BJK42" s="147"/>
      <c r="BJL42" s="147"/>
      <c r="BJM42" s="147"/>
      <c r="BJN42" s="147"/>
      <c r="BJO42" s="147"/>
      <c r="BJP42" s="147"/>
      <c r="BJQ42" s="147"/>
      <c r="BJR42" s="147"/>
      <c r="BJS42" s="147"/>
      <c r="BJT42" s="147"/>
      <c r="BJU42" s="147"/>
      <c r="BJV42" s="147"/>
      <c r="BJW42" s="147"/>
      <c r="BJX42" s="147"/>
      <c r="BJY42" s="147"/>
      <c r="BJZ42" s="147"/>
      <c r="BKA42" s="147"/>
      <c r="BKB42" s="147"/>
      <c r="BKC42" s="147"/>
      <c r="BKD42" s="147"/>
      <c r="BKE42" s="147"/>
      <c r="BKF42" s="147"/>
      <c r="BKG42" s="147"/>
      <c r="BKH42" s="147"/>
      <c r="BKI42" s="147"/>
      <c r="BKJ42" s="147"/>
      <c r="BKK42" s="147"/>
      <c r="BKL42" s="147"/>
      <c r="BKM42" s="147"/>
      <c r="BKN42" s="147"/>
      <c r="BKO42" s="147"/>
      <c r="BKP42" s="147"/>
      <c r="BKQ42" s="147"/>
      <c r="BKR42" s="147"/>
      <c r="BKS42" s="147"/>
      <c r="BKT42" s="147"/>
      <c r="BKU42" s="147"/>
      <c r="BKV42" s="147"/>
      <c r="BKW42" s="147"/>
      <c r="BKX42" s="147"/>
      <c r="BKY42" s="147"/>
      <c r="BKZ42" s="147"/>
      <c r="BLA42" s="147"/>
      <c r="BLB42" s="147"/>
      <c r="BLC42" s="147"/>
      <c r="BLD42" s="147"/>
      <c r="BLE42" s="147"/>
      <c r="BLF42" s="147"/>
      <c r="BLG42" s="147"/>
      <c r="BLH42" s="147"/>
      <c r="BLI42" s="147"/>
      <c r="BLJ42" s="147"/>
      <c r="BLK42" s="147"/>
      <c r="BLL42" s="147"/>
      <c r="BLM42" s="147"/>
      <c r="BLN42" s="147"/>
      <c r="BLO42" s="147"/>
      <c r="BLP42" s="147"/>
      <c r="BLQ42" s="147"/>
      <c r="BLR42" s="147"/>
      <c r="BLS42" s="147"/>
      <c r="BLT42" s="147"/>
      <c r="BLU42" s="147"/>
      <c r="BLV42" s="147"/>
      <c r="BLW42" s="147"/>
      <c r="BLX42" s="147"/>
      <c r="BLY42" s="147"/>
      <c r="BLZ42" s="147"/>
      <c r="BMA42" s="147"/>
      <c r="BMB42" s="147"/>
      <c r="BMC42" s="147"/>
      <c r="BMD42" s="147"/>
      <c r="BME42" s="147"/>
      <c r="BMF42" s="147"/>
      <c r="BMG42" s="147"/>
      <c r="BMH42" s="147"/>
      <c r="BMI42" s="147"/>
      <c r="BMJ42" s="147"/>
      <c r="BMK42" s="147"/>
      <c r="BML42" s="147"/>
      <c r="BMM42" s="147"/>
      <c r="BMN42" s="147"/>
      <c r="BMO42" s="147"/>
      <c r="BMP42" s="147"/>
      <c r="BMQ42" s="147"/>
      <c r="BMR42" s="147"/>
      <c r="BMS42" s="147"/>
      <c r="BMT42" s="147"/>
      <c r="BMU42" s="147"/>
      <c r="BMV42" s="147"/>
      <c r="BMW42" s="147"/>
      <c r="BMX42" s="147"/>
      <c r="BMY42" s="147"/>
      <c r="BMZ42" s="147"/>
      <c r="BNA42" s="147"/>
      <c r="BNB42" s="147"/>
      <c r="BNC42" s="147"/>
      <c r="BND42" s="147"/>
      <c r="BNE42" s="147"/>
      <c r="BNF42" s="147"/>
      <c r="BNG42" s="147"/>
      <c r="BNH42" s="147"/>
      <c r="BNI42" s="147"/>
      <c r="BNJ42" s="147"/>
      <c r="BNK42" s="147"/>
      <c r="BNL42" s="147"/>
      <c r="BNM42" s="147"/>
      <c r="BNN42" s="147"/>
      <c r="BNO42" s="147"/>
      <c r="BNP42" s="147"/>
      <c r="BNQ42" s="147"/>
      <c r="BNR42" s="147"/>
      <c r="BNS42" s="147"/>
      <c r="BNT42" s="147"/>
      <c r="BNU42" s="147"/>
      <c r="BNV42" s="147"/>
      <c r="BNW42" s="147"/>
      <c r="BNX42" s="147"/>
      <c r="BNY42" s="147"/>
      <c r="BNZ42" s="147"/>
      <c r="BOA42" s="147"/>
      <c r="BOB42" s="147"/>
      <c r="BOC42" s="147"/>
      <c r="BOD42" s="147"/>
      <c r="BOE42" s="147"/>
      <c r="BOF42" s="147"/>
      <c r="BOG42" s="147"/>
      <c r="BOH42" s="147"/>
      <c r="BOI42" s="147"/>
      <c r="BOJ42" s="147"/>
      <c r="BOK42" s="147"/>
      <c r="BOL42" s="147"/>
      <c r="BOM42" s="147"/>
      <c r="BON42" s="147"/>
      <c r="BOO42" s="147"/>
      <c r="BOP42" s="147"/>
      <c r="BOQ42" s="147"/>
      <c r="BOR42" s="147"/>
      <c r="BOS42" s="147"/>
      <c r="BOT42" s="147"/>
      <c r="BOU42" s="147"/>
      <c r="BOV42" s="147"/>
      <c r="BOW42" s="147"/>
      <c r="BOX42" s="147"/>
      <c r="BOY42" s="147"/>
      <c r="BOZ42" s="147"/>
      <c r="BPA42" s="147"/>
      <c r="BPB42" s="147"/>
      <c r="BPC42" s="147"/>
      <c r="BPD42" s="147"/>
      <c r="BPE42" s="147"/>
      <c r="BPF42" s="147"/>
      <c r="BPG42" s="147"/>
      <c r="BPH42" s="147"/>
      <c r="BPI42" s="147"/>
      <c r="BPJ42" s="147"/>
      <c r="BPK42" s="147"/>
      <c r="BPL42" s="147"/>
      <c r="BPM42" s="147"/>
      <c r="BPN42" s="147"/>
      <c r="BPO42" s="147"/>
      <c r="BPP42" s="147"/>
      <c r="BPQ42" s="147"/>
      <c r="BPR42" s="147"/>
      <c r="BPS42" s="147"/>
      <c r="BPT42" s="147"/>
      <c r="BPU42" s="147"/>
      <c r="BPV42" s="147"/>
      <c r="BPW42" s="147"/>
      <c r="BPX42" s="147"/>
      <c r="BPY42" s="147"/>
      <c r="BPZ42" s="147"/>
      <c r="BQA42" s="147"/>
      <c r="BQB42" s="147"/>
      <c r="BQC42" s="147"/>
      <c r="BQD42" s="147"/>
      <c r="BQE42" s="147"/>
      <c r="BQF42" s="147"/>
      <c r="BQG42" s="147"/>
      <c r="BQH42" s="147"/>
      <c r="BQI42" s="147"/>
      <c r="BQJ42" s="147"/>
      <c r="BQK42" s="147"/>
      <c r="BQL42" s="147"/>
      <c r="BQM42" s="147"/>
      <c r="BQN42" s="147"/>
      <c r="BQO42" s="147"/>
      <c r="BQP42" s="147"/>
      <c r="BQQ42" s="147"/>
      <c r="BQR42" s="147"/>
      <c r="BQS42" s="147"/>
      <c r="BQT42" s="147"/>
      <c r="BQU42" s="147"/>
      <c r="BQV42" s="147"/>
      <c r="BQW42" s="147"/>
      <c r="BQX42" s="147"/>
      <c r="BQY42" s="147"/>
      <c r="BQZ42" s="147"/>
      <c r="BRA42" s="147"/>
      <c r="BRB42" s="147"/>
      <c r="BRC42" s="147"/>
      <c r="BRD42" s="147"/>
      <c r="BRE42" s="147"/>
      <c r="BRF42" s="147"/>
      <c r="BRG42" s="147"/>
      <c r="BRH42" s="147"/>
      <c r="BRI42" s="147"/>
      <c r="BRJ42" s="147"/>
      <c r="BRK42" s="147"/>
      <c r="BRL42" s="147"/>
      <c r="BRM42" s="147"/>
      <c r="BRN42" s="147"/>
      <c r="BRO42" s="147"/>
      <c r="BRP42" s="147"/>
      <c r="BRQ42" s="147"/>
      <c r="BRR42" s="147"/>
      <c r="BRS42" s="147"/>
      <c r="BRT42" s="147"/>
      <c r="BRU42" s="147"/>
      <c r="BRV42" s="147"/>
      <c r="BRW42" s="147"/>
      <c r="BRX42" s="147"/>
      <c r="BRY42" s="147"/>
      <c r="BRZ42" s="147"/>
      <c r="BSA42" s="147"/>
      <c r="BSB42" s="147"/>
      <c r="BSC42" s="147"/>
      <c r="BSD42" s="147"/>
      <c r="BSE42" s="147"/>
      <c r="BSF42" s="147"/>
      <c r="BSG42" s="147"/>
      <c r="BSH42" s="147"/>
      <c r="BSI42" s="147"/>
      <c r="BSJ42" s="147"/>
      <c r="BSK42" s="147"/>
      <c r="BSL42" s="147"/>
      <c r="BSM42" s="147"/>
      <c r="BSN42" s="147"/>
      <c r="BSO42" s="147"/>
      <c r="BSP42" s="147"/>
      <c r="BSQ42" s="147"/>
      <c r="BSR42" s="147"/>
      <c r="BSS42" s="147"/>
      <c r="BST42" s="147"/>
      <c r="BSU42" s="147"/>
      <c r="BSV42" s="147"/>
      <c r="BSW42" s="147"/>
      <c r="BSX42" s="147"/>
      <c r="BSY42" s="147"/>
      <c r="BSZ42" s="147"/>
      <c r="BTA42" s="147"/>
      <c r="BTB42" s="147"/>
      <c r="BTC42" s="147"/>
      <c r="BTD42" s="147"/>
      <c r="BTE42" s="147"/>
      <c r="BTF42" s="147"/>
      <c r="BTG42" s="147"/>
      <c r="BTH42" s="147"/>
      <c r="BTI42" s="147"/>
      <c r="BTJ42" s="147"/>
      <c r="BTK42" s="147"/>
      <c r="BTL42" s="147"/>
      <c r="BTM42" s="147"/>
      <c r="BTN42" s="147"/>
      <c r="BTO42" s="147"/>
      <c r="BTP42" s="147"/>
      <c r="BTQ42" s="147"/>
      <c r="BTR42" s="147"/>
      <c r="BTS42" s="147"/>
      <c r="BTT42" s="147"/>
      <c r="BTU42" s="147"/>
      <c r="BTV42" s="147"/>
      <c r="BTW42" s="147"/>
      <c r="BTX42" s="147"/>
      <c r="BTY42" s="147"/>
      <c r="BTZ42" s="147"/>
      <c r="BUA42" s="147"/>
      <c r="BUB42" s="147"/>
      <c r="BUC42" s="147"/>
      <c r="BUD42" s="147"/>
      <c r="BUE42" s="147"/>
      <c r="BUF42" s="147"/>
      <c r="BUG42" s="147"/>
      <c r="BUH42" s="147"/>
      <c r="BUI42" s="147"/>
      <c r="BUJ42" s="147"/>
      <c r="BUK42" s="147"/>
      <c r="BUL42" s="147"/>
      <c r="BUM42" s="147"/>
      <c r="BUN42" s="147"/>
      <c r="BUO42" s="147"/>
      <c r="BUP42" s="147"/>
      <c r="BUQ42" s="147"/>
      <c r="BUR42" s="147"/>
      <c r="BUS42" s="147"/>
      <c r="BUT42" s="147"/>
      <c r="BUU42" s="147"/>
      <c r="BUV42" s="147"/>
      <c r="BUW42" s="147"/>
      <c r="BUX42" s="147"/>
      <c r="BUY42" s="147"/>
      <c r="BUZ42" s="147"/>
      <c r="BVA42" s="147"/>
      <c r="BVB42" s="147"/>
      <c r="BVC42" s="147"/>
      <c r="BVD42" s="147"/>
      <c r="BVE42" s="147"/>
      <c r="BVF42" s="147"/>
      <c r="BVG42" s="147"/>
      <c r="BVH42" s="147"/>
      <c r="BVI42" s="147"/>
      <c r="BVJ42" s="147"/>
      <c r="BVK42" s="147"/>
      <c r="BVL42" s="147"/>
      <c r="BVM42" s="147"/>
      <c r="BVN42" s="147"/>
      <c r="BVO42" s="147"/>
      <c r="BVP42" s="147"/>
      <c r="BVQ42" s="147"/>
      <c r="BVR42" s="147"/>
      <c r="BVS42" s="147"/>
      <c r="BVT42" s="147"/>
      <c r="BVU42" s="147"/>
      <c r="BVV42" s="147"/>
      <c r="BVW42" s="147"/>
      <c r="BVX42" s="147"/>
      <c r="BVY42" s="147"/>
      <c r="BVZ42" s="147"/>
      <c r="BWA42" s="147"/>
      <c r="BWB42" s="147"/>
      <c r="BWC42" s="147"/>
      <c r="BWD42" s="147"/>
      <c r="BWE42" s="147"/>
      <c r="BWF42" s="147"/>
      <c r="BWG42" s="147"/>
      <c r="BWH42" s="147"/>
      <c r="BWI42" s="147"/>
      <c r="BWJ42" s="147"/>
      <c r="BWK42" s="147"/>
      <c r="BWL42" s="147"/>
      <c r="BWM42" s="147"/>
      <c r="BWN42" s="147"/>
      <c r="BWO42" s="147"/>
      <c r="BWP42" s="147"/>
      <c r="BWQ42" s="147"/>
      <c r="BWR42" s="147"/>
      <c r="BWS42" s="147"/>
      <c r="BWT42" s="147"/>
      <c r="BWU42" s="147"/>
      <c r="BWV42" s="147"/>
      <c r="BWW42" s="147"/>
      <c r="BWX42" s="147"/>
      <c r="BWY42" s="147"/>
      <c r="BWZ42" s="147"/>
      <c r="BXA42" s="147"/>
      <c r="BXB42" s="147"/>
      <c r="BXC42" s="147"/>
      <c r="BXD42" s="147"/>
      <c r="BXE42" s="147"/>
      <c r="BXF42" s="147"/>
      <c r="BXG42" s="147"/>
      <c r="BXH42" s="147"/>
      <c r="BXI42" s="147"/>
      <c r="BXJ42" s="147"/>
      <c r="BXK42" s="147"/>
      <c r="BXL42" s="147"/>
      <c r="BXM42" s="147"/>
      <c r="BXN42" s="147"/>
      <c r="BXO42" s="147"/>
      <c r="BXP42" s="147"/>
      <c r="BXQ42" s="147"/>
      <c r="BXR42" s="147"/>
      <c r="BXS42" s="147"/>
      <c r="BXT42" s="147"/>
      <c r="BXU42" s="147"/>
      <c r="BXV42" s="147"/>
      <c r="BXW42" s="147"/>
      <c r="BXX42" s="147"/>
      <c r="BXY42" s="147"/>
      <c r="BXZ42" s="147"/>
      <c r="BYA42" s="147"/>
      <c r="BYB42" s="147"/>
      <c r="BYC42" s="147"/>
      <c r="BYD42" s="147"/>
      <c r="BYE42" s="147"/>
      <c r="BYF42" s="147"/>
      <c r="BYG42" s="147"/>
      <c r="BYH42" s="147"/>
      <c r="BYI42" s="147"/>
      <c r="BYJ42" s="147"/>
      <c r="BYK42" s="147"/>
      <c r="BYL42" s="147"/>
      <c r="BYM42" s="147"/>
      <c r="BYN42" s="147"/>
      <c r="BYO42" s="147"/>
      <c r="BYP42" s="147"/>
      <c r="BYQ42" s="147"/>
      <c r="BYR42" s="147"/>
      <c r="BYS42" s="147"/>
      <c r="BYT42" s="147"/>
      <c r="BYU42" s="147"/>
      <c r="BYV42" s="147"/>
      <c r="BYW42" s="147"/>
      <c r="BYX42" s="147"/>
      <c r="BYY42" s="147"/>
      <c r="BYZ42" s="147"/>
      <c r="BZA42" s="147"/>
      <c r="BZB42" s="147"/>
      <c r="BZC42" s="147"/>
      <c r="BZD42" s="147"/>
      <c r="BZE42" s="147"/>
      <c r="BZF42" s="147"/>
      <c r="BZG42" s="147"/>
      <c r="BZH42" s="147"/>
      <c r="BZI42" s="147"/>
      <c r="BZJ42" s="147"/>
      <c r="BZK42" s="147"/>
      <c r="BZL42" s="147"/>
      <c r="BZM42" s="147"/>
      <c r="BZN42" s="147"/>
      <c r="BZO42" s="147"/>
      <c r="BZP42" s="147"/>
      <c r="BZQ42" s="147"/>
      <c r="BZR42" s="147"/>
      <c r="BZS42" s="147"/>
      <c r="BZT42" s="147"/>
      <c r="BZU42" s="147"/>
      <c r="BZV42" s="147"/>
      <c r="BZW42" s="147"/>
      <c r="BZX42" s="147"/>
      <c r="BZY42" s="147"/>
      <c r="BZZ42" s="147"/>
      <c r="CAA42" s="147"/>
      <c r="CAB42" s="147"/>
      <c r="CAC42" s="147"/>
      <c r="CAD42" s="147"/>
      <c r="CAE42" s="147"/>
      <c r="CAF42" s="147"/>
      <c r="CAG42" s="147"/>
      <c r="CAH42" s="147"/>
      <c r="CAI42" s="147"/>
      <c r="CAJ42" s="147"/>
      <c r="CAK42" s="147"/>
      <c r="CAL42" s="147"/>
      <c r="CAM42" s="147"/>
      <c r="CAN42" s="147"/>
      <c r="CAO42" s="147"/>
      <c r="CAP42" s="147"/>
      <c r="CAQ42" s="147"/>
      <c r="CAR42" s="147"/>
      <c r="CAS42" s="147"/>
      <c r="CAT42" s="147"/>
      <c r="CAU42" s="147"/>
      <c r="CAV42" s="147"/>
      <c r="CAW42" s="147"/>
      <c r="CAX42" s="147"/>
      <c r="CAY42" s="147"/>
      <c r="CAZ42" s="147"/>
      <c r="CBA42" s="147"/>
      <c r="CBB42" s="147"/>
      <c r="CBC42" s="147"/>
      <c r="CBD42" s="147"/>
      <c r="CBE42" s="147"/>
      <c r="CBF42" s="147"/>
      <c r="CBG42" s="147"/>
      <c r="CBH42" s="147"/>
      <c r="CBI42" s="147"/>
      <c r="CBJ42" s="147"/>
      <c r="CBK42" s="147"/>
      <c r="CBL42" s="147"/>
      <c r="CBM42" s="147"/>
      <c r="CBN42" s="147"/>
      <c r="CBO42" s="147"/>
      <c r="CBP42" s="147"/>
      <c r="CBQ42" s="147"/>
      <c r="CBR42" s="147"/>
      <c r="CBS42" s="147"/>
      <c r="CBT42" s="147"/>
      <c r="CBU42" s="147"/>
      <c r="CBV42" s="147"/>
      <c r="CBW42" s="147"/>
      <c r="CBX42" s="147"/>
      <c r="CBY42" s="147"/>
      <c r="CBZ42" s="147"/>
      <c r="CCA42" s="147"/>
      <c r="CCB42" s="147"/>
      <c r="CCC42" s="147"/>
      <c r="CCD42" s="147"/>
      <c r="CCE42" s="147"/>
      <c r="CCF42" s="147"/>
      <c r="CCG42" s="147"/>
      <c r="CCH42" s="147"/>
      <c r="CCI42" s="147"/>
      <c r="CCJ42" s="147"/>
      <c r="CCK42" s="147"/>
      <c r="CCL42" s="147"/>
      <c r="CCM42" s="147"/>
      <c r="CCN42" s="147"/>
      <c r="CCO42" s="147"/>
      <c r="CCP42" s="147"/>
      <c r="CCQ42" s="147"/>
      <c r="CCR42" s="147"/>
      <c r="CCS42" s="147"/>
      <c r="CCT42" s="147"/>
      <c r="CCU42" s="147"/>
      <c r="CCV42" s="147"/>
      <c r="CCW42" s="147"/>
      <c r="CCX42" s="147"/>
      <c r="CCY42" s="147"/>
      <c r="CCZ42" s="147"/>
      <c r="CDA42" s="147"/>
      <c r="CDB42" s="147"/>
      <c r="CDC42" s="147"/>
      <c r="CDD42" s="147"/>
      <c r="CDE42" s="147"/>
      <c r="CDF42" s="147"/>
      <c r="CDG42" s="147"/>
      <c r="CDH42" s="147"/>
      <c r="CDI42" s="147"/>
      <c r="CDJ42" s="147"/>
      <c r="CDK42" s="147"/>
      <c r="CDL42" s="147"/>
      <c r="CDM42" s="147"/>
      <c r="CDN42" s="147"/>
      <c r="CDO42" s="147"/>
      <c r="CDP42" s="147"/>
      <c r="CDQ42" s="147"/>
      <c r="CDR42" s="147"/>
      <c r="CDS42" s="147"/>
      <c r="CDT42" s="147"/>
      <c r="CDU42" s="147"/>
      <c r="CDV42" s="147"/>
      <c r="CDW42" s="147"/>
      <c r="CDX42" s="147"/>
      <c r="CDY42" s="147"/>
      <c r="CDZ42" s="147"/>
      <c r="CEA42" s="147"/>
      <c r="CEB42" s="147"/>
      <c r="CEC42" s="147"/>
      <c r="CED42" s="147"/>
      <c r="CEE42" s="147"/>
      <c r="CEF42" s="147"/>
      <c r="CEG42" s="147"/>
      <c r="CEH42" s="147"/>
      <c r="CEI42" s="147"/>
      <c r="CEJ42" s="147"/>
      <c r="CEK42" s="147"/>
      <c r="CEL42" s="147"/>
      <c r="CEM42" s="147"/>
      <c r="CEN42" s="147"/>
      <c r="CEO42" s="147"/>
      <c r="CEP42" s="147"/>
      <c r="CEQ42" s="147"/>
      <c r="CER42" s="147"/>
      <c r="CES42" s="147"/>
      <c r="CET42" s="147"/>
      <c r="CEU42" s="147"/>
      <c r="CEV42" s="147"/>
      <c r="CEW42" s="147"/>
      <c r="CEX42" s="147"/>
      <c r="CEY42" s="147"/>
      <c r="CEZ42" s="147"/>
      <c r="CFA42" s="147"/>
      <c r="CFB42" s="147"/>
      <c r="CFC42" s="147"/>
      <c r="CFD42" s="147"/>
      <c r="CFE42" s="147"/>
      <c r="CFF42" s="147"/>
      <c r="CFG42" s="147"/>
      <c r="CFH42" s="147"/>
      <c r="CFI42" s="147"/>
      <c r="CFJ42" s="147"/>
      <c r="CFK42" s="147"/>
      <c r="CFL42" s="147"/>
      <c r="CFM42" s="147"/>
      <c r="CFN42" s="147"/>
      <c r="CFO42" s="147"/>
      <c r="CFP42" s="147"/>
      <c r="CFQ42" s="147"/>
      <c r="CFR42" s="147"/>
      <c r="CFS42" s="147"/>
      <c r="CFT42" s="147"/>
      <c r="CFU42" s="147"/>
      <c r="CFV42" s="147"/>
      <c r="CFW42" s="147"/>
      <c r="CFX42" s="147"/>
      <c r="CFY42" s="147"/>
      <c r="CFZ42" s="147"/>
      <c r="CGA42" s="147"/>
      <c r="CGB42" s="147"/>
      <c r="CGC42" s="147"/>
      <c r="CGD42" s="147"/>
      <c r="CGE42" s="147"/>
      <c r="CGF42" s="147"/>
      <c r="CGG42" s="147"/>
      <c r="CGH42" s="147"/>
      <c r="CGI42" s="147"/>
      <c r="CGJ42" s="147"/>
      <c r="CGK42" s="147"/>
      <c r="CGL42" s="147"/>
      <c r="CGM42" s="147"/>
      <c r="CGN42" s="147"/>
      <c r="CGO42" s="147"/>
      <c r="CGP42" s="147"/>
      <c r="CGQ42" s="147"/>
      <c r="CGR42" s="147"/>
      <c r="CGS42" s="147"/>
      <c r="CGT42" s="147"/>
      <c r="CGU42" s="147"/>
      <c r="CGV42" s="147"/>
      <c r="CGW42" s="147"/>
      <c r="CGX42" s="147"/>
      <c r="CGY42" s="147"/>
      <c r="CGZ42" s="147"/>
      <c r="CHA42" s="147"/>
      <c r="CHB42" s="147"/>
      <c r="CHC42" s="147"/>
      <c r="CHD42" s="147"/>
      <c r="CHE42" s="147"/>
      <c r="CHF42" s="147"/>
      <c r="CHG42" s="147"/>
      <c r="CHH42" s="147"/>
      <c r="CHI42" s="147"/>
      <c r="CHJ42" s="147"/>
      <c r="CHK42" s="147"/>
      <c r="CHL42" s="147"/>
      <c r="CHM42" s="147"/>
      <c r="CHN42" s="147"/>
      <c r="CHO42" s="147"/>
      <c r="CHP42" s="147"/>
      <c r="CHQ42" s="147"/>
      <c r="CHR42" s="147"/>
      <c r="CHS42" s="147"/>
      <c r="CHT42" s="147"/>
      <c r="CHU42" s="147"/>
      <c r="CHV42" s="147"/>
      <c r="CHW42" s="147"/>
      <c r="CHX42" s="147"/>
      <c r="CHY42" s="147"/>
      <c r="CHZ42" s="147"/>
      <c r="CIA42" s="147"/>
      <c r="CIB42" s="147"/>
      <c r="CIC42" s="147"/>
      <c r="CID42" s="147"/>
      <c r="CIE42" s="147"/>
      <c r="CIF42" s="147"/>
      <c r="CIG42" s="147"/>
      <c r="CIH42" s="147"/>
      <c r="CII42" s="147"/>
      <c r="CIJ42" s="147"/>
      <c r="CIK42" s="147"/>
      <c r="CIL42" s="147"/>
      <c r="CIM42" s="147"/>
      <c r="CIN42" s="147"/>
      <c r="CIO42" s="147"/>
      <c r="CIP42" s="147"/>
      <c r="CIQ42" s="147"/>
      <c r="CIR42" s="147"/>
      <c r="CIS42" s="147"/>
      <c r="CIT42" s="147"/>
      <c r="CIU42" s="147"/>
      <c r="CIV42" s="147"/>
      <c r="CIW42" s="147"/>
      <c r="CIX42" s="147"/>
      <c r="CIY42" s="147"/>
      <c r="CIZ42" s="147"/>
      <c r="CJA42" s="147"/>
      <c r="CJB42" s="147"/>
      <c r="CJC42" s="147"/>
      <c r="CJD42" s="147"/>
      <c r="CJE42" s="147"/>
      <c r="CJF42" s="147"/>
      <c r="CJG42" s="147"/>
      <c r="CJH42" s="147"/>
      <c r="CJI42" s="147"/>
      <c r="CJJ42" s="147"/>
      <c r="CJK42" s="147"/>
      <c r="CJL42" s="147"/>
      <c r="CJM42" s="147"/>
      <c r="CJN42" s="147"/>
      <c r="CJO42" s="147"/>
      <c r="CJP42" s="147"/>
      <c r="CJQ42" s="147"/>
      <c r="CJR42" s="147"/>
      <c r="CJS42" s="147"/>
      <c r="CJT42" s="147"/>
      <c r="CJU42" s="147"/>
      <c r="CJV42" s="147"/>
      <c r="CJW42" s="147"/>
      <c r="CJX42" s="147"/>
      <c r="CJY42" s="147"/>
      <c r="CJZ42" s="147"/>
      <c r="CKA42" s="147"/>
      <c r="CKB42" s="147"/>
      <c r="CKC42" s="147"/>
      <c r="CKD42" s="147"/>
      <c r="CKE42" s="147"/>
      <c r="CKF42" s="147"/>
      <c r="CKG42" s="147"/>
      <c r="CKH42" s="147"/>
      <c r="CKI42" s="147"/>
      <c r="CKJ42" s="147"/>
      <c r="CKK42" s="147"/>
      <c r="CKL42" s="147"/>
      <c r="CKM42" s="147"/>
      <c r="CKN42" s="147"/>
      <c r="CKO42" s="147"/>
      <c r="CKP42" s="147"/>
      <c r="CKQ42" s="147"/>
      <c r="CKR42" s="147"/>
      <c r="CKS42" s="147"/>
      <c r="CKT42" s="147"/>
      <c r="CKU42" s="147"/>
      <c r="CKV42" s="147"/>
      <c r="CKW42" s="147"/>
      <c r="CKX42" s="147"/>
      <c r="CKY42" s="147"/>
      <c r="CKZ42" s="147"/>
      <c r="CLA42" s="147"/>
      <c r="CLB42" s="147"/>
      <c r="CLC42" s="147"/>
      <c r="CLD42" s="147"/>
      <c r="CLE42" s="147"/>
      <c r="CLF42" s="147"/>
      <c r="CLG42" s="147"/>
      <c r="CLH42" s="147"/>
      <c r="CLI42" s="147"/>
      <c r="CLJ42" s="147"/>
      <c r="CLK42" s="147"/>
      <c r="CLL42" s="147"/>
      <c r="CLM42" s="147"/>
      <c r="CLN42" s="147"/>
      <c r="CLO42" s="147"/>
      <c r="CLP42" s="147"/>
      <c r="CLQ42" s="147"/>
      <c r="CLR42" s="147"/>
      <c r="CLS42" s="147"/>
      <c r="CLT42" s="147"/>
      <c r="CLU42" s="147"/>
      <c r="CLV42" s="147"/>
      <c r="CLW42" s="147"/>
      <c r="CLX42" s="147"/>
      <c r="CLY42" s="147"/>
      <c r="CLZ42" s="147"/>
      <c r="CMA42" s="147"/>
      <c r="CMB42" s="147"/>
      <c r="CMC42" s="147"/>
      <c r="CMD42" s="147"/>
      <c r="CME42" s="147"/>
      <c r="CMF42" s="147"/>
      <c r="CMG42" s="147"/>
      <c r="CMH42" s="147"/>
      <c r="CMI42" s="147"/>
      <c r="CMJ42" s="147"/>
      <c r="CMK42" s="147"/>
      <c r="CML42" s="147"/>
      <c r="CMM42" s="147"/>
      <c r="CMN42" s="147"/>
      <c r="CMO42" s="147"/>
      <c r="CMP42" s="147"/>
      <c r="CMQ42" s="147"/>
      <c r="CMR42" s="147"/>
      <c r="CMS42" s="147"/>
      <c r="CMT42" s="147"/>
      <c r="CMU42" s="147"/>
      <c r="CMV42" s="147"/>
      <c r="CMW42" s="147"/>
      <c r="CMX42" s="147"/>
      <c r="CMY42" s="147"/>
      <c r="CMZ42" s="147"/>
      <c r="CNA42" s="147"/>
      <c r="CNB42" s="147"/>
      <c r="CNC42" s="147"/>
      <c r="CND42" s="147"/>
      <c r="CNE42" s="147"/>
      <c r="CNF42" s="147"/>
      <c r="CNG42" s="147"/>
      <c r="CNH42" s="147"/>
      <c r="CNI42" s="147"/>
      <c r="CNJ42" s="147"/>
      <c r="CNK42" s="147"/>
      <c r="CNL42" s="147"/>
      <c r="CNM42" s="147"/>
      <c r="CNN42" s="147"/>
      <c r="CNO42" s="147"/>
      <c r="CNP42" s="147"/>
      <c r="CNQ42" s="147"/>
      <c r="CNR42" s="147"/>
      <c r="CNS42" s="147"/>
      <c r="CNT42" s="147"/>
      <c r="CNU42" s="147"/>
      <c r="CNV42" s="147"/>
      <c r="CNW42" s="147"/>
      <c r="CNX42" s="147"/>
      <c r="CNY42" s="147"/>
      <c r="CNZ42" s="147"/>
      <c r="COA42" s="147"/>
      <c r="COB42" s="147"/>
      <c r="COC42" s="147"/>
      <c r="COD42" s="147"/>
      <c r="COE42" s="147"/>
      <c r="COF42" s="147"/>
      <c r="COG42" s="147"/>
      <c r="COH42" s="147"/>
      <c r="COI42" s="147"/>
      <c r="COJ42" s="147"/>
      <c r="COK42" s="147"/>
      <c r="COL42" s="147"/>
      <c r="COM42" s="147"/>
      <c r="CON42" s="147"/>
      <c r="COO42" s="147"/>
      <c r="COP42" s="147"/>
      <c r="COQ42" s="147"/>
      <c r="COR42" s="147"/>
      <c r="COS42" s="147"/>
      <c r="COT42" s="147"/>
      <c r="COU42" s="147"/>
      <c r="COV42" s="147"/>
      <c r="COW42" s="147"/>
      <c r="COX42" s="147"/>
      <c r="COY42" s="147"/>
      <c r="COZ42" s="147"/>
      <c r="CPA42" s="147"/>
      <c r="CPB42" s="147"/>
      <c r="CPC42" s="147"/>
      <c r="CPD42" s="147"/>
      <c r="CPE42" s="147"/>
      <c r="CPF42" s="147"/>
      <c r="CPG42" s="147"/>
      <c r="CPH42" s="147"/>
      <c r="CPI42" s="147"/>
      <c r="CPJ42" s="147"/>
      <c r="CPK42" s="147"/>
      <c r="CPL42" s="147"/>
      <c r="CPM42" s="147"/>
      <c r="CPN42" s="147"/>
      <c r="CPO42" s="147"/>
      <c r="CPP42" s="147"/>
      <c r="CPQ42" s="147"/>
      <c r="CPR42" s="147"/>
      <c r="CPS42" s="147"/>
      <c r="CPT42" s="147"/>
      <c r="CPU42" s="147"/>
      <c r="CPV42" s="147"/>
      <c r="CPW42" s="147"/>
      <c r="CPX42" s="147"/>
      <c r="CPY42" s="147"/>
      <c r="CPZ42" s="147"/>
      <c r="CQA42" s="147"/>
      <c r="CQB42" s="147"/>
      <c r="CQC42" s="147"/>
      <c r="CQD42" s="147"/>
      <c r="CQE42" s="147"/>
      <c r="CQF42" s="147"/>
      <c r="CQG42" s="147"/>
      <c r="CQH42" s="147"/>
      <c r="CQI42" s="147"/>
      <c r="CQJ42" s="147"/>
      <c r="CQK42" s="147"/>
      <c r="CQL42" s="147"/>
      <c r="CQM42" s="147"/>
      <c r="CQN42" s="147"/>
      <c r="CQO42" s="147"/>
      <c r="CQP42" s="147"/>
      <c r="CQQ42" s="147"/>
      <c r="CQR42" s="147"/>
      <c r="CQS42" s="147"/>
      <c r="CQT42" s="147"/>
      <c r="CQU42" s="147"/>
      <c r="CQV42" s="147"/>
      <c r="CQW42" s="147"/>
      <c r="CQX42" s="147"/>
      <c r="CQY42" s="147"/>
      <c r="CQZ42" s="147"/>
      <c r="CRA42" s="147"/>
      <c r="CRB42" s="147"/>
      <c r="CRC42" s="147"/>
      <c r="CRD42" s="147"/>
      <c r="CRE42" s="147"/>
      <c r="CRF42" s="147"/>
      <c r="CRG42" s="147"/>
      <c r="CRH42" s="147"/>
      <c r="CRI42" s="147"/>
      <c r="CRJ42" s="147"/>
      <c r="CRK42" s="147"/>
      <c r="CRL42" s="147"/>
      <c r="CRM42" s="147"/>
      <c r="CRN42" s="147"/>
      <c r="CRO42" s="147"/>
      <c r="CRP42" s="147"/>
      <c r="CRQ42" s="147"/>
      <c r="CRR42" s="147"/>
      <c r="CRS42" s="147"/>
      <c r="CRT42" s="147"/>
      <c r="CRU42" s="147"/>
      <c r="CRV42" s="147"/>
      <c r="CRW42" s="147"/>
      <c r="CRX42" s="147"/>
      <c r="CRY42" s="147"/>
      <c r="CRZ42" s="147"/>
      <c r="CSA42" s="147"/>
      <c r="CSB42" s="147"/>
      <c r="CSC42" s="147"/>
      <c r="CSD42" s="147"/>
      <c r="CSE42" s="147"/>
      <c r="CSF42" s="147"/>
      <c r="CSG42" s="147"/>
      <c r="CSH42" s="147"/>
      <c r="CSI42" s="147"/>
      <c r="CSJ42" s="147"/>
      <c r="CSK42" s="147"/>
      <c r="CSL42" s="147"/>
      <c r="CSM42" s="147"/>
      <c r="CSN42" s="147"/>
      <c r="CSO42" s="147"/>
      <c r="CSP42" s="147"/>
      <c r="CSQ42" s="147"/>
      <c r="CSR42" s="147"/>
      <c r="CSS42" s="147"/>
      <c r="CST42" s="147"/>
      <c r="CSU42" s="147"/>
      <c r="CSV42" s="147"/>
      <c r="CSW42" s="147"/>
      <c r="CSX42" s="147"/>
      <c r="CSY42" s="147"/>
      <c r="CSZ42" s="147"/>
      <c r="CTA42" s="147"/>
      <c r="CTB42" s="147"/>
      <c r="CTC42" s="147"/>
      <c r="CTD42" s="147"/>
      <c r="CTE42" s="147"/>
      <c r="CTF42" s="147"/>
      <c r="CTG42" s="147"/>
      <c r="CTH42" s="147"/>
      <c r="CTI42" s="147"/>
      <c r="CTJ42" s="147"/>
      <c r="CTK42" s="147"/>
      <c r="CTL42" s="147"/>
      <c r="CTM42" s="147"/>
      <c r="CTN42" s="147"/>
      <c r="CTO42" s="147"/>
      <c r="CTP42" s="147"/>
      <c r="CTQ42" s="147"/>
      <c r="CTR42" s="147"/>
      <c r="CTS42" s="147"/>
      <c r="CTT42" s="147"/>
      <c r="CTU42" s="147"/>
      <c r="CTV42" s="147"/>
      <c r="CTW42" s="147"/>
      <c r="CTX42" s="147"/>
      <c r="CTY42" s="147"/>
      <c r="CTZ42" s="147"/>
      <c r="CUA42" s="147"/>
      <c r="CUB42" s="147"/>
      <c r="CUC42" s="147"/>
      <c r="CUD42" s="147"/>
      <c r="CUE42" s="147"/>
      <c r="CUF42" s="147"/>
      <c r="CUG42" s="147"/>
      <c r="CUH42" s="147"/>
      <c r="CUI42" s="147"/>
      <c r="CUJ42" s="147"/>
      <c r="CUK42" s="147"/>
      <c r="CUL42" s="147"/>
      <c r="CUM42" s="147"/>
      <c r="CUN42" s="147"/>
      <c r="CUO42" s="147"/>
      <c r="CUP42" s="147"/>
      <c r="CUQ42" s="147"/>
      <c r="CUR42" s="147"/>
      <c r="CUS42" s="147"/>
      <c r="CUT42" s="147"/>
      <c r="CUU42" s="147"/>
      <c r="CUV42" s="147"/>
      <c r="CUW42" s="147"/>
      <c r="CUX42" s="147"/>
      <c r="CUY42" s="147"/>
      <c r="CUZ42" s="147"/>
      <c r="CVA42" s="147"/>
      <c r="CVB42" s="147"/>
      <c r="CVC42" s="147"/>
      <c r="CVD42" s="147"/>
      <c r="CVE42" s="147"/>
      <c r="CVF42" s="147"/>
      <c r="CVG42" s="147"/>
      <c r="CVH42" s="147"/>
      <c r="CVI42" s="147"/>
      <c r="CVJ42" s="147"/>
      <c r="CVK42" s="147"/>
      <c r="CVL42" s="147"/>
      <c r="CVM42" s="147"/>
      <c r="CVN42" s="147"/>
      <c r="CVO42" s="147"/>
      <c r="CVP42" s="147"/>
      <c r="CVQ42" s="147"/>
      <c r="CVR42" s="147"/>
      <c r="CVS42" s="147"/>
      <c r="CVT42" s="147"/>
      <c r="CVU42" s="147"/>
      <c r="CVV42" s="147"/>
      <c r="CVW42" s="147"/>
      <c r="CVX42" s="147"/>
      <c r="CVY42" s="147"/>
      <c r="CVZ42" s="147"/>
      <c r="CWA42" s="147"/>
      <c r="CWB42" s="147"/>
      <c r="CWC42" s="147"/>
      <c r="CWD42" s="147"/>
      <c r="CWE42" s="147"/>
      <c r="CWF42" s="147"/>
      <c r="CWG42" s="147"/>
      <c r="CWH42" s="147"/>
      <c r="CWI42" s="147"/>
      <c r="CWJ42" s="147"/>
      <c r="CWK42" s="147"/>
      <c r="CWL42" s="147"/>
      <c r="CWM42" s="147"/>
      <c r="CWN42" s="147"/>
      <c r="CWO42" s="147"/>
      <c r="CWP42" s="147"/>
      <c r="CWQ42" s="147"/>
      <c r="CWR42" s="147"/>
      <c r="CWS42" s="147"/>
      <c r="CWT42" s="147"/>
      <c r="CWU42" s="147"/>
      <c r="CWV42" s="147"/>
      <c r="CWW42" s="147"/>
      <c r="CWX42" s="147"/>
      <c r="CWY42" s="147"/>
      <c r="CWZ42" s="147"/>
      <c r="CXA42" s="147"/>
      <c r="CXB42" s="147"/>
      <c r="CXC42" s="147"/>
      <c r="CXD42" s="147"/>
      <c r="CXE42" s="147"/>
      <c r="CXF42" s="147"/>
      <c r="CXG42" s="147"/>
      <c r="CXH42" s="147"/>
      <c r="CXI42" s="147"/>
      <c r="CXJ42" s="147"/>
      <c r="CXK42" s="147"/>
      <c r="CXL42" s="147"/>
      <c r="CXM42" s="147"/>
      <c r="CXN42" s="147"/>
      <c r="CXO42" s="147"/>
      <c r="CXP42" s="147"/>
      <c r="CXQ42" s="147"/>
      <c r="CXR42" s="147"/>
      <c r="CXS42" s="147"/>
      <c r="CXT42" s="147"/>
      <c r="CXU42" s="147"/>
      <c r="CXV42" s="147"/>
      <c r="CXW42" s="147"/>
      <c r="CXX42" s="147"/>
      <c r="CXY42" s="147"/>
      <c r="CXZ42" s="147"/>
      <c r="CYA42" s="147"/>
      <c r="CYB42" s="147"/>
      <c r="CYC42" s="147"/>
      <c r="CYD42" s="147"/>
      <c r="CYE42" s="147"/>
      <c r="CYF42" s="147"/>
      <c r="CYG42" s="147"/>
      <c r="CYH42" s="147"/>
      <c r="CYI42" s="147"/>
      <c r="CYJ42" s="147"/>
      <c r="CYK42" s="147"/>
      <c r="CYL42" s="147"/>
      <c r="CYM42" s="147"/>
      <c r="CYN42" s="147"/>
      <c r="CYO42" s="147"/>
      <c r="CYP42" s="147"/>
      <c r="CYQ42" s="147"/>
      <c r="CYR42" s="147"/>
      <c r="CYS42" s="147"/>
      <c r="CYT42" s="147"/>
      <c r="CYU42" s="147"/>
      <c r="CYV42" s="147"/>
      <c r="CYW42" s="147"/>
      <c r="CYX42" s="147"/>
      <c r="CYY42" s="147"/>
      <c r="CYZ42" s="147"/>
      <c r="CZA42" s="147"/>
      <c r="CZB42" s="147"/>
      <c r="CZC42" s="147"/>
      <c r="CZD42" s="147"/>
      <c r="CZE42" s="147"/>
      <c r="CZF42" s="147"/>
      <c r="CZG42" s="147"/>
      <c r="CZH42" s="147"/>
      <c r="CZI42" s="147"/>
      <c r="CZJ42" s="147"/>
      <c r="CZK42" s="147"/>
      <c r="CZL42" s="147"/>
      <c r="CZM42" s="147"/>
      <c r="CZN42" s="147"/>
      <c r="CZO42" s="147"/>
      <c r="CZP42" s="147"/>
      <c r="CZQ42" s="147"/>
      <c r="CZR42" s="147"/>
      <c r="CZS42" s="147"/>
      <c r="CZT42" s="147"/>
      <c r="CZU42" s="147"/>
      <c r="CZV42" s="147"/>
      <c r="CZW42" s="147"/>
      <c r="CZX42" s="147"/>
      <c r="CZY42" s="147"/>
      <c r="CZZ42" s="147"/>
      <c r="DAA42" s="147"/>
      <c r="DAB42" s="147"/>
      <c r="DAC42" s="147"/>
      <c r="DAD42" s="147"/>
      <c r="DAE42" s="147"/>
      <c r="DAF42" s="147"/>
      <c r="DAG42" s="147"/>
      <c r="DAH42" s="147"/>
      <c r="DAI42" s="147"/>
      <c r="DAJ42" s="147"/>
      <c r="DAK42" s="147"/>
      <c r="DAL42" s="147"/>
      <c r="DAM42" s="147"/>
      <c r="DAN42" s="147"/>
      <c r="DAO42" s="147"/>
      <c r="DAP42" s="147"/>
      <c r="DAQ42" s="147"/>
      <c r="DAR42" s="147"/>
      <c r="DAS42" s="147"/>
      <c r="DAT42" s="147"/>
      <c r="DAU42" s="147"/>
      <c r="DAV42" s="147"/>
      <c r="DAW42" s="147"/>
      <c r="DAX42" s="147"/>
      <c r="DAY42" s="147"/>
      <c r="DAZ42" s="147"/>
      <c r="DBA42" s="147"/>
      <c r="DBB42" s="147"/>
      <c r="DBC42" s="147"/>
      <c r="DBD42" s="147"/>
      <c r="DBE42" s="147"/>
      <c r="DBF42" s="147"/>
      <c r="DBG42" s="147"/>
      <c r="DBH42" s="147"/>
      <c r="DBI42" s="147"/>
      <c r="DBJ42" s="147"/>
      <c r="DBK42" s="147"/>
      <c r="DBL42" s="147"/>
      <c r="DBM42" s="147"/>
      <c r="DBN42" s="147"/>
      <c r="DBO42" s="147"/>
      <c r="DBP42" s="147"/>
      <c r="DBQ42" s="147"/>
      <c r="DBR42" s="147"/>
      <c r="DBS42" s="147"/>
      <c r="DBT42" s="147"/>
      <c r="DBU42" s="147"/>
      <c r="DBV42" s="147"/>
      <c r="DBW42" s="147"/>
      <c r="DBX42" s="147"/>
      <c r="DBY42" s="147"/>
      <c r="DBZ42" s="147"/>
      <c r="DCA42" s="147"/>
      <c r="DCB42" s="147"/>
      <c r="DCC42" s="147"/>
      <c r="DCD42" s="147"/>
      <c r="DCE42" s="147"/>
      <c r="DCF42" s="147"/>
      <c r="DCG42" s="147"/>
      <c r="DCH42" s="147"/>
      <c r="DCI42" s="147"/>
      <c r="DCJ42" s="147"/>
      <c r="DCK42" s="147"/>
      <c r="DCL42" s="147"/>
      <c r="DCM42" s="147"/>
      <c r="DCN42" s="147"/>
      <c r="DCO42" s="147"/>
      <c r="DCP42" s="147"/>
      <c r="DCQ42" s="147"/>
      <c r="DCR42" s="147"/>
      <c r="DCS42" s="147"/>
      <c r="DCT42" s="147"/>
      <c r="DCU42" s="147"/>
      <c r="DCV42" s="147"/>
      <c r="DCW42" s="147"/>
      <c r="DCX42" s="147"/>
      <c r="DCY42" s="147"/>
      <c r="DCZ42" s="147"/>
      <c r="DDA42" s="147"/>
      <c r="DDB42" s="147"/>
      <c r="DDC42" s="147"/>
      <c r="DDD42" s="147"/>
      <c r="DDE42" s="147"/>
      <c r="DDF42" s="147"/>
      <c r="DDG42" s="147"/>
      <c r="DDH42" s="147"/>
      <c r="DDI42" s="147"/>
      <c r="DDJ42" s="147"/>
      <c r="DDK42" s="147"/>
      <c r="DDL42" s="147"/>
      <c r="DDM42" s="147"/>
      <c r="DDN42" s="147"/>
      <c r="DDO42" s="147"/>
      <c r="DDP42" s="147"/>
      <c r="DDQ42" s="147"/>
      <c r="DDR42" s="147"/>
      <c r="DDS42" s="147"/>
      <c r="DDT42" s="147"/>
      <c r="DDU42" s="147"/>
      <c r="DDV42" s="147"/>
      <c r="DDW42" s="147"/>
      <c r="DDX42" s="147"/>
      <c r="DDY42" s="147"/>
      <c r="DDZ42" s="147"/>
      <c r="DEA42" s="147"/>
      <c r="DEB42" s="147"/>
      <c r="DEC42" s="147"/>
      <c r="DED42" s="147"/>
      <c r="DEE42" s="147"/>
      <c r="DEF42" s="147"/>
      <c r="DEG42" s="147"/>
      <c r="DEH42" s="147"/>
      <c r="DEI42" s="147"/>
      <c r="DEJ42" s="147"/>
      <c r="DEK42" s="147"/>
      <c r="DEL42" s="147"/>
      <c r="DEM42" s="147"/>
      <c r="DEN42" s="147"/>
      <c r="DEO42" s="147"/>
      <c r="DEP42" s="147"/>
      <c r="DEQ42" s="147"/>
      <c r="DER42" s="147"/>
      <c r="DES42" s="147"/>
      <c r="DET42" s="147"/>
      <c r="DEU42" s="147"/>
      <c r="DEV42" s="147"/>
      <c r="DEW42" s="147"/>
      <c r="DEX42" s="147"/>
      <c r="DEY42" s="147"/>
      <c r="DEZ42" s="147"/>
      <c r="DFA42" s="147"/>
      <c r="DFB42" s="147"/>
      <c r="DFC42" s="147"/>
      <c r="DFD42" s="147"/>
      <c r="DFE42" s="147"/>
      <c r="DFF42" s="147"/>
      <c r="DFG42" s="147"/>
      <c r="DFH42" s="147"/>
      <c r="DFI42" s="147"/>
      <c r="DFJ42" s="147"/>
      <c r="DFK42" s="147"/>
      <c r="DFL42" s="147"/>
      <c r="DFM42" s="147"/>
      <c r="DFN42" s="147"/>
      <c r="DFO42" s="147"/>
      <c r="DFP42" s="147"/>
      <c r="DFQ42" s="147"/>
      <c r="DFR42" s="147"/>
      <c r="DFS42" s="147"/>
      <c r="DFT42" s="147"/>
      <c r="DFU42" s="147"/>
      <c r="DFV42" s="147"/>
      <c r="DFW42" s="147"/>
      <c r="DFX42" s="147"/>
      <c r="DFY42" s="147"/>
      <c r="DFZ42" s="147"/>
      <c r="DGA42" s="147"/>
      <c r="DGB42" s="147"/>
      <c r="DGC42" s="147"/>
      <c r="DGD42" s="147"/>
      <c r="DGE42" s="147"/>
      <c r="DGF42" s="147"/>
      <c r="DGG42" s="147"/>
      <c r="DGH42" s="147"/>
      <c r="DGI42" s="147"/>
      <c r="DGJ42" s="147"/>
      <c r="DGK42" s="147"/>
      <c r="DGL42" s="147"/>
      <c r="DGM42" s="147"/>
      <c r="DGN42" s="147"/>
      <c r="DGO42" s="147"/>
      <c r="DGP42" s="147"/>
      <c r="DGQ42" s="147"/>
      <c r="DGR42" s="147"/>
      <c r="DGS42" s="147"/>
      <c r="DGT42" s="147"/>
      <c r="DGU42" s="147"/>
      <c r="DGV42" s="147"/>
      <c r="DGW42" s="147"/>
      <c r="DGX42" s="147"/>
      <c r="DGY42" s="147"/>
      <c r="DGZ42" s="147"/>
      <c r="DHA42" s="147"/>
      <c r="DHB42" s="147"/>
      <c r="DHC42" s="147"/>
      <c r="DHD42" s="147"/>
      <c r="DHE42" s="147"/>
      <c r="DHF42" s="147"/>
      <c r="DHG42" s="147"/>
      <c r="DHH42" s="147"/>
      <c r="DHI42" s="147"/>
      <c r="DHJ42" s="147"/>
      <c r="DHK42" s="147"/>
      <c r="DHL42" s="147"/>
      <c r="DHM42" s="147"/>
      <c r="DHN42" s="147"/>
      <c r="DHO42" s="147"/>
      <c r="DHP42" s="147"/>
      <c r="DHQ42" s="147"/>
      <c r="DHR42" s="147"/>
      <c r="DHS42" s="147"/>
      <c r="DHT42" s="147"/>
      <c r="DHU42" s="147"/>
      <c r="DHV42" s="147"/>
      <c r="DHW42" s="147"/>
      <c r="DHX42" s="147"/>
      <c r="DHY42" s="147"/>
      <c r="DHZ42" s="147"/>
      <c r="DIA42" s="147"/>
      <c r="DIB42" s="147"/>
      <c r="DIC42" s="147"/>
      <c r="DID42" s="147"/>
      <c r="DIE42" s="147"/>
      <c r="DIF42" s="147"/>
      <c r="DIG42" s="147"/>
      <c r="DIH42" s="147"/>
      <c r="DII42" s="147"/>
      <c r="DIJ42" s="147"/>
      <c r="DIK42" s="147"/>
      <c r="DIL42" s="147"/>
      <c r="DIM42" s="147"/>
      <c r="DIN42" s="147"/>
      <c r="DIO42" s="147"/>
      <c r="DIP42" s="147"/>
      <c r="DIQ42" s="147"/>
      <c r="DIR42" s="147"/>
      <c r="DIS42" s="147"/>
      <c r="DIT42" s="147"/>
      <c r="DIU42" s="147"/>
      <c r="DIV42" s="147"/>
      <c r="DIW42" s="147"/>
      <c r="DIX42" s="147"/>
      <c r="DIY42" s="147"/>
      <c r="DIZ42" s="147"/>
      <c r="DJA42" s="147"/>
      <c r="DJB42" s="147"/>
      <c r="DJC42" s="147"/>
      <c r="DJD42" s="147"/>
      <c r="DJE42" s="147"/>
      <c r="DJF42" s="147"/>
      <c r="DJG42" s="147"/>
      <c r="DJH42" s="147"/>
      <c r="DJI42" s="147"/>
      <c r="DJJ42" s="147"/>
      <c r="DJK42" s="147"/>
      <c r="DJL42" s="147"/>
      <c r="DJM42" s="147"/>
      <c r="DJN42" s="147"/>
      <c r="DJO42" s="147"/>
      <c r="DJP42" s="147"/>
      <c r="DJQ42" s="147"/>
      <c r="DJR42" s="147"/>
      <c r="DJS42" s="147"/>
      <c r="DJT42" s="147"/>
      <c r="DJU42" s="147"/>
      <c r="DJV42" s="147"/>
      <c r="DJW42" s="147"/>
      <c r="DJX42" s="147"/>
      <c r="DJY42" s="147"/>
      <c r="DJZ42" s="147"/>
      <c r="DKA42" s="147"/>
      <c r="DKB42" s="147"/>
      <c r="DKC42" s="147"/>
      <c r="DKD42" s="147"/>
      <c r="DKE42" s="147"/>
      <c r="DKF42" s="147"/>
      <c r="DKG42" s="147"/>
      <c r="DKH42" s="147"/>
      <c r="DKI42" s="147"/>
      <c r="DKJ42" s="147"/>
      <c r="DKK42" s="147"/>
      <c r="DKL42" s="147"/>
      <c r="DKM42" s="147"/>
      <c r="DKN42" s="147"/>
      <c r="DKO42" s="147"/>
      <c r="DKP42" s="147"/>
      <c r="DKQ42" s="147"/>
      <c r="DKR42" s="147"/>
      <c r="DKS42" s="147"/>
      <c r="DKT42" s="147"/>
      <c r="DKU42" s="147"/>
      <c r="DKV42" s="147"/>
      <c r="DKW42" s="147"/>
      <c r="DKX42" s="147"/>
      <c r="DKY42" s="147"/>
      <c r="DKZ42" s="147"/>
      <c r="DLA42" s="147"/>
      <c r="DLB42" s="147"/>
      <c r="DLC42" s="147"/>
      <c r="DLD42" s="147"/>
      <c r="DLE42" s="147"/>
      <c r="DLF42" s="147"/>
      <c r="DLG42" s="147"/>
      <c r="DLH42" s="147"/>
      <c r="DLI42" s="147"/>
      <c r="DLJ42" s="147"/>
      <c r="DLK42" s="147"/>
      <c r="DLL42" s="147"/>
      <c r="DLM42" s="147"/>
      <c r="DLN42" s="147"/>
      <c r="DLO42" s="147"/>
      <c r="DLP42" s="147"/>
      <c r="DLQ42" s="147"/>
      <c r="DLR42" s="147"/>
      <c r="DLS42" s="147"/>
      <c r="DLT42" s="147"/>
      <c r="DLU42" s="147"/>
      <c r="DLV42" s="147"/>
      <c r="DLW42" s="147"/>
      <c r="DLX42" s="147"/>
      <c r="DLY42" s="147"/>
      <c r="DLZ42" s="147"/>
      <c r="DMA42" s="147"/>
      <c r="DMB42" s="147"/>
      <c r="DMC42" s="147"/>
      <c r="DMD42" s="147"/>
      <c r="DME42" s="147"/>
      <c r="DMF42" s="147"/>
      <c r="DMG42" s="147"/>
      <c r="DMH42" s="147"/>
      <c r="DMI42" s="147"/>
      <c r="DMJ42" s="147"/>
      <c r="DMK42" s="147"/>
      <c r="DML42" s="147"/>
      <c r="DMM42" s="147"/>
      <c r="DMN42" s="147"/>
      <c r="DMO42" s="147"/>
      <c r="DMP42" s="147"/>
      <c r="DMQ42" s="147"/>
      <c r="DMR42" s="147"/>
      <c r="DMS42" s="147"/>
      <c r="DMT42" s="147"/>
      <c r="DMU42" s="147"/>
      <c r="DMV42" s="147"/>
      <c r="DMW42" s="147"/>
      <c r="DMX42" s="147"/>
      <c r="DMY42" s="147"/>
      <c r="DMZ42" s="147"/>
      <c r="DNA42" s="147"/>
      <c r="DNB42" s="147"/>
      <c r="DNC42" s="147"/>
      <c r="DND42" s="147"/>
      <c r="DNE42" s="147"/>
      <c r="DNF42" s="147"/>
      <c r="DNG42" s="147"/>
      <c r="DNH42" s="147"/>
      <c r="DNI42" s="147"/>
      <c r="DNJ42" s="147"/>
      <c r="DNK42" s="147"/>
      <c r="DNL42" s="147"/>
      <c r="DNM42" s="147"/>
      <c r="DNN42" s="147"/>
      <c r="DNO42" s="147"/>
      <c r="DNP42" s="147"/>
      <c r="DNQ42" s="147"/>
      <c r="DNR42" s="147"/>
      <c r="DNS42" s="147"/>
      <c r="DNT42" s="147"/>
      <c r="DNU42" s="147"/>
      <c r="DNV42" s="147"/>
      <c r="DNW42" s="147"/>
      <c r="DNX42" s="147"/>
      <c r="DNY42" s="147"/>
      <c r="DNZ42" s="147"/>
      <c r="DOA42" s="147"/>
      <c r="DOB42" s="147"/>
      <c r="DOC42" s="147"/>
      <c r="DOD42" s="147"/>
      <c r="DOE42" s="147"/>
      <c r="DOF42" s="147"/>
      <c r="DOG42" s="147"/>
      <c r="DOH42" s="147"/>
      <c r="DOI42" s="147"/>
      <c r="DOJ42" s="147"/>
      <c r="DOK42" s="147"/>
      <c r="DOL42" s="147"/>
      <c r="DOM42" s="147"/>
      <c r="DON42" s="147"/>
      <c r="DOO42" s="147"/>
      <c r="DOP42" s="147"/>
      <c r="DOQ42" s="147"/>
      <c r="DOR42" s="147"/>
      <c r="DOS42" s="147"/>
      <c r="DOT42" s="147"/>
      <c r="DOU42" s="147"/>
      <c r="DOV42" s="147"/>
      <c r="DOW42" s="147"/>
      <c r="DOX42" s="147"/>
      <c r="DOY42" s="147"/>
      <c r="DOZ42" s="147"/>
      <c r="DPA42" s="147"/>
      <c r="DPB42" s="147"/>
      <c r="DPC42" s="147"/>
      <c r="DPD42" s="147"/>
      <c r="DPE42" s="147"/>
      <c r="DPF42" s="147"/>
      <c r="DPG42" s="147"/>
      <c r="DPH42" s="147"/>
      <c r="DPI42" s="147"/>
      <c r="DPJ42" s="147"/>
      <c r="DPK42" s="147"/>
      <c r="DPL42" s="147"/>
      <c r="DPM42" s="147"/>
      <c r="DPN42" s="147"/>
      <c r="DPO42" s="147"/>
      <c r="DPP42" s="147"/>
      <c r="DPQ42" s="147"/>
      <c r="DPR42" s="147"/>
      <c r="DPS42" s="147"/>
      <c r="DPT42" s="147"/>
      <c r="DPU42" s="147"/>
      <c r="DPV42" s="147"/>
      <c r="DPW42" s="147"/>
      <c r="DPX42" s="147"/>
      <c r="DPY42" s="147"/>
      <c r="DPZ42" s="147"/>
      <c r="DQA42" s="147"/>
      <c r="DQB42" s="147"/>
      <c r="DQC42" s="147"/>
      <c r="DQD42" s="147"/>
      <c r="DQE42" s="147"/>
      <c r="DQF42" s="147"/>
      <c r="DQG42" s="147"/>
      <c r="DQH42" s="147"/>
      <c r="DQI42" s="147"/>
      <c r="DQJ42" s="147"/>
      <c r="DQK42" s="147"/>
      <c r="DQL42" s="147"/>
      <c r="DQM42" s="147"/>
      <c r="DQN42" s="147"/>
      <c r="DQO42" s="147"/>
      <c r="DQP42" s="147"/>
      <c r="DQQ42" s="147"/>
      <c r="DQR42" s="147"/>
      <c r="DQS42" s="147"/>
      <c r="DQT42" s="147"/>
      <c r="DQU42" s="147"/>
      <c r="DQV42" s="147"/>
      <c r="DQW42" s="147"/>
      <c r="DQX42" s="147"/>
      <c r="DQY42" s="147"/>
      <c r="DQZ42" s="147"/>
      <c r="DRA42" s="147"/>
      <c r="DRB42" s="147"/>
      <c r="DRC42" s="147"/>
      <c r="DRD42" s="147"/>
      <c r="DRE42" s="147"/>
      <c r="DRF42" s="147"/>
      <c r="DRG42" s="147"/>
      <c r="DRH42" s="147"/>
      <c r="DRI42" s="147"/>
      <c r="DRJ42" s="147"/>
      <c r="DRK42" s="147"/>
      <c r="DRL42" s="147"/>
      <c r="DRM42" s="147"/>
      <c r="DRN42" s="147"/>
      <c r="DRO42" s="147"/>
      <c r="DRP42" s="147"/>
      <c r="DRQ42" s="147"/>
      <c r="DRR42" s="147"/>
      <c r="DRS42" s="147"/>
      <c r="DRT42" s="147"/>
      <c r="DRU42" s="147"/>
      <c r="DRV42" s="147"/>
      <c r="DRW42" s="147"/>
      <c r="DRX42" s="147"/>
      <c r="DRY42" s="147"/>
      <c r="DRZ42" s="147"/>
      <c r="DSA42" s="147"/>
      <c r="DSB42" s="147"/>
      <c r="DSC42" s="147"/>
      <c r="DSD42" s="147"/>
      <c r="DSE42" s="147"/>
      <c r="DSF42" s="147"/>
      <c r="DSG42" s="147"/>
      <c r="DSH42" s="147"/>
      <c r="DSI42" s="147"/>
      <c r="DSJ42" s="147"/>
      <c r="DSK42" s="147"/>
      <c r="DSL42" s="147"/>
      <c r="DSM42" s="147"/>
      <c r="DSN42" s="147"/>
      <c r="DSO42" s="147"/>
      <c r="DSP42" s="147"/>
      <c r="DSQ42" s="147"/>
      <c r="DSR42" s="147"/>
      <c r="DSS42" s="147"/>
      <c r="DST42" s="147"/>
      <c r="DSU42" s="147"/>
      <c r="DSV42" s="147"/>
      <c r="DSW42" s="147"/>
      <c r="DSX42" s="147"/>
      <c r="DSY42" s="147"/>
      <c r="DSZ42" s="147"/>
      <c r="DTA42" s="147"/>
      <c r="DTB42" s="147"/>
      <c r="DTC42" s="147"/>
      <c r="DTD42" s="147"/>
      <c r="DTE42" s="147"/>
      <c r="DTF42" s="147"/>
      <c r="DTG42" s="147"/>
      <c r="DTH42" s="147"/>
      <c r="DTI42" s="147"/>
      <c r="DTJ42" s="147"/>
      <c r="DTK42" s="147"/>
      <c r="DTL42" s="147"/>
      <c r="DTM42" s="147"/>
      <c r="DTN42" s="147"/>
      <c r="DTO42" s="147"/>
      <c r="DTP42" s="147"/>
      <c r="DTQ42" s="147"/>
      <c r="DTR42" s="147"/>
      <c r="DTS42" s="147"/>
      <c r="DTT42" s="147"/>
      <c r="DTU42" s="147"/>
      <c r="DTV42" s="147"/>
      <c r="DTW42" s="147"/>
      <c r="DTX42" s="147"/>
      <c r="DTY42" s="147"/>
      <c r="DTZ42" s="147"/>
      <c r="DUA42" s="147"/>
      <c r="DUB42" s="147"/>
      <c r="DUC42" s="147"/>
      <c r="DUD42" s="147"/>
      <c r="DUE42" s="147"/>
      <c r="DUF42" s="147"/>
      <c r="DUG42" s="147"/>
      <c r="DUH42" s="147"/>
      <c r="DUI42" s="147"/>
      <c r="DUJ42" s="147"/>
      <c r="DUK42" s="147"/>
      <c r="DUL42" s="147"/>
      <c r="DUM42" s="147"/>
      <c r="DUN42" s="147"/>
      <c r="DUO42" s="147"/>
      <c r="DUP42" s="147"/>
      <c r="DUQ42" s="147"/>
      <c r="DUR42" s="147"/>
      <c r="DUS42" s="147"/>
      <c r="DUT42" s="147"/>
      <c r="DUU42" s="147"/>
      <c r="DUV42" s="147"/>
      <c r="DUW42" s="147"/>
      <c r="DUX42" s="147"/>
      <c r="DUY42" s="147"/>
      <c r="DUZ42" s="147"/>
      <c r="DVA42" s="147"/>
      <c r="DVB42" s="147"/>
      <c r="DVC42" s="147"/>
      <c r="DVD42" s="147"/>
      <c r="DVE42" s="147"/>
      <c r="DVF42" s="147"/>
      <c r="DVG42" s="147"/>
      <c r="DVH42" s="147"/>
      <c r="DVI42" s="147"/>
      <c r="DVJ42" s="147"/>
      <c r="DVK42" s="147"/>
      <c r="DVL42" s="147"/>
      <c r="DVM42" s="147"/>
      <c r="DVN42" s="147"/>
      <c r="DVO42" s="147"/>
      <c r="DVP42" s="147"/>
      <c r="DVQ42" s="147"/>
      <c r="DVR42" s="147"/>
      <c r="DVS42" s="147"/>
      <c r="DVT42" s="147"/>
      <c r="DVU42" s="147"/>
      <c r="DVV42" s="147"/>
      <c r="DVW42" s="147"/>
      <c r="DVX42" s="147"/>
      <c r="DVY42" s="147"/>
      <c r="DVZ42" s="147"/>
      <c r="DWA42" s="147"/>
      <c r="DWB42" s="147"/>
      <c r="DWC42" s="147"/>
      <c r="DWD42" s="147"/>
      <c r="DWE42" s="147"/>
      <c r="DWF42" s="147"/>
      <c r="DWG42" s="147"/>
      <c r="DWH42" s="147"/>
      <c r="DWI42" s="147"/>
      <c r="DWJ42" s="147"/>
      <c r="DWK42" s="147"/>
      <c r="DWL42" s="147"/>
      <c r="DWM42" s="147"/>
      <c r="DWN42" s="147"/>
      <c r="DWO42" s="147"/>
      <c r="DWP42" s="147"/>
      <c r="DWQ42" s="147"/>
      <c r="DWR42" s="147"/>
      <c r="DWS42" s="147"/>
      <c r="DWT42" s="147"/>
      <c r="DWU42" s="147"/>
      <c r="DWV42" s="147"/>
      <c r="DWW42" s="147"/>
      <c r="DWX42" s="147"/>
      <c r="DWY42" s="147"/>
      <c r="DWZ42" s="147"/>
      <c r="DXA42" s="147"/>
      <c r="DXB42" s="147"/>
      <c r="DXC42" s="147"/>
      <c r="DXD42" s="147"/>
      <c r="DXE42" s="147"/>
      <c r="DXF42" s="147"/>
      <c r="DXG42" s="147"/>
      <c r="DXH42" s="147"/>
      <c r="DXI42" s="147"/>
      <c r="DXJ42" s="147"/>
      <c r="DXK42" s="147"/>
      <c r="DXL42" s="147"/>
      <c r="DXM42" s="147"/>
      <c r="DXN42" s="147"/>
      <c r="DXO42" s="147"/>
      <c r="DXP42" s="147"/>
      <c r="DXQ42" s="147"/>
      <c r="DXR42" s="147"/>
      <c r="DXS42" s="147"/>
      <c r="DXT42" s="147"/>
      <c r="DXU42" s="147"/>
      <c r="DXV42" s="147"/>
      <c r="DXW42" s="147"/>
      <c r="DXX42" s="147"/>
      <c r="DXY42" s="147"/>
      <c r="DXZ42" s="147"/>
      <c r="DYA42" s="147"/>
      <c r="DYB42" s="147"/>
      <c r="DYC42" s="147"/>
      <c r="DYD42" s="147"/>
      <c r="DYE42" s="147"/>
      <c r="DYF42" s="147"/>
      <c r="DYG42" s="147"/>
      <c r="DYH42" s="147"/>
      <c r="DYI42" s="147"/>
      <c r="DYJ42" s="147"/>
      <c r="DYK42" s="147"/>
      <c r="DYL42" s="147"/>
      <c r="DYM42" s="147"/>
      <c r="DYN42" s="147"/>
      <c r="DYO42" s="147"/>
      <c r="DYP42" s="147"/>
      <c r="DYQ42" s="147"/>
      <c r="DYR42" s="147"/>
      <c r="DYS42" s="147"/>
      <c r="DYT42" s="147"/>
      <c r="DYU42" s="147"/>
      <c r="DYV42" s="147"/>
      <c r="DYW42" s="147"/>
      <c r="DYX42" s="147"/>
      <c r="DYY42" s="147"/>
      <c r="DYZ42" s="147"/>
      <c r="DZA42" s="147"/>
      <c r="DZB42" s="147"/>
      <c r="DZC42" s="147"/>
      <c r="DZD42" s="147"/>
      <c r="DZE42" s="147"/>
      <c r="DZF42" s="147"/>
      <c r="DZG42" s="147"/>
      <c r="DZH42" s="147"/>
      <c r="DZI42" s="147"/>
      <c r="DZJ42" s="147"/>
      <c r="DZK42" s="147"/>
      <c r="DZL42" s="147"/>
      <c r="DZM42" s="147"/>
      <c r="DZN42" s="147"/>
      <c r="DZO42" s="147"/>
      <c r="DZP42" s="147"/>
      <c r="DZQ42" s="147"/>
      <c r="DZR42" s="147"/>
      <c r="DZS42" s="147"/>
      <c r="DZT42" s="147"/>
      <c r="DZU42" s="147"/>
      <c r="DZV42" s="147"/>
      <c r="DZW42" s="147"/>
      <c r="DZX42" s="147"/>
      <c r="DZY42" s="147"/>
      <c r="DZZ42" s="147"/>
      <c r="EAA42" s="147"/>
      <c r="EAB42" s="147"/>
      <c r="EAC42" s="147"/>
      <c r="EAD42" s="147"/>
      <c r="EAE42" s="147"/>
      <c r="EAF42" s="147"/>
      <c r="EAG42" s="147"/>
      <c r="EAH42" s="147"/>
      <c r="EAI42" s="147"/>
      <c r="EAJ42" s="147"/>
      <c r="EAK42" s="147"/>
      <c r="EAL42" s="147"/>
      <c r="EAM42" s="147"/>
      <c r="EAN42" s="147"/>
      <c r="EAO42" s="147"/>
      <c r="EAP42" s="147"/>
      <c r="EAQ42" s="147"/>
      <c r="EAR42" s="147"/>
      <c r="EAS42" s="147"/>
      <c r="EAT42" s="147"/>
      <c r="EAU42" s="147"/>
      <c r="EAV42" s="147"/>
      <c r="EAW42" s="147"/>
      <c r="EAX42" s="147"/>
      <c r="EAY42" s="147"/>
      <c r="EAZ42" s="147"/>
      <c r="EBA42" s="147"/>
      <c r="EBB42" s="147"/>
      <c r="EBC42" s="147"/>
      <c r="EBD42" s="147"/>
      <c r="EBE42" s="147"/>
      <c r="EBF42" s="147"/>
      <c r="EBG42" s="147"/>
      <c r="EBH42" s="147"/>
      <c r="EBI42" s="147"/>
      <c r="EBJ42" s="147"/>
      <c r="EBK42" s="147"/>
      <c r="EBL42" s="147"/>
      <c r="EBM42" s="147"/>
      <c r="EBN42" s="147"/>
      <c r="EBO42" s="147"/>
      <c r="EBP42" s="147"/>
      <c r="EBQ42" s="147"/>
      <c r="EBR42" s="147"/>
      <c r="EBS42" s="147"/>
      <c r="EBT42" s="147"/>
      <c r="EBU42" s="147"/>
      <c r="EBV42" s="147"/>
      <c r="EBW42" s="147"/>
      <c r="EBX42" s="147"/>
      <c r="EBY42" s="147"/>
      <c r="EBZ42" s="147"/>
      <c r="ECA42" s="147"/>
      <c r="ECB42" s="147"/>
      <c r="ECC42" s="147"/>
      <c r="ECD42" s="147"/>
      <c r="ECE42" s="147"/>
      <c r="ECF42" s="147"/>
      <c r="ECG42" s="147"/>
      <c r="ECH42" s="147"/>
      <c r="ECI42" s="147"/>
      <c r="ECJ42" s="147"/>
      <c r="ECK42" s="147"/>
      <c r="ECL42" s="147"/>
      <c r="ECM42" s="147"/>
      <c r="ECN42" s="147"/>
      <c r="ECO42" s="147"/>
      <c r="ECP42" s="147"/>
      <c r="ECQ42" s="147"/>
      <c r="ECR42" s="147"/>
      <c r="ECS42" s="147"/>
      <c r="ECT42" s="147"/>
      <c r="ECU42" s="147"/>
      <c r="ECV42" s="147"/>
      <c r="ECW42" s="147"/>
      <c r="ECX42" s="147"/>
      <c r="ECY42" s="147"/>
      <c r="ECZ42" s="147"/>
      <c r="EDA42" s="147"/>
      <c r="EDB42" s="147"/>
      <c r="EDC42" s="147"/>
      <c r="EDD42" s="147"/>
      <c r="EDE42" s="147"/>
      <c r="EDF42" s="147"/>
      <c r="EDG42" s="147"/>
      <c r="EDH42" s="147"/>
      <c r="EDI42" s="147"/>
      <c r="EDJ42" s="147"/>
      <c r="EDK42" s="147"/>
      <c r="EDL42" s="147"/>
      <c r="EDM42" s="147"/>
      <c r="EDN42" s="147"/>
      <c r="EDO42" s="147"/>
      <c r="EDP42" s="147"/>
      <c r="EDQ42" s="147"/>
      <c r="EDR42" s="147"/>
      <c r="EDS42" s="147"/>
      <c r="EDT42" s="147"/>
      <c r="EDU42" s="147"/>
      <c r="EDV42" s="147"/>
      <c r="EDW42" s="147"/>
      <c r="EDX42" s="147"/>
      <c r="EDY42" s="147"/>
      <c r="EDZ42" s="147"/>
      <c r="EEA42" s="147"/>
      <c r="EEB42" s="147"/>
      <c r="EEC42" s="147"/>
      <c r="EED42" s="147"/>
      <c r="EEE42" s="147"/>
      <c r="EEF42" s="147"/>
      <c r="EEG42" s="147"/>
      <c r="EEH42" s="147"/>
      <c r="EEI42" s="147"/>
      <c r="EEJ42" s="147"/>
      <c r="EEK42" s="147"/>
      <c r="EEL42" s="147"/>
      <c r="EEM42" s="147"/>
      <c r="EEN42" s="147"/>
      <c r="EEO42" s="147"/>
      <c r="EEP42" s="147"/>
      <c r="EEQ42" s="147"/>
      <c r="EER42" s="147"/>
      <c r="EES42" s="147"/>
      <c r="EET42" s="147"/>
      <c r="EEU42" s="147"/>
      <c r="EEV42" s="147"/>
      <c r="EEW42" s="147"/>
      <c r="EEX42" s="147"/>
      <c r="EEY42" s="147"/>
      <c r="EEZ42" s="147"/>
      <c r="EFA42" s="147"/>
      <c r="EFB42" s="147"/>
      <c r="EFC42" s="147"/>
      <c r="EFD42" s="147"/>
      <c r="EFE42" s="147"/>
      <c r="EFF42" s="147"/>
      <c r="EFG42" s="147"/>
      <c r="EFH42" s="147"/>
      <c r="EFI42" s="147"/>
      <c r="EFJ42" s="147"/>
      <c r="EFK42" s="147"/>
      <c r="EFL42" s="147"/>
      <c r="EFM42" s="147"/>
      <c r="EFN42" s="147"/>
      <c r="EFO42" s="147"/>
      <c r="EFP42" s="147"/>
      <c r="EFQ42" s="147"/>
      <c r="EFR42" s="147"/>
      <c r="EFS42" s="147"/>
      <c r="EFT42" s="147"/>
      <c r="EFU42" s="147"/>
      <c r="EFV42" s="147"/>
      <c r="EFW42" s="147"/>
      <c r="EFX42" s="147"/>
      <c r="EFY42" s="147"/>
      <c r="EFZ42" s="147"/>
      <c r="EGA42" s="147"/>
      <c r="EGB42" s="147"/>
      <c r="EGC42" s="147"/>
      <c r="EGD42" s="147"/>
      <c r="EGE42" s="147"/>
      <c r="EGF42" s="147"/>
      <c r="EGG42" s="147"/>
      <c r="EGH42" s="147"/>
      <c r="EGI42" s="147"/>
      <c r="EGJ42" s="147"/>
      <c r="EGK42" s="147"/>
      <c r="EGL42" s="147"/>
      <c r="EGM42" s="147"/>
      <c r="EGN42" s="147"/>
      <c r="EGO42" s="147"/>
      <c r="EGP42" s="147"/>
      <c r="EGQ42" s="147"/>
      <c r="EGR42" s="147"/>
      <c r="EGS42" s="147"/>
      <c r="EGT42" s="147"/>
      <c r="EGU42" s="147"/>
      <c r="EGV42" s="147"/>
      <c r="EGW42" s="147"/>
      <c r="EGX42" s="147"/>
      <c r="EGY42" s="147"/>
      <c r="EGZ42" s="147"/>
      <c r="EHA42" s="147"/>
      <c r="EHB42" s="147"/>
      <c r="EHC42" s="147"/>
      <c r="EHD42" s="147"/>
      <c r="EHE42" s="147"/>
      <c r="EHF42" s="147"/>
      <c r="EHG42" s="147"/>
      <c r="EHH42" s="147"/>
      <c r="EHI42" s="147"/>
      <c r="EHJ42" s="147"/>
      <c r="EHK42" s="147"/>
      <c r="EHL42" s="147"/>
      <c r="EHM42" s="147"/>
      <c r="EHN42" s="147"/>
      <c r="EHO42" s="147"/>
      <c r="EHP42" s="147"/>
      <c r="EHQ42" s="147"/>
      <c r="EHR42" s="147"/>
      <c r="EHS42" s="147"/>
      <c r="EHT42" s="147"/>
      <c r="EHU42" s="147"/>
      <c r="EHV42" s="147"/>
      <c r="EHW42" s="147"/>
      <c r="EHX42" s="147"/>
      <c r="EHY42" s="147"/>
      <c r="EHZ42" s="147"/>
      <c r="EIA42" s="147"/>
      <c r="EIB42" s="147"/>
      <c r="EIC42" s="147"/>
      <c r="EID42" s="147"/>
      <c r="EIE42" s="147"/>
      <c r="EIF42" s="147"/>
      <c r="EIG42" s="147"/>
      <c r="EIH42" s="147"/>
      <c r="EII42" s="147"/>
      <c r="EIJ42" s="147"/>
      <c r="EIK42" s="147"/>
      <c r="EIL42" s="147"/>
      <c r="EIM42" s="147"/>
      <c r="EIN42" s="147"/>
      <c r="EIO42" s="147"/>
      <c r="EIP42" s="147"/>
      <c r="EIQ42" s="147"/>
      <c r="EIR42" s="147"/>
      <c r="EIS42" s="147"/>
      <c r="EIT42" s="147"/>
      <c r="EIU42" s="147"/>
      <c r="EIV42" s="147"/>
      <c r="EIW42" s="147"/>
      <c r="EIX42" s="147"/>
      <c r="EIY42" s="147"/>
      <c r="EIZ42" s="147"/>
      <c r="EJA42" s="147"/>
      <c r="EJB42" s="147"/>
      <c r="EJC42" s="147"/>
      <c r="EJD42" s="147"/>
      <c r="EJE42" s="147"/>
      <c r="EJF42" s="147"/>
      <c r="EJG42" s="147"/>
      <c r="EJH42" s="147"/>
      <c r="EJI42" s="147"/>
      <c r="EJJ42" s="147"/>
      <c r="EJK42" s="147"/>
      <c r="EJL42" s="147"/>
      <c r="EJM42" s="147"/>
      <c r="EJN42" s="147"/>
      <c r="EJO42" s="147"/>
      <c r="EJP42" s="147"/>
      <c r="EJQ42" s="147"/>
      <c r="EJR42" s="147"/>
      <c r="EJS42" s="147"/>
      <c r="EJT42" s="147"/>
      <c r="EJU42" s="147"/>
      <c r="EJV42" s="147"/>
      <c r="EJW42" s="147"/>
      <c r="EJX42" s="147"/>
      <c r="EJY42" s="147"/>
      <c r="EJZ42" s="147"/>
      <c r="EKA42" s="147"/>
      <c r="EKB42" s="147"/>
      <c r="EKC42" s="147"/>
      <c r="EKD42" s="147"/>
      <c r="EKE42" s="147"/>
      <c r="EKF42" s="147"/>
      <c r="EKG42" s="147"/>
      <c r="EKH42" s="147"/>
      <c r="EKI42" s="147"/>
      <c r="EKJ42" s="147"/>
      <c r="EKK42" s="147"/>
      <c r="EKL42" s="147"/>
      <c r="EKM42" s="147"/>
      <c r="EKN42" s="147"/>
      <c r="EKO42" s="147"/>
      <c r="EKP42" s="147"/>
      <c r="EKQ42" s="147"/>
      <c r="EKR42" s="147"/>
      <c r="EKS42" s="147"/>
      <c r="EKT42" s="147"/>
      <c r="EKU42" s="147"/>
      <c r="EKV42" s="147"/>
      <c r="EKW42" s="147"/>
      <c r="EKX42" s="147"/>
      <c r="EKY42" s="147"/>
      <c r="EKZ42" s="147"/>
      <c r="ELA42" s="147"/>
      <c r="ELB42" s="147"/>
      <c r="ELC42" s="147"/>
      <c r="ELD42" s="147"/>
      <c r="ELE42" s="147"/>
      <c r="ELF42" s="147"/>
      <c r="ELG42" s="147"/>
      <c r="ELH42" s="147"/>
      <c r="ELI42" s="147"/>
      <c r="ELJ42" s="147"/>
      <c r="ELK42" s="147"/>
      <c r="ELL42" s="147"/>
      <c r="ELM42" s="147"/>
      <c r="ELN42" s="147"/>
      <c r="ELO42" s="147"/>
      <c r="ELP42" s="147"/>
      <c r="ELQ42" s="147"/>
      <c r="ELR42" s="147"/>
      <c r="ELS42" s="147"/>
      <c r="ELT42" s="147"/>
      <c r="ELU42" s="147"/>
      <c r="ELV42" s="147"/>
      <c r="ELW42" s="147"/>
      <c r="ELX42" s="147"/>
      <c r="ELY42" s="147"/>
      <c r="ELZ42" s="147"/>
      <c r="EMA42" s="147"/>
      <c r="EMB42" s="147"/>
      <c r="EMC42" s="147"/>
      <c r="EMD42" s="147"/>
      <c r="EME42" s="147"/>
      <c r="EMF42" s="147"/>
      <c r="EMG42" s="147"/>
      <c r="EMH42" s="147"/>
      <c r="EMI42" s="147"/>
      <c r="EMJ42" s="147"/>
      <c r="EMK42" s="147"/>
      <c r="EML42" s="147"/>
      <c r="EMM42" s="147"/>
      <c r="EMN42" s="147"/>
      <c r="EMO42" s="147"/>
      <c r="EMP42" s="147"/>
      <c r="EMQ42" s="147"/>
      <c r="EMR42" s="147"/>
      <c r="EMS42" s="147"/>
      <c r="EMT42" s="147"/>
      <c r="EMU42" s="147"/>
      <c r="EMV42" s="147"/>
      <c r="EMW42" s="147"/>
      <c r="EMX42" s="147"/>
      <c r="EMY42" s="147"/>
      <c r="EMZ42" s="147"/>
      <c r="ENA42" s="147"/>
      <c r="ENB42" s="147"/>
      <c r="ENC42" s="147"/>
      <c r="END42" s="147"/>
      <c r="ENE42" s="147"/>
      <c r="ENF42" s="147"/>
      <c r="ENG42" s="147"/>
      <c r="ENH42" s="147"/>
      <c r="ENI42" s="147"/>
      <c r="ENJ42" s="147"/>
      <c r="ENK42" s="147"/>
      <c r="ENL42" s="147"/>
      <c r="ENM42" s="147"/>
      <c r="ENN42" s="147"/>
      <c r="ENO42" s="147"/>
      <c r="ENP42" s="147"/>
      <c r="ENQ42" s="147"/>
      <c r="ENR42" s="147"/>
      <c r="ENS42" s="147"/>
      <c r="ENT42" s="147"/>
      <c r="ENU42" s="147"/>
      <c r="ENV42" s="147"/>
      <c r="ENW42" s="147"/>
      <c r="ENX42" s="147"/>
      <c r="ENY42" s="147"/>
      <c r="ENZ42" s="147"/>
      <c r="EOA42" s="147"/>
      <c r="EOB42" s="147"/>
      <c r="EOC42" s="147"/>
      <c r="EOD42" s="147"/>
      <c r="EOE42" s="147"/>
      <c r="EOF42" s="147"/>
      <c r="EOG42" s="147"/>
      <c r="EOH42" s="147"/>
      <c r="EOI42" s="147"/>
      <c r="EOJ42" s="147"/>
      <c r="EOK42" s="147"/>
      <c r="EOL42" s="147"/>
      <c r="EOM42" s="147"/>
      <c r="EON42" s="147"/>
      <c r="EOO42" s="147"/>
      <c r="EOP42" s="147"/>
      <c r="EOQ42" s="147"/>
      <c r="EOR42" s="147"/>
      <c r="EOS42" s="147"/>
      <c r="EOT42" s="147"/>
      <c r="EOU42" s="147"/>
      <c r="EOV42" s="147"/>
      <c r="EOW42" s="147"/>
      <c r="EOX42" s="147"/>
      <c r="EOY42" s="147"/>
      <c r="EOZ42" s="147"/>
      <c r="EPA42" s="147"/>
      <c r="EPB42" s="147"/>
      <c r="EPC42" s="147"/>
      <c r="EPD42" s="147"/>
      <c r="EPE42" s="147"/>
      <c r="EPF42" s="147"/>
      <c r="EPG42" s="147"/>
      <c r="EPH42" s="147"/>
      <c r="EPI42" s="147"/>
      <c r="EPJ42" s="147"/>
      <c r="EPK42" s="147"/>
      <c r="EPL42" s="147"/>
      <c r="EPM42" s="147"/>
      <c r="EPN42" s="147"/>
      <c r="EPO42" s="147"/>
      <c r="EPP42" s="147"/>
      <c r="EPQ42" s="147"/>
      <c r="EPR42" s="147"/>
      <c r="EPS42" s="147"/>
      <c r="EPT42" s="147"/>
      <c r="EPU42" s="147"/>
      <c r="EPV42" s="147"/>
      <c r="EPW42" s="147"/>
      <c r="EPX42" s="147"/>
      <c r="EPY42" s="147"/>
      <c r="EPZ42" s="147"/>
      <c r="EQA42" s="147"/>
      <c r="EQB42" s="147"/>
      <c r="EQC42" s="147"/>
      <c r="EQD42" s="147"/>
      <c r="EQE42" s="147"/>
      <c r="EQF42" s="147"/>
      <c r="EQG42" s="147"/>
      <c r="EQH42" s="147"/>
      <c r="EQI42" s="147"/>
      <c r="EQJ42" s="147"/>
      <c r="EQK42" s="147"/>
      <c r="EQL42" s="147"/>
      <c r="EQM42" s="147"/>
      <c r="EQN42" s="147"/>
      <c r="EQO42" s="147"/>
      <c r="EQP42" s="147"/>
      <c r="EQQ42" s="147"/>
      <c r="EQR42" s="147"/>
      <c r="EQS42" s="147"/>
      <c r="EQT42" s="147"/>
      <c r="EQU42" s="147"/>
      <c r="EQV42" s="147"/>
      <c r="EQW42" s="147"/>
      <c r="EQX42" s="147"/>
      <c r="EQY42" s="147"/>
      <c r="EQZ42" s="147"/>
      <c r="ERA42" s="147"/>
      <c r="ERB42" s="147"/>
      <c r="ERC42" s="147"/>
      <c r="ERD42" s="147"/>
      <c r="ERE42" s="147"/>
      <c r="ERF42" s="147"/>
      <c r="ERG42" s="147"/>
      <c r="ERH42" s="147"/>
      <c r="ERI42" s="147"/>
      <c r="ERJ42" s="147"/>
      <c r="ERK42" s="147"/>
      <c r="ERL42" s="147"/>
      <c r="ERM42" s="147"/>
      <c r="ERN42" s="147"/>
      <c r="ERO42" s="147"/>
      <c r="ERP42" s="147"/>
      <c r="ERQ42" s="147"/>
      <c r="ERR42" s="147"/>
      <c r="ERS42" s="147"/>
      <c r="ERT42" s="147"/>
      <c r="ERU42" s="147"/>
      <c r="ERV42" s="147"/>
      <c r="ERW42" s="147"/>
      <c r="ERX42" s="147"/>
      <c r="ERY42" s="147"/>
      <c r="ERZ42" s="147"/>
      <c r="ESA42" s="147"/>
      <c r="ESB42" s="147"/>
      <c r="ESC42" s="147"/>
      <c r="ESD42" s="147"/>
      <c r="ESE42" s="147"/>
      <c r="ESF42" s="147"/>
      <c r="ESG42" s="147"/>
      <c r="ESH42" s="147"/>
      <c r="ESI42" s="147"/>
      <c r="ESJ42" s="147"/>
      <c r="ESK42" s="147"/>
      <c r="ESL42" s="147"/>
      <c r="ESM42" s="147"/>
      <c r="ESN42" s="147"/>
      <c r="ESO42" s="147"/>
      <c r="ESP42" s="147"/>
      <c r="ESQ42" s="147"/>
      <c r="ESR42" s="147"/>
      <c r="ESS42" s="147"/>
      <c r="EST42" s="147"/>
      <c r="ESU42" s="147"/>
      <c r="ESV42" s="147"/>
      <c r="ESW42" s="147"/>
      <c r="ESX42" s="147"/>
      <c r="ESY42" s="147"/>
      <c r="ESZ42" s="147"/>
      <c r="ETA42" s="147"/>
      <c r="ETB42" s="147"/>
      <c r="ETC42" s="147"/>
      <c r="ETD42" s="147"/>
      <c r="ETE42" s="147"/>
      <c r="ETF42" s="147"/>
      <c r="ETG42" s="147"/>
      <c r="ETH42" s="147"/>
      <c r="ETI42" s="147"/>
      <c r="ETJ42" s="147"/>
      <c r="ETK42" s="147"/>
      <c r="ETL42" s="147"/>
      <c r="ETM42" s="147"/>
      <c r="ETN42" s="147"/>
      <c r="ETO42" s="147"/>
      <c r="ETP42" s="147"/>
      <c r="ETQ42" s="147"/>
      <c r="ETR42" s="147"/>
      <c r="ETS42" s="147"/>
      <c r="ETT42" s="147"/>
      <c r="ETU42" s="147"/>
      <c r="ETV42" s="147"/>
      <c r="ETW42" s="147"/>
      <c r="ETX42" s="147"/>
      <c r="ETY42" s="147"/>
      <c r="ETZ42" s="147"/>
      <c r="EUA42" s="147"/>
      <c r="EUB42" s="147"/>
      <c r="EUC42" s="147"/>
      <c r="EUD42" s="147"/>
      <c r="EUE42" s="147"/>
      <c r="EUF42" s="147"/>
      <c r="EUG42" s="147"/>
      <c r="EUH42" s="147"/>
      <c r="EUI42" s="147"/>
      <c r="EUJ42" s="147"/>
      <c r="EUK42" s="147"/>
      <c r="EUL42" s="147"/>
      <c r="EUM42" s="147"/>
      <c r="EUN42" s="147"/>
      <c r="EUO42" s="147"/>
      <c r="EUP42" s="147"/>
      <c r="EUQ42" s="147"/>
      <c r="EUR42" s="147"/>
      <c r="EUS42" s="147"/>
      <c r="EUT42" s="147"/>
      <c r="EUU42" s="147"/>
      <c r="EUV42" s="147"/>
      <c r="EUW42" s="147"/>
      <c r="EUX42" s="147"/>
      <c r="EUY42" s="147"/>
      <c r="EUZ42" s="147"/>
      <c r="EVA42" s="147"/>
      <c r="EVB42" s="147"/>
      <c r="EVC42" s="147"/>
      <c r="EVD42" s="147"/>
      <c r="EVE42" s="147"/>
      <c r="EVF42" s="147"/>
      <c r="EVG42" s="147"/>
      <c r="EVH42" s="147"/>
      <c r="EVI42" s="147"/>
      <c r="EVJ42" s="147"/>
      <c r="EVK42" s="147"/>
      <c r="EVL42" s="147"/>
      <c r="EVM42" s="147"/>
      <c r="EVN42" s="147"/>
      <c r="EVO42" s="147"/>
      <c r="EVP42" s="147"/>
      <c r="EVQ42" s="147"/>
      <c r="EVR42" s="147"/>
      <c r="EVS42" s="147"/>
      <c r="EVT42" s="147"/>
      <c r="EVU42" s="147"/>
      <c r="EVV42" s="147"/>
      <c r="EVW42" s="147"/>
      <c r="EVX42" s="147"/>
      <c r="EVY42" s="147"/>
      <c r="EVZ42" s="147"/>
      <c r="EWA42" s="147"/>
      <c r="EWB42" s="147"/>
      <c r="EWC42" s="147"/>
      <c r="EWD42" s="147"/>
      <c r="EWE42" s="147"/>
      <c r="EWF42" s="147"/>
      <c r="EWG42" s="147"/>
      <c r="EWH42" s="147"/>
      <c r="EWI42" s="147"/>
      <c r="EWJ42" s="147"/>
      <c r="EWK42" s="147"/>
      <c r="EWL42" s="147"/>
      <c r="EWM42" s="147"/>
      <c r="EWN42" s="147"/>
      <c r="EWO42" s="147"/>
      <c r="EWP42" s="147"/>
      <c r="EWQ42" s="147"/>
      <c r="EWR42" s="147"/>
      <c r="EWS42" s="147"/>
      <c r="EWT42" s="147"/>
      <c r="EWU42" s="147"/>
      <c r="EWV42" s="147"/>
      <c r="EWW42" s="147"/>
      <c r="EWX42" s="147"/>
      <c r="EWY42" s="147"/>
      <c r="EWZ42" s="147"/>
      <c r="EXA42" s="147"/>
      <c r="EXB42" s="147"/>
      <c r="EXC42" s="147"/>
      <c r="EXD42" s="147"/>
      <c r="EXE42" s="147"/>
      <c r="EXF42" s="147"/>
      <c r="EXG42" s="147"/>
      <c r="EXH42" s="147"/>
      <c r="EXI42" s="147"/>
      <c r="EXJ42" s="147"/>
      <c r="EXK42" s="147"/>
      <c r="EXL42" s="147"/>
      <c r="EXM42" s="147"/>
      <c r="EXN42" s="147"/>
      <c r="EXO42" s="147"/>
      <c r="EXP42" s="147"/>
      <c r="EXQ42" s="147"/>
      <c r="EXR42" s="147"/>
      <c r="EXS42" s="147"/>
      <c r="EXT42" s="147"/>
      <c r="EXU42" s="147"/>
      <c r="EXV42" s="147"/>
      <c r="EXW42" s="147"/>
      <c r="EXX42" s="147"/>
      <c r="EXY42" s="147"/>
      <c r="EXZ42" s="147"/>
      <c r="EYA42" s="147"/>
      <c r="EYB42" s="147"/>
      <c r="EYC42" s="147"/>
      <c r="EYD42" s="147"/>
      <c r="EYE42" s="147"/>
      <c r="EYF42" s="147"/>
      <c r="EYG42" s="147"/>
      <c r="EYH42" s="147"/>
      <c r="EYI42" s="147"/>
      <c r="EYJ42" s="147"/>
      <c r="EYK42" s="147"/>
      <c r="EYL42" s="147"/>
      <c r="EYM42" s="147"/>
      <c r="EYN42" s="147"/>
      <c r="EYO42" s="147"/>
      <c r="EYP42" s="147"/>
      <c r="EYQ42" s="147"/>
      <c r="EYR42" s="147"/>
      <c r="EYS42" s="147"/>
      <c r="EYT42" s="147"/>
      <c r="EYU42" s="147"/>
      <c r="EYV42" s="147"/>
      <c r="EYW42" s="147"/>
      <c r="EYX42" s="147"/>
      <c r="EYY42" s="147"/>
      <c r="EYZ42" s="147"/>
      <c r="EZA42" s="147"/>
      <c r="EZB42" s="147"/>
      <c r="EZC42" s="147"/>
      <c r="EZD42" s="147"/>
      <c r="EZE42" s="147"/>
      <c r="EZF42" s="147"/>
      <c r="EZG42" s="147"/>
      <c r="EZH42" s="147"/>
      <c r="EZI42" s="147"/>
      <c r="EZJ42" s="147"/>
      <c r="EZK42" s="147"/>
      <c r="EZL42" s="147"/>
      <c r="EZM42" s="147"/>
      <c r="EZN42" s="147"/>
      <c r="EZO42" s="147"/>
      <c r="EZP42" s="147"/>
      <c r="EZQ42" s="147"/>
      <c r="EZR42" s="147"/>
      <c r="EZS42" s="147"/>
      <c r="EZT42" s="147"/>
      <c r="EZU42" s="147"/>
      <c r="EZV42" s="147"/>
      <c r="EZW42" s="147"/>
      <c r="EZX42" s="147"/>
      <c r="EZY42" s="147"/>
      <c r="EZZ42" s="147"/>
      <c r="FAA42" s="147"/>
      <c r="FAB42" s="147"/>
      <c r="FAC42" s="147"/>
      <c r="FAD42" s="147"/>
      <c r="FAE42" s="147"/>
      <c r="FAF42" s="147"/>
      <c r="FAG42" s="147"/>
      <c r="FAH42" s="147"/>
      <c r="FAI42" s="147"/>
      <c r="FAJ42" s="147"/>
      <c r="FAK42" s="147"/>
      <c r="FAL42" s="147"/>
      <c r="FAM42" s="147"/>
      <c r="FAN42" s="147"/>
      <c r="FAO42" s="147"/>
      <c r="FAP42" s="147"/>
      <c r="FAQ42" s="147"/>
      <c r="FAR42" s="147"/>
      <c r="FAS42" s="147"/>
      <c r="FAT42" s="147"/>
      <c r="FAU42" s="147"/>
      <c r="FAV42" s="147"/>
      <c r="FAW42" s="147"/>
      <c r="FAX42" s="147"/>
      <c r="FAY42" s="147"/>
      <c r="FAZ42" s="147"/>
      <c r="FBA42" s="147"/>
      <c r="FBB42" s="147"/>
      <c r="FBC42" s="147"/>
      <c r="FBD42" s="147"/>
      <c r="FBE42" s="147"/>
      <c r="FBF42" s="147"/>
      <c r="FBG42" s="147"/>
      <c r="FBH42" s="147"/>
      <c r="FBI42" s="147"/>
      <c r="FBJ42" s="147"/>
      <c r="FBK42" s="147"/>
      <c r="FBL42" s="147"/>
      <c r="FBM42" s="147"/>
      <c r="FBN42" s="147"/>
      <c r="FBO42" s="147"/>
      <c r="FBP42" s="147"/>
      <c r="FBQ42" s="147"/>
      <c r="FBR42" s="147"/>
      <c r="FBS42" s="147"/>
      <c r="FBT42" s="147"/>
      <c r="FBU42" s="147"/>
      <c r="FBV42" s="147"/>
      <c r="FBW42" s="147"/>
      <c r="FBX42" s="147"/>
      <c r="FBY42" s="147"/>
      <c r="FBZ42" s="147"/>
      <c r="FCA42" s="147"/>
      <c r="FCB42" s="147"/>
      <c r="FCC42" s="147"/>
      <c r="FCD42" s="147"/>
      <c r="FCE42" s="147"/>
      <c r="FCF42" s="147"/>
      <c r="FCG42" s="147"/>
      <c r="FCH42" s="147"/>
      <c r="FCI42" s="147"/>
      <c r="FCJ42" s="147"/>
      <c r="FCK42" s="147"/>
      <c r="FCL42" s="147"/>
      <c r="FCM42" s="147"/>
      <c r="FCN42" s="147"/>
      <c r="FCO42" s="147"/>
      <c r="FCP42" s="147"/>
      <c r="FCQ42" s="147"/>
      <c r="FCR42" s="147"/>
      <c r="FCS42" s="147"/>
      <c r="FCT42" s="147"/>
      <c r="FCU42" s="147"/>
      <c r="FCV42" s="147"/>
      <c r="FCW42" s="147"/>
      <c r="FCX42" s="147"/>
      <c r="FCY42" s="147"/>
      <c r="FCZ42" s="147"/>
      <c r="FDA42" s="147"/>
      <c r="FDB42" s="147"/>
      <c r="FDC42" s="147"/>
      <c r="FDD42" s="147"/>
      <c r="FDE42" s="147"/>
      <c r="FDF42" s="147"/>
      <c r="FDG42" s="147"/>
      <c r="FDH42" s="147"/>
      <c r="FDI42" s="147"/>
      <c r="FDJ42" s="147"/>
      <c r="FDK42" s="147"/>
      <c r="FDL42" s="147"/>
      <c r="FDM42" s="147"/>
      <c r="FDN42" s="147"/>
      <c r="FDO42" s="147"/>
      <c r="FDP42" s="147"/>
      <c r="FDQ42" s="147"/>
      <c r="FDR42" s="147"/>
      <c r="FDS42" s="147"/>
      <c r="FDT42" s="147"/>
      <c r="FDU42" s="147"/>
      <c r="FDV42" s="147"/>
      <c r="FDW42" s="147"/>
      <c r="FDX42" s="147"/>
      <c r="FDY42" s="147"/>
      <c r="FDZ42" s="147"/>
      <c r="FEA42" s="147"/>
      <c r="FEB42" s="147"/>
      <c r="FEC42" s="147"/>
      <c r="FED42" s="147"/>
      <c r="FEE42" s="147"/>
      <c r="FEF42" s="147"/>
      <c r="FEG42" s="147"/>
      <c r="FEH42" s="147"/>
      <c r="FEI42" s="147"/>
      <c r="FEJ42" s="147"/>
      <c r="FEK42" s="147"/>
      <c r="FEL42" s="147"/>
      <c r="FEM42" s="147"/>
      <c r="FEN42" s="147"/>
      <c r="FEO42" s="147"/>
      <c r="FEP42" s="147"/>
      <c r="FEQ42" s="147"/>
      <c r="FER42" s="147"/>
      <c r="FES42" s="147"/>
      <c r="FET42" s="147"/>
      <c r="FEU42" s="147"/>
      <c r="FEV42" s="147"/>
      <c r="FEW42" s="147"/>
      <c r="FEX42" s="147"/>
      <c r="FEY42" s="147"/>
      <c r="FEZ42" s="147"/>
      <c r="FFA42" s="147"/>
      <c r="FFB42" s="147"/>
      <c r="FFC42" s="147"/>
      <c r="FFD42" s="147"/>
      <c r="FFE42" s="147"/>
      <c r="FFF42" s="147"/>
      <c r="FFG42" s="147"/>
      <c r="FFH42" s="147"/>
      <c r="FFI42" s="147"/>
      <c r="FFJ42" s="147"/>
      <c r="FFK42" s="147"/>
      <c r="FFL42" s="147"/>
      <c r="FFM42" s="147"/>
      <c r="FFN42" s="147"/>
      <c r="FFO42" s="147"/>
      <c r="FFP42" s="147"/>
      <c r="FFQ42" s="147"/>
      <c r="FFR42" s="147"/>
      <c r="FFS42" s="147"/>
      <c r="FFT42" s="147"/>
      <c r="FFU42" s="147"/>
      <c r="FFV42" s="147"/>
      <c r="FFW42" s="147"/>
      <c r="FFX42" s="147"/>
      <c r="FFY42" s="147"/>
      <c r="FFZ42" s="147"/>
      <c r="FGA42" s="147"/>
      <c r="FGB42" s="147"/>
      <c r="FGC42" s="147"/>
      <c r="FGD42" s="147"/>
      <c r="FGE42" s="147"/>
      <c r="FGF42" s="147"/>
      <c r="FGG42" s="147"/>
      <c r="FGH42" s="147"/>
      <c r="FGI42" s="147"/>
      <c r="FGJ42" s="147"/>
      <c r="FGK42" s="147"/>
      <c r="FGL42" s="147"/>
      <c r="FGM42" s="147"/>
      <c r="FGN42" s="147"/>
      <c r="FGO42" s="147"/>
      <c r="FGP42" s="147"/>
      <c r="FGQ42" s="147"/>
      <c r="FGR42" s="147"/>
      <c r="FGS42" s="147"/>
      <c r="FGT42" s="147"/>
      <c r="FGU42" s="147"/>
      <c r="FGV42" s="147"/>
      <c r="FGW42" s="147"/>
      <c r="FGX42" s="147"/>
      <c r="FGY42" s="147"/>
      <c r="FGZ42" s="147"/>
      <c r="FHA42" s="147"/>
      <c r="FHB42" s="147"/>
      <c r="FHC42" s="147"/>
      <c r="FHD42" s="147"/>
      <c r="FHE42" s="147"/>
      <c r="FHF42" s="147"/>
      <c r="FHG42" s="147"/>
      <c r="FHH42" s="147"/>
      <c r="FHI42" s="147"/>
      <c r="FHJ42" s="147"/>
      <c r="FHK42" s="147"/>
      <c r="FHL42" s="147"/>
      <c r="FHM42" s="147"/>
      <c r="FHN42" s="147"/>
      <c r="FHO42" s="147"/>
      <c r="FHP42" s="147"/>
      <c r="FHQ42" s="147"/>
      <c r="FHR42" s="147"/>
      <c r="FHS42" s="147"/>
      <c r="FHT42" s="147"/>
      <c r="FHU42" s="147"/>
      <c r="FHV42" s="147"/>
      <c r="FHW42" s="147"/>
      <c r="FHX42" s="147"/>
      <c r="FHY42" s="147"/>
      <c r="FHZ42" s="147"/>
      <c r="FIA42" s="147"/>
      <c r="FIB42" s="147"/>
      <c r="FIC42" s="147"/>
      <c r="FID42" s="147"/>
      <c r="FIE42" s="147"/>
      <c r="FIF42" s="147"/>
      <c r="FIG42" s="147"/>
      <c r="FIH42" s="147"/>
      <c r="FII42" s="147"/>
      <c r="FIJ42" s="147"/>
      <c r="FIK42" s="147"/>
      <c r="FIL42" s="147"/>
      <c r="FIM42" s="147"/>
      <c r="FIN42" s="147"/>
      <c r="FIO42" s="147"/>
      <c r="FIP42" s="147"/>
      <c r="FIQ42" s="147"/>
      <c r="FIR42" s="147"/>
      <c r="FIS42" s="147"/>
      <c r="FIT42" s="147"/>
      <c r="FIU42" s="147"/>
      <c r="FIV42" s="147"/>
      <c r="FIW42" s="147"/>
      <c r="FIX42" s="147"/>
      <c r="FIY42" s="147"/>
      <c r="FIZ42" s="147"/>
      <c r="FJA42" s="147"/>
      <c r="FJB42" s="147"/>
      <c r="FJC42" s="147"/>
      <c r="FJD42" s="147"/>
      <c r="FJE42" s="147"/>
      <c r="FJF42" s="147"/>
      <c r="FJG42" s="147"/>
      <c r="FJH42" s="147"/>
      <c r="FJI42" s="147"/>
      <c r="FJJ42" s="147"/>
      <c r="FJK42" s="147"/>
      <c r="FJL42" s="147"/>
      <c r="FJM42" s="147"/>
      <c r="FJN42" s="147"/>
      <c r="FJO42" s="147"/>
      <c r="FJP42" s="147"/>
      <c r="FJQ42" s="147"/>
      <c r="FJR42" s="147"/>
      <c r="FJS42" s="147"/>
      <c r="FJT42" s="147"/>
      <c r="FJU42" s="147"/>
      <c r="FJV42" s="147"/>
      <c r="FJW42" s="147"/>
      <c r="FJX42" s="147"/>
      <c r="FJY42" s="147"/>
      <c r="FJZ42" s="147"/>
      <c r="FKA42" s="147"/>
      <c r="FKB42" s="147"/>
      <c r="FKC42" s="147"/>
      <c r="FKD42" s="147"/>
      <c r="FKE42" s="147"/>
      <c r="FKF42" s="147"/>
      <c r="FKG42" s="147"/>
      <c r="FKH42" s="147"/>
      <c r="FKI42" s="147"/>
      <c r="FKJ42" s="147"/>
      <c r="FKK42" s="147"/>
      <c r="FKL42" s="147"/>
      <c r="FKM42" s="147"/>
      <c r="FKN42" s="147"/>
      <c r="FKO42" s="147"/>
      <c r="FKP42" s="147"/>
      <c r="FKQ42" s="147"/>
      <c r="FKR42" s="147"/>
      <c r="FKS42" s="147"/>
      <c r="FKT42" s="147"/>
      <c r="FKU42" s="147"/>
      <c r="FKV42" s="147"/>
      <c r="FKW42" s="147"/>
      <c r="FKX42" s="147"/>
      <c r="FKY42" s="147"/>
      <c r="FKZ42" s="147"/>
      <c r="FLA42" s="147"/>
      <c r="FLB42" s="147"/>
      <c r="FLC42" s="147"/>
      <c r="FLD42" s="147"/>
      <c r="FLE42" s="147"/>
      <c r="FLF42" s="147"/>
      <c r="FLG42" s="147"/>
      <c r="FLH42" s="147"/>
      <c r="FLI42" s="147"/>
      <c r="FLJ42" s="147"/>
      <c r="FLK42" s="147"/>
      <c r="FLL42" s="147"/>
      <c r="FLM42" s="147"/>
      <c r="FLN42" s="147"/>
      <c r="FLO42" s="147"/>
      <c r="FLP42" s="147"/>
      <c r="FLQ42" s="147"/>
      <c r="FLR42" s="147"/>
      <c r="FLS42" s="147"/>
      <c r="FLT42" s="147"/>
      <c r="FLU42" s="147"/>
      <c r="FLV42" s="147"/>
      <c r="FLW42" s="147"/>
      <c r="FLX42" s="147"/>
      <c r="FLY42" s="147"/>
      <c r="FLZ42" s="147"/>
      <c r="FMA42" s="147"/>
      <c r="FMB42" s="147"/>
      <c r="FMC42" s="147"/>
      <c r="FMD42" s="147"/>
      <c r="FME42" s="147"/>
      <c r="FMF42" s="147"/>
      <c r="FMG42" s="147"/>
      <c r="FMH42" s="147"/>
      <c r="FMI42" s="147"/>
      <c r="FMJ42" s="147"/>
      <c r="FMK42" s="147"/>
      <c r="FML42" s="147"/>
      <c r="FMM42" s="147"/>
      <c r="FMN42" s="147"/>
      <c r="FMO42" s="147"/>
      <c r="FMP42" s="147"/>
      <c r="FMQ42" s="147"/>
      <c r="FMR42" s="147"/>
      <c r="FMS42" s="147"/>
      <c r="FMT42" s="147"/>
      <c r="FMU42" s="147"/>
      <c r="FMV42" s="147"/>
      <c r="FMW42" s="147"/>
      <c r="FMX42" s="147"/>
      <c r="FMY42" s="147"/>
      <c r="FMZ42" s="147"/>
      <c r="FNA42" s="147"/>
      <c r="FNB42" s="147"/>
      <c r="FNC42" s="147"/>
      <c r="FND42" s="147"/>
      <c r="FNE42" s="147"/>
      <c r="FNF42" s="147"/>
      <c r="FNG42" s="147"/>
      <c r="FNH42" s="147"/>
      <c r="FNI42" s="147"/>
      <c r="FNJ42" s="147"/>
      <c r="FNK42" s="147"/>
      <c r="FNL42" s="147"/>
      <c r="FNM42" s="147"/>
      <c r="FNN42" s="147"/>
      <c r="FNO42" s="147"/>
      <c r="FNP42" s="147"/>
      <c r="FNQ42" s="147"/>
      <c r="FNR42" s="147"/>
      <c r="FNS42" s="147"/>
      <c r="FNT42" s="147"/>
      <c r="FNU42" s="147"/>
      <c r="FNV42" s="147"/>
      <c r="FNW42" s="147"/>
      <c r="FNX42" s="147"/>
      <c r="FNY42" s="147"/>
      <c r="FNZ42" s="147"/>
      <c r="FOA42" s="147"/>
      <c r="FOB42" s="147"/>
      <c r="FOC42" s="147"/>
      <c r="FOD42" s="147"/>
      <c r="FOE42" s="147"/>
      <c r="FOF42" s="147"/>
      <c r="FOG42" s="147"/>
      <c r="FOH42" s="147"/>
      <c r="FOI42" s="147"/>
      <c r="FOJ42" s="147"/>
      <c r="FOK42" s="147"/>
      <c r="FOL42" s="147"/>
      <c r="FOM42" s="147"/>
      <c r="FON42" s="147"/>
      <c r="FOO42" s="147"/>
      <c r="FOP42" s="147"/>
      <c r="FOQ42" s="147"/>
      <c r="FOR42" s="147"/>
      <c r="FOS42" s="147"/>
      <c r="FOT42" s="147"/>
      <c r="FOU42" s="147"/>
      <c r="FOV42" s="147"/>
      <c r="FOW42" s="147"/>
      <c r="FOX42" s="147"/>
      <c r="FOY42" s="147"/>
      <c r="FOZ42" s="147"/>
      <c r="FPA42" s="147"/>
      <c r="FPB42" s="147"/>
      <c r="FPC42" s="147"/>
      <c r="FPD42" s="147"/>
      <c r="FPE42" s="147"/>
      <c r="FPF42" s="147"/>
      <c r="FPG42" s="147"/>
      <c r="FPH42" s="147"/>
      <c r="FPI42" s="147"/>
      <c r="FPJ42" s="147"/>
      <c r="FPK42" s="147"/>
      <c r="FPL42" s="147"/>
      <c r="FPM42" s="147"/>
      <c r="FPN42" s="147"/>
      <c r="FPO42" s="147"/>
      <c r="FPP42" s="147"/>
      <c r="FPQ42" s="147"/>
      <c r="FPR42" s="147"/>
      <c r="FPS42" s="147"/>
      <c r="FPT42" s="147"/>
      <c r="FPU42" s="147"/>
      <c r="FPV42" s="147"/>
      <c r="FPW42" s="147"/>
      <c r="FPX42" s="147"/>
      <c r="FPY42" s="147"/>
      <c r="FPZ42" s="147"/>
      <c r="FQA42" s="147"/>
      <c r="FQB42" s="147"/>
      <c r="FQC42" s="147"/>
      <c r="FQD42" s="147"/>
      <c r="FQE42" s="147"/>
      <c r="FQF42" s="147"/>
      <c r="FQG42" s="147"/>
      <c r="FQH42" s="147"/>
      <c r="FQI42" s="147"/>
      <c r="FQJ42" s="147"/>
      <c r="FQK42" s="147"/>
      <c r="FQL42" s="147"/>
      <c r="FQM42" s="147"/>
      <c r="FQN42" s="147"/>
      <c r="FQO42" s="147"/>
      <c r="FQP42" s="147"/>
      <c r="FQQ42" s="147"/>
      <c r="FQR42" s="147"/>
      <c r="FQS42" s="147"/>
      <c r="FQT42" s="147"/>
      <c r="FQU42" s="147"/>
      <c r="FQV42" s="147"/>
      <c r="FQW42" s="147"/>
      <c r="FQX42" s="147"/>
      <c r="FQY42" s="147"/>
      <c r="FQZ42" s="147"/>
      <c r="FRA42" s="147"/>
      <c r="FRB42" s="147"/>
      <c r="FRC42" s="147"/>
      <c r="FRD42" s="147"/>
      <c r="FRE42" s="147"/>
      <c r="FRF42" s="147"/>
      <c r="FRG42" s="147"/>
      <c r="FRH42" s="147"/>
      <c r="FRI42" s="147"/>
      <c r="FRJ42" s="147"/>
      <c r="FRK42" s="147"/>
      <c r="FRL42" s="147"/>
      <c r="FRM42" s="147"/>
      <c r="FRN42" s="147"/>
      <c r="FRO42" s="147"/>
      <c r="FRP42" s="147"/>
      <c r="FRQ42" s="147"/>
      <c r="FRR42" s="147"/>
      <c r="FRS42" s="147"/>
      <c r="FRT42" s="147"/>
      <c r="FRU42" s="147"/>
      <c r="FRV42" s="147"/>
      <c r="FRW42" s="147"/>
      <c r="FRX42" s="147"/>
      <c r="FRY42" s="147"/>
      <c r="FRZ42" s="147"/>
      <c r="FSA42" s="147"/>
      <c r="FSB42" s="147"/>
      <c r="FSC42" s="147"/>
      <c r="FSD42" s="147"/>
      <c r="FSE42" s="147"/>
      <c r="FSF42" s="147"/>
      <c r="FSG42" s="147"/>
      <c r="FSH42" s="147"/>
      <c r="FSI42" s="147"/>
      <c r="FSJ42" s="147"/>
      <c r="FSK42" s="147"/>
      <c r="FSL42" s="147"/>
      <c r="FSM42" s="147"/>
      <c r="FSN42" s="147"/>
      <c r="FSO42" s="147"/>
      <c r="FSP42" s="147"/>
      <c r="FSQ42" s="147"/>
      <c r="FSR42" s="147"/>
      <c r="FSS42" s="147"/>
      <c r="FST42" s="147"/>
      <c r="FSU42" s="147"/>
      <c r="FSV42" s="147"/>
      <c r="FSW42" s="147"/>
      <c r="FSX42" s="147"/>
      <c r="FSY42" s="147"/>
      <c r="FSZ42" s="147"/>
      <c r="FTA42" s="147"/>
      <c r="FTB42" s="147"/>
      <c r="FTC42" s="147"/>
      <c r="FTD42" s="147"/>
      <c r="FTE42" s="147"/>
      <c r="FTF42" s="147"/>
      <c r="FTG42" s="147"/>
      <c r="FTH42" s="147"/>
      <c r="FTI42" s="147"/>
      <c r="FTJ42" s="147"/>
      <c r="FTK42" s="147"/>
      <c r="FTL42" s="147"/>
      <c r="FTM42" s="147"/>
      <c r="FTN42" s="147"/>
      <c r="FTO42" s="147"/>
      <c r="FTP42" s="147"/>
      <c r="FTQ42" s="147"/>
      <c r="FTR42" s="147"/>
      <c r="FTS42" s="147"/>
      <c r="FTT42" s="147"/>
      <c r="FTU42" s="147"/>
      <c r="FTV42" s="147"/>
      <c r="FTW42" s="147"/>
      <c r="FTX42" s="147"/>
      <c r="FTY42" s="147"/>
      <c r="FTZ42" s="147"/>
      <c r="FUA42" s="147"/>
      <c r="FUB42" s="147"/>
      <c r="FUC42" s="147"/>
      <c r="FUD42" s="147"/>
      <c r="FUE42" s="147"/>
      <c r="FUF42" s="147"/>
      <c r="FUG42" s="147"/>
      <c r="FUH42" s="147"/>
      <c r="FUI42" s="147"/>
      <c r="FUJ42" s="147"/>
      <c r="FUK42" s="147"/>
      <c r="FUL42" s="147"/>
      <c r="FUM42" s="147"/>
      <c r="FUN42" s="147"/>
      <c r="FUO42" s="147"/>
      <c r="FUP42" s="147"/>
      <c r="FUQ42" s="147"/>
      <c r="FUR42" s="147"/>
      <c r="FUS42" s="147"/>
      <c r="FUT42" s="147"/>
      <c r="FUU42" s="147"/>
      <c r="FUV42" s="147"/>
      <c r="FUW42" s="147"/>
      <c r="FUX42" s="147"/>
      <c r="FUY42" s="147"/>
      <c r="FUZ42" s="147"/>
      <c r="FVA42" s="147"/>
      <c r="FVB42" s="147"/>
      <c r="FVC42" s="147"/>
      <c r="FVD42" s="147"/>
      <c r="FVE42" s="147"/>
      <c r="FVF42" s="147"/>
      <c r="FVG42" s="147"/>
      <c r="FVH42" s="147"/>
      <c r="FVI42" s="147"/>
      <c r="FVJ42" s="147"/>
      <c r="FVK42" s="147"/>
      <c r="FVL42" s="147"/>
      <c r="FVM42" s="147"/>
      <c r="FVN42" s="147"/>
      <c r="FVO42" s="147"/>
      <c r="FVP42" s="147"/>
      <c r="FVQ42" s="147"/>
      <c r="FVR42" s="147"/>
      <c r="FVS42" s="147"/>
      <c r="FVT42" s="147"/>
      <c r="FVU42" s="147"/>
      <c r="FVV42" s="147"/>
      <c r="FVW42" s="147"/>
      <c r="FVX42" s="147"/>
      <c r="FVY42" s="147"/>
      <c r="FVZ42" s="147"/>
      <c r="FWA42" s="147"/>
      <c r="FWB42" s="147"/>
      <c r="FWC42" s="147"/>
      <c r="FWD42" s="147"/>
      <c r="FWE42" s="147"/>
      <c r="FWF42" s="147"/>
      <c r="FWG42" s="147"/>
      <c r="FWH42" s="147"/>
      <c r="FWI42" s="147"/>
      <c r="FWJ42" s="147"/>
      <c r="FWK42" s="147"/>
      <c r="FWL42" s="147"/>
      <c r="FWM42" s="147"/>
      <c r="FWN42" s="147"/>
      <c r="FWO42" s="147"/>
      <c r="FWP42" s="147"/>
      <c r="FWQ42" s="147"/>
      <c r="FWR42" s="147"/>
      <c r="FWS42" s="147"/>
      <c r="FWT42" s="147"/>
      <c r="FWU42" s="147"/>
      <c r="FWV42" s="147"/>
      <c r="FWW42" s="147"/>
      <c r="FWX42" s="147"/>
      <c r="FWY42" s="147"/>
      <c r="FWZ42" s="147"/>
      <c r="FXA42" s="147"/>
      <c r="FXB42" s="147"/>
      <c r="FXC42" s="147"/>
      <c r="FXD42" s="147"/>
      <c r="FXE42" s="147"/>
      <c r="FXF42" s="147"/>
      <c r="FXG42" s="147"/>
      <c r="FXH42" s="147"/>
      <c r="FXI42" s="147"/>
      <c r="FXJ42" s="147"/>
      <c r="FXK42" s="147"/>
      <c r="FXL42" s="147"/>
      <c r="FXM42" s="147"/>
      <c r="FXN42" s="147"/>
      <c r="FXO42" s="147"/>
      <c r="FXP42" s="147"/>
      <c r="FXQ42" s="147"/>
      <c r="FXR42" s="147"/>
      <c r="FXS42" s="147"/>
      <c r="FXT42" s="147"/>
      <c r="FXU42" s="147"/>
      <c r="FXV42" s="147"/>
      <c r="FXW42" s="147"/>
      <c r="FXX42" s="147"/>
      <c r="FXY42" s="147"/>
      <c r="FXZ42" s="147"/>
      <c r="FYA42" s="147"/>
      <c r="FYB42" s="147"/>
      <c r="FYC42" s="147"/>
      <c r="FYD42" s="147"/>
      <c r="FYE42" s="147"/>
      <c r="FYF42" s="147"/>
      <c r="FYG42" s="147"/>
      <c r="FYH42" s="147"/>
      <c r="FYI42" s="147"/>
      <c r="FYJ42" s="147"/>
      <c r="FYK42" s="147"/>
      <c r="FYL42" s="147"/>
      <c r="FYM42" s="147"/>
      <c r="FYN42" s="147"/>
      <c r="FYO42" s="147"/>
      <c r="FYP42" s="147"/>
      <c r="FYQ42" s="147"/>
      <c r="FYR42" s="147"/>
      <c r="FYS42" s="147"/>
      <c r="FYT42" s="147"/>
      <c r="FYU42" s="147"/>
      <c r="FYV42" s="147"/>
      <c r="FYW42" s="147"/>
      <c r="FYX42" s="147"/>
      <c r="FYY42" s="147"/>
      <c r="FYZ42" s="147"/>
      <c r="FZA42" s="147"/>
      <c r="FZB42" s="147"/>
      <c r="FZC42" s="147"/>
      <c r="FZD42" s="147"/>
      <c r="FZE42" s="147"/>
      <c r="FZF42" s="147"/>
      <c r="FZG42" s="147"/>
      <c r="FZH42" s="147"/>
      <c r="FZI42" s="147"/>
      <c r="FZJ42" s="147"/>
      <c r="FZK42" s="147"/>
      <c r="FZL42" s="147"/>
      <c r="FZM42" s="147"/>
      <c r="FZN42" s="147"/>
      <c r="FZO42" s="147"/>
      <c r="FZP42" s="147"/>
      <c r="FZQ42" s="147"/>
      <c r="FZR42" s="147"/>
      <c r="FZS42" s="147"/>
      <c r="FZT42" s="147"/>
      <c r="FZU42" s="147"/>
      <c r="FZV42" s="147"/>
      <c r="FZW42" s="147"/>
      <c r="FZX42" s="147"/>
      <c r="FZY42" s="147"/>
      <c r="FZZ42" s="147"/>
      <c r="GAA42" s="147"/>
      <c r="GAB42" s="147"/>
      <c r="GAC42" s="147"/>
      <c r="GAD42" s="147"/>
      <c r="GAE42" s="147"/>
      <c r="GAF42" s="147"/>
      <c r="GAG42" s="147"/>
      <c r="GAH42" s="147"/>
      <c r="GAI42" s="147"/>
      <c r="GAJ42" s="147"/>
      <c r="GAK42" s="147"/>
      <c r="GAL42" s="147"/>
      <c r="GAM42" s="147"/>
      <c r="GAN42" s="147"/>
      <c r="GAO42" s="147"/>
      <c r="GAP42" s="147"/>
      <c r="GAQ42" s="147"/>
      <c r="GAR42" s="147"/>
      <c r="GAS42" s="147"/>
      <c r="GAT42" s="147"/>
      <c r="GAU42" s="147"/>
      <c r="GAV42" s="147"/>
      <c r="GAW42" s="147"/>
      <c r="GAX42" s="147"/>
      <c r="GAY42" s="147"/>
      <c r="GAZ42" s="147"/>
      <c r="GBA42" s="147"/>
      <c r="GBB42" s="147"/>
      <c r="GBC42" s="147"/>
      <c r="GBD42" s="147"/>
      <c r="GBE42" s="147"/>
      <c r="GBF42" s="147"/>
      <c r="GBG42" s="147"/>
      <c r="GBH42" s="147"/>
      <c r="GBI42" s="147"/>
      <c r="GBJ42" s="147"/>
      <c r="GBK42" s="147"/>
      <c r="GBL42" s="147"/>
      <c r="GBM42" s="147"/>
      <c r="GBN42" s="147"/>
      <c r="GBO42" s="147"/>
      <c r="GBP42" s="147"/>
      <c r="GBQ42" s="147"/>
      <c r="GBR42" s="147"/>
      <c r="GBS42" s="147"/>
      <c r="GBT42" s="147"/>
      <c r="GBU42" s="147"/>
      <c r="GBV42" s="147"/>
      <c r="GBW42" s="147"/>
      <c r="GBX42" s="147"/>
      <c r="GBY42" s="147"/>
      <c r="GBZ42" s="147"/>
      <c r="GCA42" s="147"/>
      <c r="GCB42" s="147"/>
      <c r="GCC42" s="147"/>
      <c r="GCD42" s="147"/>
      <c r="GCE42" s="147"/>
      <c r="GCF42" s="147"/>
      <c r="GCG42" s="147"/>
      <c r="GCH42" s="147"/>
      <c r="GCI42" s="147"/>
      <c r="GCJ42" s="147"/>
      <c r="GCK42" s="147"/>
      <c r="GCL42" s="147"/>
      <c r="GCM42" s="147"/>
      <c r="GCN42" s="147"/>
      <c r="GCO42" s="147"/>
      <c r="GCP42" s="147"/>
      <c r="GCQ42" s="147"/>
      <c r="GCR42" s="147"/>
      <c r="GCS42" s="147"/>
      <c r="GCT42" s="147"/>
      <c r="GCU42" s="147"/>
      <c r="GCV42" s="147"/>
      <c r="GCW42" s="147"/>
      <c r="GCX42" s="147"/>
      <c r="GCY42" s="147"/>
      <c r="GCZ42" s="147"/>
      <c r="GDA42" s="147"/>
      <c r="GDB42" s="147"/>
      <c r="GDC42" s="147"/>
      <c r="GDD42" s="147"/>
      <c r="GDE42" s="147"/>
      <c r="GDF42" s="147"/>
      <c r="GDG42" s="147"/>
      <c r="GDH42" s="147"/>
      <c r="GDI42" s="147"/>
      <c r="GDJ42" s="147"/>
      <c r="GDK42" s="147"/>
      <c r="GDL42" s="147"/>
      <c r="GDM42" s="147"/>
      <c r="GDN42" s="147"/>
      <c r="GDO42" s="147"/>
      <c r="GDP42" s="147"/>
      <c r="GDQ42" s="147"/>
      <c r="GDR42" s="147"/>
      <c r="GDS42" s="147"/>
      <c r="GDT42" s="147"/>
      <c r="GDU42" s="147"/>
      <c r="GDV42" s="147"/>
      <c r="GDW42" s="147"/>
      <c r="GDX42" s="147"/>
      <c r="GDY42" s="147"/>
      <c r="GDZ42" s="147"/>
      <c r="GEA42" s="147"/>
      <c r="GEB42" s="147"/>
      <c r="GEC42" s="147"/>
      <c r="GED42" s="147"/>
      <c r="GEE42" s="147"/>
      <c r="GEF42" s="147"/>
      <c r="GEG42" s="147"/>
      <c r="GEH42" s="147"/>
      <c r="GEI42" s="147"/>
      <c r="GEJ42" s="147"/>
      <c r="GEK42" s="147"/>
      <c r="GEL42" s="147"/>
      <c r="GEM42" s="147"/>
      <c r="GEN42" s="147"/>
      <c r="GEO42" s="147"/>
      <c r="GEP42" s="147"/>
      <c r="GEQ42" s="147"/>
      <c r="GER42" s="147"/>
      <c r="GES42" s="147"/>
      <c r="GET42" s="147"/>
      <c r="GEU42" s="147"/>
      <c r="GEV42" s="147"/>
      <c r="GEW42" s="147"/>
      <c r="GEX42" s="147"/>
      <c r="GEY42" s="147"/>
      <c r="GEZ42" s="147"/>
      <c r="GFA42" s="147"/>
      <c r="GFB42" s="147"/>
      <c r="GFC42" s="147"/>
      <c r="GFD42" s="147"/>
      <c r="GFE42" s="147"/>
      <c r="GFF42" s="147"/>
      <c r="GFG42" s="147"/>
      <c r="GFH42" s="147"/>
      <c r="GFI42" s="147"/>
      <c r="GFJ42" s="147"/>
      <c r="GFK42" s="147"/>
      <c r="GFL42" s="147"/>
      <c r="GFM42" s="147"/>
      <c r="GFN42" s="147"/>
      <c r="GFO42" s="147"/>
      <c r="GFP42" s="147"/>
      <c r="GFQ42" s="147"/>
      <c r="GFR42" s="147"/>
      <c r="GFS42" s="147"/>
      <c r="GFT42" s="147"/>
      <c r="GFU42" s="147"/>
      <c r="GFV42" s="147"/>
      <c r="GFW42" s="147"/>
      <c r="GFX42" s="147"/>
      <c r="GFY42" s="147"/>
      <c r="GFZ42" s="147"/>
      <c r="GGA42" s="147"/>
      <c r="GGB42" s="147"/>
      <c r="GGC42" s="147"/>
      <c r="GGD42" s="147"/>
      <c r="GGE42" s="147"/>
      <c r="GGF42" s="147"/>
      <c r="GGG42" s="147"/>
      <c r="GGH42" s="147"/>
      <c r="GGI42" s="147"/>
      <c r="GGJ42" s="147"/>
      <c r="GGK42" s="147"/>
      <c r="GGL42" s="147"/>
      <c r="GGM42" s="147"/>
      <c r="GGN42" s="147"/>
      <c r="GGO42" s="147"/>
      <c r="GGP42" s="147"/>
      <c r="GGQ42" s="147"/>
      <c r="GGR42" s="147"/>
      <c r="GGS42" s="147"/>
      <c r="GGT42" s="147"/>
      <c r="GGU42" s="147"/>
      <c r="GGV42" s="147"/>
      <c r="GGW42" s="147"/>
      <c r="GGX42" s="147"/>
      <c r="GGY42" s="147"/>
      <c r="GGZ42" s="147"/>
      <c r="GHA42" s="147"/>
      <c r="GHB42" s="147"/>
      <c r="GHC42" s="147"/>
      <c r="GHD42" s="147"/>
      <c r="GHE42" s="147"/>
      <c r="GHF42" s="147"/>
      <c r="GHG42" s="147"/>
      <c r="GHH42" s="147"/>
      <c r="GHI42" s="147"/>
      <c r="GHJ42" s="147"/>
      <c r="GHK42" s="147"/>
      <c r="GHL42" s="147"/>
      <c r="GHM42" s="147"/>
      <c r="GHN42" s="147"/>
      <c r="GHO42" s="147"/>
      <c r="GHP42" s="147"/>
      <c r="GHQ42" s="147"/>
      <c r="GHR42" s="147"/>
      <c r="GHS42" s="147"/>
      <c r="GHT42" s="147"/>
      <c r="GHU42" s="147"/>
      <c r="GHV42" s="147"/>
      <c r="GHW42" s="147"/>
      <c r="GHX42" s="147"/>
      <c r="GHY42" s="147"/>
      <c r="GHZ42" s="147"/>
      <c r="GIA42" s="147"/>
      <c r="GIB42" s="147"/>
      <c r="GIC42" s="147"/>
      <c r="GID42" s="147"/>
      <c r="GIE42" s="147"/>
      <c r="GIF42" s="147"/>
      <c r="GIG42" s="147"/>
      <c r="GIH42" s="147"/>
      <c r="GII42" s="147"/>
      <c r="GIJ42" s="147"/>
      <c r="GIK42" s="147"/>
      <c r="GIL42" s="147"/>
      <c r="GIM42" s="147"/>
      <c r="GIN42" s="147"/>
      <c r="GIO42" s="147"/>
      <c r="GIP42" s="147"/>
      <c r="GIQ42" s="147"/>
      <c r="GIR42" s="147"/>
      <c r="GIS42" s="147"/>
      <c r="GIT42" s="147"/>
      <c r="GIU42" s="147"/>
      <c r="GIV42" s="147"/>
      <c r="GIW42" s="147"/>
      <c r="GIX42" s="147"/>
      <c r="GIY42" s="147"/>
      <c r="GIZ42" s="147"/>
      <c r="GJA42" s="147"/>
      <c r="GJB42" s="147"/>
      <c r="GJC42" s="147"/>
      <c r="GJD42" s="147"/>
      <c r="GJE42" s="147"/>
      <c r="GJF42" s="147"/>
      <c r="GJG42" s="147"/>
      <c r="GJH42" s="147"/>
      <c r="GJI42" s="147"/>
      <c r="GJJ42" s="147"/>
      <c r="GJK42" s="147"/>
      <c r="GJL42" s="147"/>
      <c r="GJM42" s="147"/>
      <c r="GJN42" s="147"/>
      <c r="GJO42" s="147"/>
      <c r="GJP42" s="147"/>
      <c r="GJQ42" s="147"/>
      <c r="GJR42" s="147"/>
      <c r="GJS42" s="147"/>
      <c r="GJT42" s="147"/>
      <c r="GJU42" s="147"/>
      <c r="GJV42" s="147"/>
      <c r="GJW42" s="147"/>
      <c r="GJX42" s="147"/>
      <c r="GJY42" s="147"/>
      <c r="GJZ42" s="147"/>
      <c r="GKA42" s="147"/>
      <c r="GKB42" s="147"/>
      <c r="GKC42" s="147"/>
      <c r="GKD42" s="147"/>
      <c r="GKE42" s="147"/>
      <c r="GKF42" s="147"/>
      <c r="GKG42" s="147"/>
      <c r="GKH42" s="147"/>
      <c r="GKI42" s="147"/>
      <c r="GKJ42" s="147"/>
      <c r="GKK42" s="147"/>
      <c r="GKL42" s="147"/>
      <c r="GKM42" s="147"/>
      <c r="GKN42" s="147"/>
      <c r="GKO42" s="147"/>
      <c r="GKP42" s="147"/>
      <c r="GKQ42" s="147"/>
      <c r="GKR42" s="147"/>
      <c r="GKS42" s="147"/>
      <c r="GKT42" s="147"/>
      <c r="GKU42" s="147"/>
      <c r="GKV42" s="147"/>
      <c r="GKW42" s="147"/>
      <c r="GKX42" s="147"/>
      <c r="GKY42" s="147"/>
      <c r="GKZ42" s="147"/>
      <c r="GLA42" s="147"/>
      <c r="GLB42" s="147"/>
      <c r="GLC42" s="147"/>
      <c r="GLD42" s="147"/>
      <c r="GLE42" s="147"/>
      <c r="GLF42" s="147"/>
      <c r="GLG42" s="147"/>
      <c r="GLH42" s="147"/>
      <c r="GLI42" s="147"/>
      <c r="GLJ42" s="147"/>
      <c r="GLK42" s="147"/>
      <c r="GLL42" s="147"/>
      <c r="GLM42" s="147"/>
      <c r="GLN42" s="147"/>
      <c r="GLO42" s="147"/>
      <c r="GLP42" s="147"/>
      <c r="GLQ42" s="147"/>
      <c r="GLR42" s="147"/>
      <c r="GLS42" s="147"/>
      <c r="GLT42" s="147"/>
      <c r="GLU42" s="147"/>
      <c r="GLV42" s="147"/>
      <c r="GLW42" s="147"/>
      <c r="GLX42" s="147"/>
      <c r="GLY42" s="147"/>
      <c r="GLZ42" s="147"/>
      <c r="GMA42" s="147"/>
      <c r="GMB42" s="147"/>
      <c r="GMC42" s="147"/>
      <c r="GMD42" s="147"/>
      <c r="GME42" s="147"/>
      <c r="GMF42" s="147"/>
      <c r="GMG42" s="147"/>
      <c r="GMH42" s="147"/>
      <c r="GMI42" s="147"/>
      <c r="GMJ42" s="147"/>
      <c r="GMK42" s="147"/>
      <c r="GML42" s="147"/>
      <c r="GMM42" s="147"/>
      <c r="GMN42" s="147"/>
      <c r="GMO42" s="147"/>
      <c r="GMP42" s="147"/>
      <c r="GMQ42" s="147"/>
      <c r="GMR42" s="147"/>
      <c r="GMS42" s="147"/>
      <c r="GMT42" s="147"/>
      <c r="GMU42" s="147"/>
      <c r="GMV42" s="147"/>
      <c r="GMW42" s="147"/>
      <c r="GMX42" s="147"/>
      <c r="GMY42" s="147"/>
      <c r="GMZ42" s="147"/>
      <c r="GNA42" s="147"/>
      <c r="GNB42" s="147"/>
      <c r="GNC42" s="147"/>
      <c r="GND42" s="147"/>
      <c r="GNE42" s="147"/>
      <c r="GNF42" s="147"/>
      <c r="GNG42" s="147"/>
      <c r="GNH42" s="147"/>
      <c r="GNI42" s="147"/>
      <c r="GNJ42" s="147"/>
      <c r="GNK42" s="147"/>
      <c r="GNL42" s="147"/>
      <c r="GNM42" s="147"/>
      <c r="GNN42" s="147"/>
      <c r="GNO42" s="147"/>
      <c r="GNP42" s="147"/>
      <c r="GNQ42" s="147"/>
      <c r="GNR42" s="147"/>
      <c r="GNS42" s="147"/>
      <c r="GNT42" s="147"/>
      <c r="GNU42" s="147"/>
      <c r="GNV42" s="147"/>
      <c r="GNW42" s="147"/>
      <c r="GNX42" s="147"/>
      <c r="GNY42" s="147"/>
      <c r="GNZ42" s="147"/>
      <c r="GOA42" s="147"/>
      <c r="GOB42" s="147"/>
      <c r="GOC42" s="147"/>
      <c r="GOD42" s="147"/>
      <c r="GOE42" s="147"/>
      <c r="GOF42" s="147"/>
      <c r="GOG42" s="147"/>
      <c r="GOH42" s="147"/>
      <c r="GOI42" s="147"/>
      <c r="GOJ42" s="147"/>
      <c r="GOK42" s="147"/>
      <c r="GOL42" s="147"/>
      <c r="GOM42" s="147"/>
      <c r="GON42" s="147"/>
      <c r="GOO42" s="147"/>
      <c r="GOP42" s="147"/>
      <c r="GOQ42" s="147"/>
      <c r="GOR42" s="147"/>
      <c r="GOS42" s="147"/>
      <c r="GOT42" s="147"/>
      <c r="GOU42" s="147"/>
      <c r="GOV42" s="147"/>
      <c r="GOW42" s="147"/>
      <c r="GOX42" s="147"/>
      <c r="GOY42" s="147"/>
      <c r="GOZ42" s="147"/>
      <c r="GPA42" s="147"/>
      <c r="GPB42" s="147"/>
      <c r="GPC42" s="147"/>
      <c r="GPD42" s="147"/>
      <c r="GPE42" s="147"/>
      <c r="GPF42" s="147"/>
      <c r="GPG42" s="147"/>
      <c r="GPH42" s="147"/>
      <c r="GPI42" s="147"/>
      <c r="GPJ42" s="147"/>
      <c r="GPK42" s="147"/>
      <c r="GPL42" s="147"/>
      <c r="GPM42" s="147"/>
      <c r="GPN42" s="147"/>
      <c r="GPO42" s="147"/>
      <c r="GPP42" s="147"/>
      <c r="GPQ42" s="147"/>
      <c r="GPR42" s="147"/>
      <c r="GPS42" s="147"/>
      <c r="GPT42" s="147"/>
      <c r="GPU42" s="147"/>
      <c r="GPV42" s="147"/>
      <c r="GPW42" s="147"/>
      <c r="GPX42" s="147"/>
      <c r="GPY42" s="147"/>
      <c r="GPZ42" s="147"/>
      <c r="GQA42" s="147"/>
      <c r="GQB42" s="147"/>
      <c r="GQC42" s="147"/>
      <c r="GQD42" s="147"/>
      <c r="GQE42" s="147"/>
      <c r="GQF42" s="147"/>
      <c r="GQG42" s="147"/>
      <c r="GQH42" s="147"/>
      <c r="GQI42" s="147"/>
      <c r="GQJ42" s="147"/>
      <c r="GQK42" s="147"/>
      <c r="GQL42" s="147"/>
      <c r="GQM42" s="147"/>
      <c r="GQN42" s="147"/>
      <c r="GQO42" s="147"/>
      <c r="GQP42" s="147"/>
      <c r="GQQ42" s="147"/>
      <c r="GQR42" s="147"/>
      <c r="GQS42" s="147"/>
      <c r="GQT42" s="147"/>
      <c r="GQU42" s="147"/>
      <c r="GQV42" s="147"/>
      <c r="GQW42" s="147"/>
      <c r="GQX42" s="147"/>
      <c r="GQY42" s="147"/>
      <c r="GQZ42" s="147"/>
      <c r="GRA42" s="147"/>
      <c r="GRB42" s="147"/>
      <c r="GRC42" s="147"/>
      <c r="GRD42" s="147"/>
      <c r="GRE42" s="147"/>
      <c r="GRF42" s="147"/>
      <c r="GRG42" s="147"/>
      <c r="GRH42" s="147"/>
      <c r="GRI42" s="147"/>
      <c r="GRJ42" s="147"/>
      <c r="GRK42" s="147"/>
      <c r="GRL42" s="147"/>
      <c r="GRM42" s="147"/>
      <c r="GRN42" s="147"/>
      <c r="GRO42" s="147"/>
      <c r="GRP42" s="147"/>
      <c r="GRQ42" s="147"/>
      <c r="GRR42" s="147"/>
      <c r="GRS42" s="147"/>
      <c r="GRT42" s="147"/>
      <c r="GRU42" s="147"/>
      <c r="GRV42" s="147"/>
      <c r="GRW42" s="147"/>
      <c r="GRX42" s="147"/>
      <c r="GRY42" s="147"/>
      <c r="GRZ42" s="147"/>
      <c r="GSA42" s="147"/>
      <c r="GSB42" s="147"/>
      <c r="GSC42" s="147"/>
      <c r="GSD42" s="147"/>
      <c r="GSE42" s="147"/>
      <c r="GSF42" s="147"/>
      <c r="GSG42" s="147"/>
      <c r="GSH42" s="147"/>
      <c r="GSI42" s="147"/>
      <c r="GSJ42" s="147"/>
      <c r="GSK42" s="147"/>
      <c r="GSL42" s="147"/>
      <c r="GSM42" s="147"/>
      <c r="GSN42" s="147"/>
      <c r="GSO42" s="147"/>
      <c r="GSP42" s="147"/>
      <c r="GSQ42" s="147"/>
      <c r="GSR42" s="147"/>
      <c r="GSS42" s="147"/>
      <c r="GST42" s="147"/>
      <c r="GSU42" s="147"/>
      <c r="GSV42" s="147"/>
      <c r="GSW42" s="147"/>
      <c r="GSX42" s="147"/>
      <c r="GSY42" s="147"/>
      <c r="GSZ42" s="147"/>
      <c r="GTA42" s="147"/>
      <c r="GTB42" s="147"/>
      <c r="GTC42" s="147"/>
      <c r="GTD42" s="147"/>
      <c r="GTE42" s="147"/>
      <c r="GTF42" s="147"/>
      <c r="GTG42" s="147"/>
      <c r="GTH42" s="147"/>
      <c r="GTI42" s="147"/>
      <c r="GTJ42" s="147"/>
      <c r="GTK42" s="147"/>
      <c r="GTL42" s="147"/>
      <c r="GTM42" s="147"/>
      <c r="GTN42" s="147"/>
      <c r="GTO42" s="147"/>
      <c r="GTP42" s="147"/>
      <c r="GTQ42" s="147"/>
      <c r="GTR42" s="147"/>
      <c r="GTS42" s="147"/>
      <c r="GTT42" s="147"/>
      <c r="GTU42" s="147"/>
      <c r="GTV42" s="147"/>
      <c r="GTW42" s="147"/>
      <c r="GTX42" s="147"/>
      <c r="GTY42" s="147"/>
      <c r="GTZ42" s="147"/>
      <c r="GUA42" s="147"/>
      <c r="GUB42" s="147"/>
      <c r="GUC42" s="147"/>
      <c r="GUD42" s="147"/>
      <c r="GUE42" s="147"/>
      <c r="GUF42" s="147"/>
      <c r="GUG42" s="147"/>
      <c r="GUH42" s="147"/>
      <c r="GUI42" s="147"/>
      <c r="GUJ42" s="147"/>
      <c r="GUK42" s="147"/>
      <c r="GUL42" s="147"/>
      <c r="GUM42" s="147"/>
      <c r="GUN42" s="147"/>
      <c r="GUO42" s="147"/>
      <c r="GUP42" s="147"/>
      <c r="GUQ42" s="147"/>
      <c r="GUR42" s="147"/>
      <c r="GUS42" s="147"/>
      <c r="GUT42" s="147"/>
      <c r="GUU42" s="147"/>
      <c r="GUV42" s="147"/>
      <c r="GUW42" s="147"/>
      <c r="GUX42" s="147"/>
      <c r="GUY42" s="147"/>
      <c r="GUZ42" s="147"/>
      <c r="GVA42" s="147"/>
      <c r="GVB42" s="147"/>
      <c r="GVC42" s="147"/>
      <c r="GVD42" s="147"/>
      <c r="GVE42" s="147"/>
      <c r="GVF42" s="147"/>
      <c r="GVG42" s="147"/>
      <c r="GVH42" s="147"/>
      <c r="GVI42" s="147"/>
      <c r="GVJ42" s="147"/>
      <c r="GVK42" s="147"/>
      <c r="GVL42" s="147"/>
      <c r="GVM42" s="147"/>
      <c r="GVN42" s="147"/>
      <c r="GVO42" s="147"/>
      <c r="GVP42" s="147"/>
      <c r="GVQ42" s="147"/>
      <c r="GVR42" s="147"/>
      <c r="GVS42" s="147"/>
      <c r="GVT42" s="147"/>
      <c r="GVU42" s="147"/>
      <c r="GVV42" s="147"/>
      <c r="GVW42" s="147"/>
      <c r="GVX42" s="147"/>
      <c r="GVY42" s="147"/>
      <c r="GVZ42" s="147"/>
      <c r="GWA42" s="147"/>
      <c r="GWB42" s="147"/>
      <c r="GWC42" s="147"/>
      <c r="GWD42" s="147"/>
      <c r="GWE42" s="147"/>
      <c r="GWF42" s="147"/>
      <c r="GWG42" s="147"/>
      <c r="GWH42" s="147"/>
      <c r="GWI42" s="147"/>
      <c r="GWJ42" s="147"/>
      <c r="GWK42" s="147"/>
      <c r="GWL42" s="147"/>
      <c r="GWM42" s="147"/>
      <c r="GWN42" s="147"/>
      <c r="GWO42" s="147"/>
      <c r="GWP42" s="147"/>
      <c r="GWQ42" s="147"/>
      <c r="GWR42" s="147"/>
      <c r="GWS42" s="147"/>
      <c r="GWT42" s="147"/>
      <c r="GWU42" s="147"/>
      <c r="GWV42" s="147"/>
      <c r="GWW42" s="147"/>
      <c r="GWX42" s="147"/>
      <c r="GWY42" s="147"/>
      <c r="GWZ42" s="147"/>
      <c r="GXA42" s="147"/>
      <c r="GXB42" s="147"/>
      <c r="GXC42" s="147"/>
      <c r="GXD42" s="147"/>
      <c r="GXE42" s="147"/>
      <c r="GXF42" s="147"/>
      <c r="GXG42" s="147"/>
      <c r="GXH42" s="147"/>
      <c r="GXI42" s="147"/>
      <c r="GXJ42" s="147"/>
      <c r="GXK42" s="147"/>
      <c r="GXL42" s="147"/>
      <c r="GXM42" s="147"/>
      <c r="GXN42" s="147"/>
      <c r="GXO42" s="147"/>
      <c r="GXP42" s="147"/>
      <c r="GXQ42" s="147"/>
      <c r="GXR42" s="147"/>
      <c r="GXS42" s="147"/>
      <c r="GXT42" s="147"/>
      <c r="GXU42" s="147"/>
      <c r="GXV42" s="147"/>
      <c r="GXW42" s="147"/>
      <c r="GXX42" s="147"/>
      <c r="GXY42" s="147"/>
      <c r="GXZ42" s="147"/>
      <c r="GYA42" s="147"/>
      <c r="GYB42" s="147"/>
      <c r="GYC42" s="147"/>
      <c r="GYD42" s="147"/>
      <c r="GYE42" s="147"/>
      <c r="GYF42" s="147"/>
      <c r="GYG42" s="147"/>
      <c r="GYH42" s="147"/>
      <c r="GYI42" s="147"/>
      <c r="GYJ42" s="147"/>
      <c r="GYK42" s="147"/>
      <c r="GYL42" s="147"/>
      <c r="GYM42" s="147"/>
      <c r="GYN42" s="147"/>
      <c r="GYO42" s="147"/>
      <c r="GYP42" s="147"/>
      <c r="GYQ42" s="147"/>
      <c r="GYR42" s="147"/>
      <c r="GYS42" s="147"/>
      <c r="GYT42" s="147"/>
      <c r="GYU42" s="147"/>
      <c r="GYV42" s="147"/>
      <c r="GYW42" s="147"/>
      <c r="GYX42" s="147"/>
      <c r="GYY42" s="147"/>
      <c r="GYZ42" s="147"/>
      <c r="GZA42" s="147"/>
      <c r="GZB42" s="147"/>
      <c r="GZC42" s="147"/>
      <c r="GZD42" s="147"/>
      <c r="GZE42" s="147"/>
      <c r="GZF42" s="147"/>
      <c r="GZG42" s="147"/>
      <c r="GZH42" s="147"/>
      <c r="GZI42" s="147"/>
      <c r="GZJ42" s="147"/>
      <c r="GZK42" s="147"/>
      <c r="GZL42" s="147"/>
      <c r="GZM42" s="147"/>
      <c r="GZN42" s="147"/>
      <c r="GZO42" s="147"/>
      <c r="GZP42" s="147"/>
      <c r="GZQ42" s="147"/>
      <c r="GZR42" s="147"/>
      <c r="GZS42" s="147"/>
      <c r="GZT42" s="147"/>
      <c r="GZU42" s="147"/>
      <c r="GZV42" s="147"/>
      <c r="GZW42" s="147"/>
      <c r="GZX42" s="147"/>
      <c r="GZY42" s="147"/>
      <c r="GZZ42" s="147"/>
      <c r="HAA42" s="147"/>
      <c r="HAB42" s="147"/>
      <c r="HAC42" s="147"/>
      <c r="HAD42" s="147"/>
      <c r="HAE42" s="147"/>
      <c r="HAF42" s="147"/>
      <c r="HAG42" s="147"/>
      <c r="HAH42" s="147"/>
      <c r="HAI42" s="147"/>
      <c r="HAJ42" s="147"/>
      <c r="HAK42" s="147"/>
      <c r="HAL42" s="147"/>
      <c r="HAM42" s="147"/>
      <c r="HAN42" s="147"/>
      <c r="HAO42" s="147"/>
      <c r="HAP42" s="147"/>
      <c r="HAQ42" s="147"/>
      <c r="HAR42" s="147"/>
      <c r="HAS42" s="147"/>
      <c r="HAT42" s="147"/>
      <c r="HAU42" s="147"/>
      <c r="HAV42" s="147"/>
      <c r="HAW42" s="147"/>
      <c r="HAX42" s="147"/>
      <c r="HAY42" s="147"/>
      <c r="HAZ42" s="147"/>
      <c r="HBA42" s="147"/>
      <c r="HBB42" s="147"/>
      <c r="HBC42" s="147"/>
      <c r="HBD42" s="147"/>
      <c r="HBE42" s="147"/>
      <c r="HBF42" s="147"/>
      <c r="HBG42" s="147"/>
      <c r="HBH42" s="147"/>
      <c r="HBI42" s="147"/>
      <c r="HBJ42" s="147"/>
      <c r="HBK42" s="147"/>
      <c r="HBL42" s="147"/>
      <c r="HBM42" s="147"/>
      <c r="HBN42" s="147"/>
      <c r="HBO42" s="147"/>
      <c r="HBP42" s="147"/>
      <c r="HBQ42" s="147"/>
      <c r="HBR42" s="147"/>
      <c r="HBS42" s="147"/>
      <c r="HBT42" s="147"/>
      <c r="HBU42" s="147"/>
      <c r="HBV42" s="147"/>
      <c r="HBW42" s="147"/>
      <c r="HBX42" s="147"/>
      <c r="HBY42" s="147"/>
      <c r="HBZ42" s="147"/>
      <c r="HCA42" s="147"/>
      <c r="HCB42" s="147"/>
      <c r="HCC42" s="147"/>
      <c r="HCD42" s="147"/>
      <c r="HCE42" s="147"/>
      <c r="HCF42" s="147"/>
      <c r="HCG42" s="147"/>
      <c r="HCH42" s="147"/>
      <c r="HCI42" s="147"/>
      <c r="HCJ42" s="147"/>
      <c r="HCK42" s="147"/>
      <c r="HCL42" s="147"/>
      <c r="HCM42" s="147"/>
      <c r="HCN42" s="147"/>
      <c r="HCO42" s="147"/>
      <c r="HCP42" s="147"/>
      <c r="HCQ42" s="147"/>
      <c r="HCR42" s="147"/>
      <c r="HCS42" s="147"/>
      <c r="HCT42" s="147"/>
      <c r="HCU42" s="147"/>
      <c r="HCV42" s="147"/>
      <c r="HCW42" s="147"/>
      <c r="HCX42" s="147"/>
      <c r="HCY42" s="147"/>
      <c r="HCZ42" s="147"/>
      <c r="HDA42" s="147"/>
      <c r="HDB42" s="147"/>
      <c r="HDC42" s="147"/>
      <c r="HDD42" s="147"/>
      <c r="HDE42" s="147"/>
      <c r="HDF42" s="147"/>
      <c r="HDG42" s="147"/>
      <c r="HDH42" s="147"/>
      <c r="HDI42" s="147"/>
      <c r="HDJ42" s="147"/>
      <c r="HDK42" s="147"/>
      <c r="HDL42" s="147"/>
      <c r="HDM42" s="147"/>
      <c r="HDN42" s="147"/>
      <c r="HDO42" s="147"/>
      <c r="HDP42" s="147"/>
      <c r="HDQ42" s="147"/>
      <c r="HDR42" s="147"/>
      <c r="HDS42" s="147"/>
      <c r="HDT42" s="147"/>
      <c r="HDU42" s="147"/>
      <c r="HDV42" s="147"/>
      <c r="HDW42" s="147"/>
      <c r="HDX42" s="147"/>
      <c r="HDY42" s="147"/>
      <c r="HDZ42" s="147"/>
      <c r="HEA42" s="147"/>
      <c r="HEB42" s="147"/>
      <c r="HEC42" s="147"/>
      <c r="HED42" s="147"/>
      <c r="HEE42" s="147"/>
      <c r="HEF42" s="147"/>
      <c r="HEG42" s="147"/>
      <c r="HEH42" s="147"/>
      <c r="HEI42" s="147"/>
      <c r="HEJ42" s="147"/>
      <c r="HEK42" s="147"/>
      <c r="HEL42" s="147"/>
      <c r="HEM42" s="147"/>
      <c r="HEN42" s="147"/>
      <c r="HEO42" s="147"/>
      <c r="HEP42" s="147"/>
      <c r="HEQ42" s="147"/>
      <c r="HER42" s="147"/>
      <c r="HES42" s="147"/>
      <c r="HET42" s="147"/>
      <c r="HEU42" s="147"/>
      <c r="HEV42" s="147"/>
      <c r="HEW42" s="147"/>
      <c r="HEX42" s="147"/>
      <c r="HEY42" s="147"/>
      <c r="HEZ42" s="147"/>
      <c r="HFA42" s="147"/>
      <c r="HFB42" s="147"/>
      <c r="HFC42" s="147"/>
      <c r="HFD42" s="147"/>
      <c r="HFE42" s="147"/>
      <c r="HFF42" s="147"/>
      <c r="HFG42" s="147"/>
      <c r="HFH42" s="147"/>
      <c r="HFI42" s="147"/>
      <c r="HFJ42" s="147"/>
      <c r="HFK42" s="147"/>
      <c r="HFL42" s="147"/>
      <c r="HFM42" s="147"/>
      <c r="HFN42" s="147"/>
      <c r="HFO42" s="147"/>
      <c r="HFP42" s="147"/>
      <c r="HFQ42" s="147"/>
      <c r="HFR42" s="147"/>
      <c r="HFS42" s="147"/>
      <c r="HFT42" s="147"/>
      <c r="HFU42" s="147"/>
      <c r="HFV42" s="147"/>
      <c r="HFW42" s="147"/>
      <c r="HFX42" s="147"/>
      <c r="HFY42" s="147"/>
      <c r="HFZ42" s="147"/>
      <c r="HGA42" s="147"/>
      <c r="HGB42" s="147"/>
      <c r="HGC42" s="147"/>
      <c r="HGD42" s="147"/>
      <c r="HGE42" s="147"/>
      <c r="HGF42" s="147"/>
      <c r="HGG42" s="147"/>
      <c r="HGH42" s="147"/>
      <c r="HGI42" s="147"/>
      <c r="HGJ42" s="147"/>
      <c r="HGK42" s="147"/>
      <c r="HGL42" s="147"/>
      <c r="HGM42" s="147"/>
      <c r="HGN42" s="147"/>
      <c r="HGO42" s="147"/>
      <c r="HGP42" s="147"/>
      <c r="HGQ42" s="147"/>
      <c r="HGR42" s="147"/>
      <c r="HGS42" s="147"/>
      <c r="HGT42" s="147"/>
      <c r="HGU42" s="147"/>
      <c r="HGV42" s="147"/>
      <c r="HGW42" s="147"/>
      <c r="HGX42" s="147"/>
      <c r="HGY42" s="147"/>
      <c r="HGZ42" s="147"/>
      <c r="HHA42" s="147"/>
      <c r="HHB42" s="147"/>
      <c r="HHC42" s="147"/>
      <c r="HHD42" s="147"/>
      <c r="HHE42" s="147"/>
      <c r="HHF42" s="147"/>
      <c r="HHG42" s="147"/>
      <c r="HHH42" s="147"/>
      <c r="HHI42" s="147"/>
      <c r="HHJ42" s="147"/>
      <c r="HHK42" s="147"/>
      <c r="HHL42" s="147"/>
      <c r="HHM42" s="147"/>
      <c r="HHN42" s="147"/>
      <c r="HHO42" s="147"/>
      <c r="HHP42" s="147"/>
      <c r="HHQ42" s="147"/>
      <c r="HHR42" s="147"/>
      <c r="HHS42" s="147"/>
      <c r="HHT42" s="147"/>
      <c r="HHU42" s="147"/>
      <c r="HHV42" s="147"/>
      <c r="HHW42" s="147"/>
      <c r="HHX42" s="147"/>
      <c r="HHY42" s="147"/>
      <c r="HHZ42" s="147"/>
      <c r="HIA42" s="147"/>
      <c r="HIB42" s="147"/>
      <c r="HIC42" s="147"/>
      <c r="HID42" s="147"/>
      <c r="HIE42" s="147"/>
      <c r="HIF42" s="147"/>
      <c r="HIG42" s="147"/>
      <c r="HIH42" s="147"/>
      <c r="HII42" s="147"/>
      <c r="HIJ42" s="147"/>
      <c r="HIK42" s="147"/>
      <c r="HIL42" s="147"/>
      <c r="HIM42" s="147"/>
      <c r="HIN42" s="147"/>
      <c r="HIO42" s="147"/>
      <c r="HIP42" s="147"/>
      <c r="HIQ42" s="147"/>
      <c r="HIR42" s="147"/>
      <c r="HIS42" s="147"/>
      <c r="HIT42" s="147"/>
      <c r="HIU42" s="147"/>
      <c r="HIV42" s="147"/>
      <c r="HIW42" s="147"/>
      <c r="HIX42" s="147"/>
      <c r="HIY42" s="147"/>
      <c r="HIZ42" s="147"/>
      <c r="HJA42" s="147"/>
      <c r="HJB42" s="147"/>
      <c r="HJC42" s="147"/>
      <c r="HJD42" s="147"/>
      <c r="HJE42" s="147"/>
      <c r="HJF42" s="147"/>
      <c r="HJG42" s="147"/>
      <c r="HJH42" s="147"/>
      <c r="HJI42" s="147"/>
      <c r="HJJ42" s="147"/>
      <c r="HJK42" s="147"/>
      <c r="HJL42" s="147"/>
      <c r="HJM42" s="147"/>
      <c r="HJN42" s="147"/>
      <c r="HJO42" s="147"/>
      <c r="HJP42" s="147"/>
      <c r="HJQ42" s="147"/>
      <c r="HJR42" s="147"/>
      <c r="HJS42" s="147"/>
      <c r="HJT42" s="147"/>
      <c r="HJU42" s="147"/>
      <c r="HJV42" s="147"/>
      <c r="HJW42" s="147"/>
      <c r="HJX42" s="147"/>
      <c r="HJY42" s="147"/>
      <c r="HJZ42" s="147"/>
      <c r="HKA42" s="147"/>
      <c r="HKB42" s="147"/>
      <c r="HKC42" s="147"/>
      <c r="HKD42" s="147"/>
      <c r="HKE42" s="147"/>
      <c r="HKF42" s="147"/>
      <c r="HKG42" s="147"/>
      <c r="HKH42" s="147"/>
      <c r="HKI42" s="147"/>
      <c r="HKJ42" s="147"/>
      <c r="HKK42" s="147"/>
      <c r="HKL42" s="147"/>
      <c r="HKM42" s="147"/>
      <c r="HKN42" s="147"/>
      <c r="HKO42" s="147"/>
      <c r="HKP42" s="147"/>
      <c r="HKQ42" s="147"/>
      <c r="HKR42" s="147"/>
      <c r="HKS42" s="147"/>
      <c r="HKT42" s="147"/>
      <c r="HKU42" s="147"/>
      <c r="HKV42" s="147"/>
      <c r="HKW42" s="147"/>
      <c r="HKX42" s="147"/>
      <c r="HKY42" s="147"/>
      <c r="HKZ42" s="147"/>
      <c r="HLA42" s="147"/>
      <c r="HLB42" s="147"/>
      <c r="HLC42" s="147"/>
      <c r="HLD42" s="147"/>
      <c r="HLE42" s="147"/>
      <c r="HLF42" s="147"/>
      <c r="HLG42" s="147"/>
      <c r="HLH42" s="147"/>
      <c r="HLI42" s="147"/>
      <c r="HLJ42" s="147"/>
      <c r="HLK42" s="147"/>
      <c r="HLL42" s="147"/>
      <c r="HLM42" s="147"/>
      <c r="HLN42" s="147"/>
      <c r="HLO42" s="147"/>
      <c r="HLP42" s="147"/>
      <c r="HLQ42" s="147"/>
      <c r="HLR42" s="147"/>
      <c r="HLS42" s="147"/>
      <c r="HLT42" s="147"/>
      <c r="HLU42" s="147"/>
      <c r="HLV42" s="147"/>
      <c r="HLW42" s="147"/>
      <c r="HLX42" s="147"/>
      <c r="HLY42" s="147"/>
      <c r="HLZ42" s="147"/>
      <c r="HMA42" s="147"/>
      <c r="HMB42" s="147"/>
      <c r="HMC42" s="147"/>
      <c r="HMD42" s="147"/>
      <c r="HME42" s="147"/>
      <c r="HMF42" s="147"/>
      <c r="HMG42" s="147"/>
      <c r="HMH42" s="147"/>
      <c r="HMI42" s="147"/>
      <c r="HMJ42" s="147"/>
      <c r="HMK42" s="147"/>
      <c r="HML42" s="147"/>
      <c r="HMM42" s="147"/>
      <c r="HMN42" s="147"/>
      <c r="HMO42" s="147"/>
      <c r="HMP42" s="147"/>
      <c r="HMQ42" s="147"/>
      <c r="HMR42" s="147"/>
      <c r="HMS42" s="147"/>
      <c r="HMT42" s="147"/>
      <c r="HMU42" s="147"/>
      <c r="HMV42" s="147"/>
      <c r="HMW42" s="147"/>
      <c r="HMX42" s="147"/>
      <c r="HMY42" s="147"/>
      <c r="HMZ42" s="147"/>
      <c r="HNA42" s="147"/>
      <c r="HNB42" s="147"/>
      <c r="HNC42" s="147"/>
      <c r="HND42" s="147"/>
      <c r="HNE42" s="147"/>
      <c r="HNF42" s="147"/>
      <c r="HNG42" s="147"/>
      <c r="HNH42" s="147"/>
      <c r="HNI42" s="147"/>
      <c r="HNJ42" s="147"/>
      <c r="HNK42" s="147"/>
      <c r="HNL42" s="147"/>
      <c r="HNM42" s="147"/>
      <c r="HNN42" s="147"/>
      <c r="HNO42" s="147"/>
      <c r="HNP42" s="147"/>
      <c r="HNQ42" s="147"/>
      <c r="HNR42" s="147"/>
      <c r="HNS42" s="147"/>
      <c r="HNT42" s="147"/>
      <c r="HNU42" s="147"/>
      <c r="HNV42" s="147"/>
      <c r="HNW42" s="147"/>
      <c r="HNX42" s="147"/>
      <c r="HNY42" s="147"/>
      <c r="HNZ42" s="147"/>
      <c r="HOA42" s="147"/>
      <c r="HOB42" s="147"/>
      <c r="HOC42" s="147"/>
      <c r="HOD42" s="147"/>
      <c r="HOE42" s="147"/>
      <c r="HOF42" s="147"/>
      <c r="HOG42" s="147"/>
      <c r="HOH42" s="147"/>
      <c r="HOI42" s="147"/>
      <c r="HOJ42" s="147"/>
      <c r="HOK42" s="147"/>
      <c r="HOL42" s="147"/>
      <c r="HOM42" s="147"/>
      <c r="HON42" s="147"/>
      <c r="HOO42" s="147"/>
      <c r="HOP42" s="147"/>
      <c r="HOQ42" s="147"/>
      <c r="HOR42" s="147"/>
      <c r="HOS42" s="147"/>
      <c r="HOT42" s="147"/>
      <c r="HOU42" s="147"/>
      <c r="HOV42" s="147"/>
      <c r="HOW42" s="147"/>
      <c r="HOX42" s="147"/>
      <c r="HOY42" s="147"/>
      <c r="HOZ42" s="147"/>
      <c r="HPA42" s="147"/>
      <c r="HPB42" s="147"/>
      <c r="HPC42" s="147"/>
      <c r="HPD42" s="147"/>
      <c r="HPE42" s="147"/>
      <c r="HPF42" s="147"/>
      <c r="HPG42" s="147"/>
      <c r="HPH42" s="147"/>
      <c r="HPI42" s="147"/>
      <c r="HPJ42" s="147"/>
      <c r="HPK42" s="147"/>
      <c r="HPL42" s="147"/>
      <c r="HPM42" s="147"/>
      <c r="HPN42" s="147"/>
      <c r="HPO42" s="147"/>
      <c r="HPP42" s="147"/>
      <c r="HPQ42" s="147"/>
      <c r="HPR42" s="147"/>
      <c r="HPS42" s="147"/>
      <c r="HPT42" s="147"/>
      <c r="HPU42" s="147"/>
      <c r="HPV42" s="147"/>
      <c r="HPW42" s="147"/>
      <c r="HPX42" s="147"/>
      <c r="HPY42" s="147"/>
      <c r="HPZ42" s="147"/>
      <c r="HQA42" s="147"/>
      <c r="HQB42" s="147"/>
      <c r="HQC42" s="147"/>
      <c r="HQD42" s="147"/>
      <c r="HQE42" s="147"/>
      <c r="HQF42" s="147"/>
      <c r="HQG42" s="147"/>
      <c r="HQH42" s="147"/>
      <c r="HQI42" s="147"/>
      <c r="HQJ42" s="147"/>
      <c r="HQK42" s="147"/>
      <c r="HQL42" s="147"/>
      <c r="HQM42" s="147"/>
      <c r="HQN42" s="147"/>
      <c r="HQO42" s="147"/>
      <c r="HQP42" s="147"/>
      <c r="HQQ42" s="147"/>
      <c r="HQR42" s="147"/>
      <c r="HQS42" s="147"/>
      <c r="HQT42" s="147"/>
      <c r="HQU42" s="147"/>
      <c r="HQV42" s="147"/>
      <c r="HQW42" s="147"/>
      <c r="HQX42" s="147"/>
      <c r="HQY42" s="147"/>
      <c r="HQZ42" s="147"/>
      <c r="HRA42" s="147"/>
      <c r="HRB42" s="147"/>
      <c r="HRC42" s="147"/>
      <c r="HRD42" s="147"/>
      <c r="HRE42" s="147"/>
      <c r="HRF42" s="147"/>
      <c r="HRG42" s="147"/>
      <c r="HRH42" s="147"/>
      <c r="HRI42" s="147"/>
      <c r="HRJ42" s="147"/>
      <c r="HRK42" s="147"/>
      <c r="HRL42" s="147"/>
      <c r="HRM42" s="147"/>
      <c r="HRN42" s="147"/>
      <c r="HRO42" s="147"/>
      <c r="HRP42" s="147"/>
      <c r="HRQ42" s="147"/>
      <c r="HRR42" s="147"/>
      <c r="HRS42" s="147"/>
      <c r="HRT42" s="147"/>
      <c r="HRU42" s="147"/>
      <c r="HRV42" s="147"/>
      <c r="HRW42" s="147"/>
      <c r="HRX42" s="147"/>
      <c r="HRY42" s="147"/>
      <c r="HRZ42" s="147"/>
      <c r="HSA42" s="147"/>
      <c r="HSB42" s="147"/>
      <c r="HSC42" s="147"/>
      <c r="HSD42" s="147"/>
      <c r="HSE42" s="147"/>
      <c r="HSF42" s="147"/>
      <c r="HSG42" s="147"/>
      <c r="HSH42" s="147"/>
      <c r="HSI42" s="147"/>
      <c r="HSJ42" s="147"/>
      <c r="HSK42" s="147"/>
      <c r="HSL42" s="147"/>
      <c r="HSM42" s="147"/>
      <c r="HSN42" s="147"/>
      <c r="HSO42" s="147"/>
      <c r="HSP42" s="147"/>
      <c r="HSQ42" s="147"/>
      <c r="HSR42" s="147"/>
      <c r="HSS42" s="147"/>
      <c r="HST42" s="147"/>
      <c r="HSU42" s="147"/>
      <c r="HSV42" s="147"/>
      <c r="HSW42" s="147"/>
      <c r="HSX42" s="147"/>
      <c r="HSY42" s="147"/>
      <c r="HSZ42" s="147"/>
      <c r="HTA42" s="147"/>
      <c r="HTB42" s="147"/>
      <c r="HTC42" s="147"/>
      <c r="HTD42" s="147"/>
      <c r="HTE42" s="147"/>
      <c r="HTF42" s="147"/>
      <c r="HTG42" s="147"/>
      <c r="HTH42" s="147"/>
      <c r="HTI42" s="147"/>
      <c r="HTJ42" s="147"/>
      <c r="HTK42" s="147"/>
      <c r="HTL42" s="147"/>
      <c r="HTM42" s="147"/>
      <c r="HTN42" s="147"/>
      <c r="HTO42" s="147"/>
      <c r="HTP42" s="147"/>
      <c r="HTQ42" s="147"/>
      <c r="HTR42" s="147"/>
      <c r="HTS42" s="147"/>
      <c r="HTT42" s="147"/>
      <c r="HTU42" s="147"/>
      <c r="HTV42" s="147"/>
      <c r="HTW42" s="147"/>
      <c r="HTX42" s="147"/>
      <c r="HTY42" s="147"/>
      <c r="HTZ42" s="147"/>
      <c r="HUA42" s="147"/>
      <c r="HUB42" s="147"/>
      <c r="HUC42" s="147"/>
      <c r="HUD42" s="147"/>
      <c r="HUE42" s="147"/>
      <c r="HUF42" s="147"/>
      <c r="HUG42" s="147"/>
      <c r="HUH42" s="147"/>
      <c r="HUI42" s="147"/>
      <c r="HUJ42" s="147"/>
      <c r="HUK42" s="147"/>
      <c r="HUL42" s="147"/>
      <c r="HUM42" s="147"/>
      <c r="HUN42" s="147"/>
      <c r="HUO42" s="147"/>
      <c r="HUP42" s="147"/>
      <c r="HUQ42" s="147"/>
      <c r="HUR42" s="147"/>
      <c r="HUS42" s="147"/>
      <c r="HUT42" s="147"/>
      <c r="HUU42" s="147"/>
      <c r="HUV42" s="147"/>
      <c r="HUW42" s="147"/>
      <c r="HUX42" s="147"/>
      <c r="HUY42" s="147"/>
      <c r="HUZ42" s="147"/>
      <c r="HVA42" s="147"/>
      <c r="HVB42" s="147"/>
      <c r="HVC42" s="147"/>
      <c r="HVD42" s="147"/>
      <c r="HVE42" s="147"/>
      <c r="HVF42" s="147"/>
      <c r="HVG42" s="147"/>
      <c r="HVH42" s="147"/>
      <c r="HVI42" s="147"/>
      <c r="HVJ42" s="147"/>
      <c r="HVK42" s="147"/>
      <c r="HVL42" s="147"/>
      <c r="HVM42" s="147"/>
      <c r="HVN42" s="147"/>
      <c r="HVO42" s="147"/>
      <c r="HVP42" s="147"/>
      <c r="HVQ42" s="147"/>
      <c r="HVR42" s="147"/>
      <c r="HVS42" s="147"/>
      <c r="HVT42" s="147"/>
      <c r="HVU42" s="147"/>
      <c r="HVV42" s="147"/>
      <c r="HVW42" s="147"/>
      <c r="HVX42" s="147"/>
      <c r="HVY42" s="147"/>
      <c r="HVZ42" s="147"/>
      <c r="HWA42" s="147"/>
      <c r="HWB42" s="147"/>
      <c r="HWC42" s="147"/>
      <c r="HWD42" s="147"/>
      <c r="HWE42" s="147"/>
      <c r="HWF42" s="147"/>
      <c r="HWG42" s="147"/>
      <c r="HWH42" s="147"/>
      <c r="HWI42" s="147"/>
      <c r="HWJ42" s="147"/>
      <c r="HWK42" s="147"/>
      <c r="HWL42" s="147"/>
      <c r="HWM42" s="147"/>
      <c r="HWN42" s="147"/>
      <c r="HWO42" s="147"/>
      <c r="HWP42" s="147"/>
      <c r="HWQ42" s="147"/>
      <c r="HWR42" s="147"/>
      <c r="HWS42" s="147"/>
      <c r="HWT42" s="147"/>
      <c r="HWU42" s="147"/>
      <c r="HWV42" s="147"/>
      <c r="HWW42" s="147"/>
      <c r="HWX42" s="147"/>
      <c r="HWY42" s="147"/>
      <c r="HWZ42" s="147"/>
      <c r="HXA42" s="147"/>
      <c r="HXB42" s="147"/>
      <c r="HXC42" s="147"/>
      <c r="HXD42" s="147"/>
      <c r="HXE42" s="147"/>
      <c r="HXF42" s="147"/>
      <c r="HXG42" s="147"/>
      <c r="HXH42" s="147"/>
      <c r="HXI42" s="147"/>
      <c r="HXJ42" s="147"/>
      <c r="HXK42" s="147"/>
      <c r="HXL42" s="147"/>
      <c r="HXM42" s="147"/>
      <c r="HXN42" s="147"/>
      <c r="HXO42" s="147"/>
      <c r="HXP42" s="147"/>
      <c r="HXQ42" s="147"/>
      <c r="HXR42" s="147"/>
      <c r="HXS42" s="147"/>
      <c r="HXT42" s="147"/>
      <c r="HXU42" s="147"/>
      <c r="HXV42" s="147"/>
      <c r="HXW42" s="147"/>
      <c r="HXX42" s="147"/>
      <c r="HXY42" s="147"/>
      <c r="HXZ42" s="147"/>
      <c r="HYA42" s="147"/>
      <c r="HYB42" s="147"/>
      <c r="HYC42" s="147"/>
      <c r="HYD42" s="147"/>
      <c r="HYE42" s="147"/>
      <c r="HYF42" s="147"/>
      <c r="HYG42" s="147"/>
      <c r="HYH42" s="147"/>
      <c r="HYI42" s="147"/>
      <c r="HYJ42" s="147"/>
      <c r="HYK42" s="147"/>
      <c r="HYL42" s="147"/>
      <c r="HYM42" s="147"/>
      <c r="HYN42" s="147"/>
      <c r="HYO42" s="147"/>
      <c r="HYP42" s="147"/>
      <c r="HYQ42" s="147"/>
      <c r="HYR42" s="147"/>
      <c r="HYS42" s="147"/>
      <c r="HYT42" s="147"/>
      <c r="HYU42" s="147"/>
      <c r="HYV42" s="147"/>
      <c r="HYW42" s="147"/>
      <c r="HYX42" s="147"/>
      <c r="HYY42" s="147"/>
      <c r="HYZ42" s="147"/>
      <c r="HZA42" s="147"/>
      <c r="HZB42" s="147"/>
      <c r="HZC42" s="147"/>
      <c r="HZD42" s="147"/>
      <c r="HZE42" s="147"/>
      <c r="HZF42" s="147"/>
      <c r="HZG42" s="147"/>
      <c r="HZH42" s="147"/>
      <c r="HZI42" s="147"/>
      <c r="HZJ42" s="147"/>
      <c r="HZK42" s="147"/>
      <c r="HZL42" s="147"/>
      <c r="HZM42" s="147"/>
      <c r="HZN42" s="147"/>
      <c r="HZO42" s="147"/>
      <c r="HZP42" s="147"/>
      <c r="HZQ42" s="147"/>
      <c r="HZR42" s="147"/>
      <c r="HZS42" s="147"/>
      <c r="HZT42" s="147"/>
      <c r="HZU42" s="147"/>
      <c r="HZV42" s="147"/>
      <c r="HZW42" s="147"/>
      <c r="HZX42" s="147"/>
      <c r="HZY42" s="147"/>
      <c r="HZZ42" s="147"/>
      <c r="IAA42" s="147"/>
      <c r="IAB42" s="147"/>
      <c r="IAC42" s="147"/>
      <c r="IAD42" s="147"/>
      <c r="IAE42" s="147"/>
      <c r="IAF42" s="147"/>
      <c r="IAG42" s="147"/>
      <c r="IAH42" s="147"/>
      <c r="IAI42" s="147"/>
      <c r="IAJ42" s="147"/>
      <c r="IAK42" s="147"/>
      <c r="IAL42" s="147"/>
      <c r="IAM42" s="147"/>
      <c r="IAN42" s="147"/>
      <c r="IAO42" s="147"/>
      <c r="IAP42" s="147"/>
      <c r="IAQ42" s="147"/>
      <c r="IAR42" s="147"/>
      <c r="IAS42" s="147"/>
      <c r="IAT42" s="147"/>
      <c r="IAU42" s="147"/>
      <c r="IAV42" s="147"/>
      <c r="IAW42" s="147"/>
      <c r="IAX42" s="147"/>
      <c r="IAY42" s="147"/>
      <c r="IAZ42" s="147"/>
      <c r="IBA42" s="147"/>
      <c r="IBB42" s="147"/>
      <c r="IBC42" s="147"/>
      <c r="IBD42" s="147"/>
      <c r="IBE42" s="147"/>
      <c r="IBF42" s="147"/>
      <c r="IBG42" s="147"/>
      <c r="IBH42" s="147"/>
      <c r="IBI42" s="147"/>
      <c r="IBJ42" s="147"/>
      <c r="IBK42" s="147"/>
      <c r="IBL42" s="147"/>
      <c r="IBM42" s="147"/>
      <c r="IBN42" s="147"/>
      <c r="IBO42" s="147"/>
      <c r="IBP42" s="147"/>
      <c r="IBQ42" s="147"/>
      <c r="IBR42" s="147"/>
      <c r="IBS42" s="147"/>
      <c r="IBT42" s="147"/>
      <c r="IBU42" s="147"/>
      <c r="IBV42" s="147"/>
      <c r="IBW42" s="147"/>
      <c r="IBX42" s="147"/>
      <c r="IBY42" s="147"/>
      <c r="IBZ42" s="147"/>
      <c r="ICA42" s="147"/>
      <c r="ICB42" s="147"/>
      <c r="ICC42" s="147"/>
      <c r="ICD42" s="147"/>
      <c r="ICE42" s="147"/>
      <c r="ICF42" s="147"/>
      <c r="ICG42" s="147"/>
      <c r="ICH42" s="147"/>
      <c r="ICI42" s="147"/>
      <c r="ICJ42" s="147"/>
      <c r="ICK42" s="147"/>
      <c r="ICL42" s="147"/>
      <c r="ICM42" s="147"/>
      <c r="ICN42" s="147"/>
      <c r="ICO42" s="147"/>
      <c r="ICP42" s="147"/>
      <c r="ICQ42" s="147"/>
      <c r="ICR42" s="147"/>
      <c r="ICS42" s="147"/>
      <c r="ICT42" s="147"/>
      <c r="ICU42" s="147"/>
      <c r="ICV42" s="147"/>
      <c r="ICW42" s="147"/>
      <c r="ICX42" s="147"/>
      <c r="ICY42" s="147"/>
      <c r="ICZ42" s="147"/>
      <c r="IDA42" s="147"/>
      <c r="IDB42" s="147"/>
      <c r="IDC42" s="147"/>
      <c r="IDD42" s="147"/>
      <c r="IDE42" s="147"/>
      <c r="IDF42" s="147"/>
      <c r="IDG42" s="147"/>
      <c r="IDH42" s="147"/>
      <c r="IDI42" s="147"/>
      <c r="IDJ42" s="147"/>
      <c r="IDK42" s="147"/>
      <c r="IDL42" s="147"/>
      <c r="IDM42" s="147"/>
      <c r="IDN42" s="147"/>
      <c r="IDO42" s="147"/>
      <c r="IDP42" s="147"/>
      <c r="IDQ42" s="147"/>
      <c r="IDR42" s="147"/>
      <c r="IDS42" s="147"/>
      <c r="IDT42" s="147"/>
      <c r="IDU42" s="147"/>
      <c r="IDV42" s="147"/>
      <c r="IDW42" s="147"/>
      <c r="IDX42" s="147"/>
      <c r="IDY42" s="147"/>
      <c r="IDZ42" s="147"/>
      <c r="IEA42" s="147"/>
      <c r="IEB42" s="147"/>
      <c r="IEC42" s="147"/>
      <c r="IED42" s="147"/>
      <c r="IEE42" s="147"/>
      <c r="IEF42" s="147"/>
      <c r="IEG42" s="147"/>
      <c r="IEH42" s="147"/>
      <c r="IEI42" s="147"/>
      <c r="IEJ42" s="147"/>
      <c r="IEK42" s="147"/>
      <c r="IEL42" s="147"/>
      <c r="IEM42" s="147"/>
      <c r="IEN42" s="147"/>
      <c r="IEO42" s="147"/>
      <c r="IEP42" s="147"/>
      <c r="IEQ42" s="147"/>
      <c r="IER42" s="147"/>
      <c r="IES42" s="147"/>
      <c r="IET42" s="147"/>
      <c r="IEU42" s="147"/>
      <c r="IEV42" s="147"/>
      <c r="IEW42" s="147"/>
      <c r="IEX42" s="147"/>
      <c r="IEY42" s="147"/>
      <c r="IEZ42" s="147"/>
      <c r="IFA42" s="147"/>
      <c r="IFB42" s="147"/>
      <c r="IFC42" s="147"/>
      <c r="IFD42" s="147"/>
      <c r="IFE42" s="147"/>
      <c r="IFF42" s="147"/>
      <c r="IFG42" s="147"/>
      <c r="IFH42" s="147"/>
      <c r="IFI42" s="147"/>
      <c r="IFJ42" s="147"/>
      <c r="IFK42" s="147"/>
      <c r="IFL42" s="147"/>
      <c r="IFM42" s="147"/>
      <c r="IFN42" s="147"/>
      <c r="IFO42" s="147"/>
      <c r="IFP42" s="147"/>
      <c r="IFQ42" s="147"/>
      <c r="IFR42" s="147"/>
      <c r="IFS42" s="147"/>
      <c r="IFT42" s="147"/>
      <c r="IFU42" s="147"/>
      <c r="IFV42" s="147"/>
      <c r="IFW42" s="147"/>
      <c r="IFX42" s="147"/>
      <c r="IFY42" s="147"/>
      <c r="IFZ42" s="147"/>
      <c r="IGA42" s="147"/>
      <c r="IGB42" s="147"/>
      <c r="IGC42" s="147"/>
      <c r="IGD42" s="147"/>
      <c r="IGE42" s="147"/>
      <c r="IGF42" s="147"/>
      <c r="IGG42" s="147"/>
      <c r="IGH42" s="147"/>
      <c r="IGI42" s="147"/>
      <c r="IGJ42" s="147"/>
      <c r="IGK42" s="147"/>
      <c r="IGL42" s="147"/>
      <c r="IGM42" s="147"/>
      <c r="IGN42" s="147"/>
      <c r="IGO42" s="147"/>
      <c r="IGP42" s="147"/>
      <c r="IGQ42" s="147"/>
      <c r="IGR42" s="147"/>
      <c r="IGS42" s="147"/>
      <c r="IGT42" s="147"/>
      <c r="IGU42" s="147"/>
      <c r="IGV42" s="147"/>
      <c r="IGW42" s="147"/>
      <c r="IGX42" s="147"/>
      <c r="IGY42" s="147"/>
      <c r="IGZ42" s="147"/>
      <c r="IHA42" s="147"/>
      <c r="IHB42" s="147"/>
      <c r="IHC42" s="147"/>
      <c r="IHD42" s="147"/>
      <c r="IHE42" s="147"/>
      <c r="IHF42" s="147"/>
      <c r="IHG42" s="147"/>
      <c r="IHH42" s="147"/>
      <c r="IHI42" s="147"/>
      <c r="IHJ42" s="147"/>
      <c r="IHK42" s="147"/>
      <c r="IHL42" s="147"/>
      <c r="IHM42" s="147"/>
      <c r="IHN42" s="147"/>
      <c r="IHO42" s="147"/>
      <c r="IHP42" s="147"/>
      <c r="IHQ42" s="147"/>
      <c r="IHR42" s="147"/>
      <c r="IHS42" s="147"/>
      <c r="IHT42" s="147"/>
      <c r="IHU42" s="147"/>
      <c r="IHV42" s="147"/>
      <c r="IHW42" s="147"/>
      <c r="IHX42" s="147"/>
      <c r="IHY42" s="147"/>
      <c r="IHZ42" s="147"/>
      <c r="IIA42" s="147"/>
      <c r="IIB42" s="147"/>
      <c r="IIC42" s="147"/>
      <c r="IID42" s="147"/>
      <c r="IIE42" s="147"/>
      <c r="IIF42" s="147"/>
      <c r="IIG42" s="147"/>
      <c r="IIH42" s="147"/>
      <c r="III42" s="147"/>
      <c r="IIJ42" s="147"/>
      <c r="IIK42" s="147"/>
      <c r="IIL42" s="147"/>
      <c r="IIM42" s="147"/>
      <c r="IIN42" s="147"/>
      <c r="IIO42" s="147"/>
      <c r="IIP42" s="147"/>
      <c r="IIQ42" s="147"/>
      <c r="IIR42" s="147"/>
      <c r="IIS42" s="147"/>
      <c r="IIT42" s="147"/>
      <c r="IIU42" s="147"/>
      <c r="IIV42" s="147"/>
      <c r="IIW42" s="147"/>
      <c r="IIX42" s="147"/>
      <c r="IIY42" s="147"/>
      <c r="IIZ42" s="147"/>
      <c r="IJA42" s="147"/>
      <c r="IJB42" s="147"/>
      <c r="IJC42" s="147"/>
      <c r="IJD42" s="147"/>
      <c r="IJE42" s="147"/>
      <c r="IJF42" s="147"/>
      <c r="IJG42" s="147"/>
      <c r="IJH42" s="147"/>
      <c r="IJI42" s="147"/>
      <c r="IJJ42" s="147"/>
      <c r="IJK42" s="147"/>
      <c r="IJL42" s="147"/>
      <c r="IJM42" s="147"/>
      <c r="IJN42" s="147"/>
      <c r="IJO42" s="147"/>
      <c r="IJP42" s="147"/>
      <c r="IJQ42" s="147"/>
      <c r="IJR42" s="147"/>
      <c r="IJS42" s="147"/>
      <c r="IJT42" s="147"/>
      <c r="IJU42" s="147"/>
      <c r="IJV42" s="147"/>
      <c r="IJW42" s="147"/>
      <c r="IJX42" s="147"/>
      <c r="IJY42" s="147"/>
      <c r="IJZ42" s="147"/>
      <c r="IKA42" s="147"/>
      <c r="IKB42" s="147"/>
      <c r="IKC42" s="147"/>
      <c r="IKD42" s="147"/>
      <c r="IKE42" s="147"/>
      <c r="IKF42" s="147"/>
      <c r="IKG42" s="147"/>
      <c r="IKH42" s="147"/>
      <c r="IKI42" s="147"/>
      <c r="IKJ42" s="147"/>
      <c r="IKK42" s="147"/>
      <c r="IKL42" s="147"/>
      <c r="IKM42" s="147"/>
      <c r="IKN42" s="147"/>
      <c r="IKO42" s="147"/>
      <c r="IKP42" s="147"/>
      <c r="IKQ42" s="147"/>
      <c r="IKR42" s="147"/>
      <c r="IKS42" s="147"/>
      <c r="IKT42" s="147"/>
      <c r="IKU42" s="147"/>
      <c r="IKV42" s="147"/>
      <c r="IKW42" s="147"/>
      <c r="IKX42" s="147"/>
      <c r="IKY42" s="147"/>
      <c r="IKZ42" s="147"/>
      <c r="ILA42" s="147"/>
      <c r="ILB42" s="147"/>
      <c r="ILC42" s="147"/>
      <c r="ILD42" s="147"/>
      <c r="ILE42" s="147"/>
      <c r="ILF42" s="147"/>
      <c r="ILG42" s="147"/>
      <c r="ILH42" s="147"/>
      <c r="ILI42" s="147"/>
      <c r="ILJ42" s="147"/>
      <c r="ILK42" s="147"/>
      <c r="ILL42" s="147"/>
      <c r="ILM42" s="147"/>
      <c r="ILN42" s="147"/>
      <c r="ILO42" s="147"/>
      <c r="ILP42" s="147"/>
      <c r="ILQ42" s="147"/>
      <c r="ILR42" s="147"/>
      <c r="ILS42" s="147"/>
      <c r="ILT42" s="147"/>
      <c r="ILU42" s="147"/>
      <c r="ILV42" s="147"/>
      <c r="ILW42" s="147"/>
      <c r="ILX42" s="147"/>
      <c r="ILY42" s="147"/>
      <c r="ILZ42" s="147"/>
      <c r="IMA42" s="147"/>
      <c r="IMB42" s="147"/>
      <c r="IMC42" s="147"/>
      <c r="IMD42" s="147"/>
      <c r="IME42" s="147"/>
      <c r="IMF42" s="147"/>
      <c r="IMG42" s="147"/>
      <c r="IMH42" s="147"/>
      <c r="IMI42" s="147"/>
      <c r="IMJ42" s="147"/>
      <c r="IMK42" s="147"/>
      <c r="IML42" s="147"/>
      <c r="IMM42" s="147"/>
      <c r="IMN42" s="147"/>
      <c r="IMO42" s="147"/>
      <c r="IMP42" s="147"/>
      <c r="IMQ42" s="147"/>
      <c r="IMR42" s="147"/>
      <c r="IMS42" s="147"/>
      <c r="IMT42" s="147"/>
      <c r="IMU42" s="147"/>
      <c r="IMV42" s="147"/>
      <c r="IMW42" s="147"/>
      <c r="IMX42" s="147"/>
      <c r="IMY42" s="147"/>
      <c r="IMZ42" s="147"/>
      <c r="INA42" s="147"/>
      <c r="INB42" s="147"/>
      <c r="INC42" s="147"/>
      <c r="IND42" s="147"/>
      <c r="INE42" s="147"/>
      <c r="INF42" s="147"/>
      <c r="ING42" s="147"/>
      <c r="INH42" s="147"/>
      <c r="INI42" s="147"/>
      <c r="INJ42" s="147"/>
      <c r="INK42" s="147"/>
      <c r="INL42" s="147"/>
      <c r="INM42" s="147"/>
      <c r="INN42" s="147"/>
      <c r="INO42" s="147"/>
      <c r="INP42" s="147"/>
      <c r="INQ42" s="147"/>
      <c r="INR42" s="147"/>
      <c r="INS42" s="147"/>
      <c r="INT42" s="147"/>
      <c r="INU42" s="147"/>
      <c r="INV42" s="147"/>
      <c r="INW42" s="147"/>
      <c r="INX42" s="147"/>
      <c r="INY42" s="147"/>
      <c r="INZ42" s="147"/>
      <c r="IOA42" s="147"/>
      <c r="IOB42" s="147"/>
      <c r="IOC42" s="147"/>
      <c r="IOD42" s="147"/>
      <c r="IOE42" s="147"/>
      <c r="IOF42" s="147"/>
      <c r="IOG42" s="147"/>
      <c r="IOH42" s="147"/>
      <c r="IOI42" s="147"/>
      <c r="IOJ42" s="147"/>
      <c r="IOK42" s="147"/>
      <c r="IOL42" s="147"/>
      <c r="IOM42" s="147"/>
      <c r="ION42" s="147"/>
      <c r="IOO42" s="147"/>
      <c r="IOP42" s="147"/>
      <c r="IOQ42" s="147"/>
      <c r="IOR42" s="147"/>
      <c r="IOS42" s="147"/>
      <c r="IOT42" s="147"/>
      <c r="IOU42" s="147"/>
      <c r="IOV42" s="147"/>
      <c r="IOW42" s="147"/>
      <c r="IOX42" s="147"/>
      <c r="IOY42" s="147"/>
      <c r="IOZ42" s="147"/>
      <c r="IPA42" s="147"/>
      <c r="IPB42" s="147"/>
      <c r="IPC42" s="147"/>
      <c r="IPD42" s="147"/>
      <c r="IPE42" s="147"/>
      <c r="IPF42" s="147"/>
      <c r="IPG42" s="147"/>
      <c r="IPH42" s="147"/>
      <c r="IPI42" s="147"/>
      <c r="IPJ42" s="147"/>
      <c r="IPK42" s="147"/>
      <c r="IPL42" s="147"/>
      <c r="IPM42" s="147"/>
      <c r="IPN42" s="147"/>
      <c r="IPO42" s="147"/>
      <c r="IPP42" s="147"/>
      <c r="IPQ42" s="147"/>
      <c r="IPR42" s="147"/>
      <c r="IPS42" s="147"/>
      <c r="IPT42" s="147"/>
      <c r="IPU42" s="147"/>
      <c r="IPV42" s="147"/>
      <c r="IPW42" s="147"/>
      <c r="IPX42" s="147"/>
      <c r="IPY42" s="147"/>
      <c r="IPZ42" s="147"/>
      <c r="IQA42" s="147"/>
      <c r="IQB42" s="147"/>
      <c r="IQC42" s="147"/>
      <c r="IQD42" s="147"/>
      <c r="IQE42" s="147"/>
      <c r="IQF42" s="147"/>
      <c r="IQG42" s="147"/>
      <c r="IQH42" s="147"/>
      <c r="IQI42" s="147"/>
      <c r="IQJ42" s="147"/>
      <c r="IQK42" s="147"/>
      <c r="IQL42" s="147"/>
      <c r="IQM42" s="147"/>
      <c r="IQN42" s="147"/>
      <c r="IQO42" s="147"/>
      <c r="IQP42" s="147"/>
      <c r="IQQ42" s="147"/>
      <c r="IQR42" s="147"/>
      <c r="IQS42" s="147"/>
      <c r="IQT42" s="147"/>
      <c r="IQU42" s="147"/>
      <c r="IQV42" s="147"/>
      <c r="IQW42" s="147"/>
      <c r="IQX42" s="147"/>
      <c r="IQY42" s="147"/>
      <c r="IQZ42" s="147"/>
      <c r="IRA42" s="147"/>
      <c r="IRB42" s="147"/>
      <c r="IRC42" s="147"/>
      <c r="IRD42" s="147"/>
      <c r="IRE42" s="147"/>
      <c r="IRF42" s="147"/>
      <c r="IRG42" s="147"/>
      <c r="IRH42" s="147"/>
      <c r="IRI42" s="147"/>
      <c r="IRJ42" s="147"/>
      <c r="IRK42" s="147"/>
      <c r="IRL42" s="147"/>
      <c r="IRM42" s="147"/>
      <c r="IRN42" s="147"/>
      <c r="IRO42" s="147"/>
      <c r="IRP42" s="147"/>
      <c r="IRQ42" s="147"/>
      <c r="IRR42" s="147"/>
      <c r="IRS42" s="147"/>
      <c r="IRT42" s="147"/>
      <c r="IRU42" s="147"/>
      <c r="IRV42" s="147"/>
      <c r="IRW42" s="147"/>
      <c r="IRX42" s="147"/>
      <c r="IRY42" s="147"/>
      <c r="IRZ42" s="147"/>
      <c r="ISA42" s="147"/>
      <c r="ISB42" s="147"/>
      <c r="ISC42" s="147"/>
      <c r="ISD42" s="147"/>
      <c r="ISE42" s="147"/>
      <c r="ISF42" s="147"/>
      <c r="ISG42" s="147"/>
      <c r="ISH42" s="147"/>
      <c r="ISI42" s="147"/>
      <c r="ISJ42" s="147"/>
      <c r="ISK42" s="147"/>
      <c r="ISL42" s="147"/>
      <c r="ISM42" s="147"/>
      <c r="ISN42" s="147"/>
      <c r="ISO42" s="147"/>
      <c r="ISP42" s="147"/>
      <c r="ISQ42" s="147"/>
      <c r="ISR42" s="147"/>
      <c r="ISS42" s="147"/>
      <c r="IST42" s="147"/>
      <c r="ISU42" s="147"/>
      <c r="ISV42" s="147"/>
      <c r="ISW42" s="147"/>
      <c r="ISX42" s="147"/>
      <c r="ISY42" s="147"/>
      <c r="ISZ42" s="147"/>
      <c r="ITA42" s="147"/>
      <c r="ITB42" s="147"/>
      <c r="ITC42" s="147"/>
      <c r="ITD42" s="147"/>
      <c r="ITE42" s="147"/>
      <c r="ITF42" s="147"/>
      <c r="ITG42" s="147"/>
      <c r="ITH42" s="147"/>
      <c r="ITI42" s="147"/>
      <c r="ITJ42" s="147"/>
      <c r="ITK42" s="147"/>
      <c r="ITL42" s="147"/>
      <c r="ITM42" s="147"/>
      <c r="ITN42" s="147"/>
      <c r="ITO42" s="147"/>
      <c r="ITP42" s="147"/>
      <c r="ITQ42" s="147"/>
      <c r="ITR42" s="147"/>
      <c r="ITS42" s="147"/>
      <c r="ITT42" s="147"/>
      <c r="ITU42" s="147"/>
      <c r="ITV42" s="147"/>
      <c r="ITW42" s="147"/>
      <c r="ITX42" s="147"/>
      <c r="ITY42" s="147"/>
      <c r="ITZ42" s="147"/>
      <c r="IUA42" s="147"/>
      <c r="IUB42" s="147"/>
      <c r="IUC42" s="147"/>
      <c r="IUD42" s="147"/>
      <c r="IUE42" s="147"/>
      <c r="IUF42" s="147"/>
      <c r="IUG42" s="147"/>
      <c r="IUH42" s="147"/>
      <c r="IUI42" s="147"/>
      <c r="IUJ42" s="147"/>
      <c r="IUK42" s="147"/>
      <c r="IUL42" s="147"/>
      <c r="IUM42" s="147"/>
      <c r="IUN42" s="147"/>
      <c r="IUO42" s="147"/>
      <c r="IUP42" s="147"/>
      <c r="IUQ42" s="147"/>
      <c r="IUR42" s="147"/>
      <c r="IUS42" s="147"/>
      <c r="IUT42" s="147"/>
      <c r="IUU42" s="147"/>
      <c r="IUV42" s="147"/>
      <c r="IUW42" s="147"/>
      <c r="IUX42" s="147"/>
      <c r="IUY42" s="147"/>
      <c r="IUZ42" s="147"/>
      <c r="IVA42" s="147"/>
      <c r="IVB42" s="147"/>
      <c r="IVC42" s="147"/>
      <c r="IVD42" s="147"/>
      <c r="IVE42" s="147"/>
      <c r="IVF42" s="147"/>
      <c r="IVG42" s="147"/>
      <c r="IVH42" s="147"/>
      <c r="IVI42" s="147"/>
      <c r="IVJ42" s="147"/>
      <c r="IVK42" s="147"/>
      <c r="IVL42" s="147"/>
      <c r="IVM42" s="147"/>
      <c r="IVN42" s="147"/>
      <c r="IVO42" s="147"/>
      <c r="IVP42" s="147"/>
      <c r="IVQ42" s="147"/>
      <c r="IVR42" s="147"/>
      <c r="IVS42" s="147"/>
      <c r="IVT42" s="147"/>
      <c r="IVU42" s="147"/>
      <c r="IVV42" s="147"/>
      <c r="IVW42" s="147"/>
      <c r="IVX42" s="147"/>
      <c r="IVY42" s="147"/>
      <c r="IVZ42" s="147"/>
      <c r="IWA42" s="147"/>
      <c r="IWB42" s="147"/>
      <c r="IWC42" s="147"/>
      <c r="IWD42" s="147"/>
      <c r="IWE42" s="147"/>
      <c r="IWF42" s="147"/>
      <c r="IWG42" s="147"/>
      <c r="IWH42" s="147"/>
      <c r="IWI42" s="147"/>
      <c r="IWJ42" s="147"/>
      <c r="IWK42" s="147"/>
      <c r="IWL42" s="147"/>
      <c r="IWM42" s="147"/>
      <c r="IWN42" s="147"/>
      <c r="IWO42" s="147"/>
      <c r="IWP42" s="147"/>
      <c r="IWQ42" s="147"/>
      <c r="IWR42" s="147"/>
      <c r="IWS42" s="147"/>
      <c r="IWT42" s="147"/>
      <c r="IWU42" s="147"/>
      <c r="IWV42" s="147"/>
      <c r="IWW42" s="147"/>
      <c r="IWX42" s="147"/>
      <c r="IWY42" s="147"/>
      <c r="IWZ42" s="147"/>
      <c r="IXA42" s="147"/>
      <c r="IXB42" s="147"/>
      <c r="IXC42" s="147"/>
      <c r="IXD42" s="147"/>
      <c r="IXE42" s="147"/>
      <c r="IXF42" s="147"/>
      <c r="IXG42" s="147"/>
      <c r="IXH42" s="147"/>
      <c r="IXI42" s="147"/>
      <c r="IXJ42" s="147"/>
      <c r="IXK42" s="147"/>
      <c r="IXL42" s="147"/>
      <c r="IXM42" s="147"/>
      <c r="IXN42" s="147"/>
      <c r="IXO42" s="147"/>
      <c r="IXP42" s="147"/>
      <c r="IXQ42" s="147"/>
      <c r="IXR42" s="147"/>
      <c r="IXS42" s="147"/>
      <c r="IXT42" s="147"/>
      <c r="IXU42" s="147"/>
      <c r="IXV42" s="147"/>
      <c r="IXW42" s="147"/>
      <c r="IXX42" s="147"/>
      <c r="IXY42" s="147"/>
      <c r="IXZ42" s="147"/>
      <c r="IYA42" s="147"/>
      <c r="IYB42" s="147"/>
      <c r="IYC42" s="147"/>
      <c r="IYD42" s="147"/>
      <c r="IYE42" s="147"/>
      <c r="IYF42" s="147"/>
      <c r="IYG42" s="147"/>
      <c r="IYH42" s="147"/>
      <c r="IYI42" s="147"/>
      <c r="IYJ42" s="147"/>
      <c r="IYK42" s="147"/>
      <c r="IYL42" s="147"/>
      <c r="IYM42" s="147"/>
      <c r="IYN42" s="147"/>
      <c r="IYO42" s="147"/>
      <c r="IYP42" s="147"/>
      <c r="IYQ42" s="147"/>
      <c r="IYR42" s="147"/>
      <c r="IYS42" s="147"/>
      <c r="IYT42" s="147"/>
      <c r="IYU42" s="147"/>
      <c r="IYV42" s="147"/>
      <c r="IYW42" s="147"/>
      <c r="IYX42" s="147"/>
      <c r="IYY42" s="147"/>
      <c r="IYZ42" s="147"/>
      <c r="IZA42" s="147"/>
      <c r="IZB42" s="147"/>
      <c r="IZC42" s="147"/>
      <c r="IZD42" s="147"/>
      <c r="IZE42" s="147"/>
      <c r="IZF42" s="147"/>
      <c r="IZG42" s="147"/>
      <c r="IZH42" s="147"/>
      <c r="IZI42" s="147"/>
      <c r="IZJ42" s="147"/>
      <c r="IZK42" s="147"/>
      <c r="IZL42" s="147"/>
      <c r="IZM42" s="147"/>
      <c r="IZN42" s="147"/>
      <c r="IZO42" s="147"/>
      <c r="IZP42" s="147"/>
      <c r="IZQ42" s="147"/>
      <c r="IZR42" s="147"/>
      <c r="IZS42" s="147"/>
      <c r="IZT42" s="147"/>
      <c r="IZU42" s="147"/>
      <c r="IZV42" s="147"/>
      <c r="IZW42" s="147"/>
      <c r="IZX42" s="147"/>
      <c r="IZY42" s="147"/>
      <c r="IZZ42" s="147"/>
      <c r="JAA42" s="147"/>
      <c r="JAB42" s="147"/>
      <c r="JAC42" s="147"/>
      <c r="JAD42" s="147"/>
      <c r="JAE42" s="147"/>
      <c r="JAF42" s="147"/>
      <c r="JAG42" s="147"/>
      <c r="JAH42" s="147"/>
      <c r="JAI42" s="147"/>
      <c r="JAJ42" s="147"/>
      <c r="JAK42" s="147"/>
      <c r="JAL42" s="147"/>
      <c r="JAM42" s="147"/>
      <c r="JAN42" s="147"/>
      <c r="JAO42" s="147"/>
      <c r="JAP42" s="147"/>
      <c r="JAQ42" s="147"/>
      <c r="JAR42" s="147"/>
      <c r="JAS42" s="147"/>
      <c r="JAT42" s="147"/>
      <c r="JAU42" s="147"/>
      <c r="JAV42" s="147"/>
      <c r="JAW42" s="147"/>
      <c r="JAX42" s="147"/>
      <c r="JAY42" s="147"/>
      <c r="JAZ42" s="147"/>
      <c r="JBA42" s="147"/>
      <c r="JBB42" s="147"/>
      <c r="JBC42" s="147"/>
      <c r="JBD42" s="147"/>
      <c r="JBE42" s="147"/>
      <c r="JBF42" s="147"/>
      <c r="JBG42" s="147"/>
      <c r="JBH42" s="147"/>
      <c r="JBI42" s="147"/>
      <c r="JBJ42" s="147"/>
      <c r="JBK42" s="147"/>
      <c r="JBL42" s="147"/>
      <c r="JBM42" s="147"/>
      <c r="JBN42" s="147"/>
      <c r="JBO42" s="147"/>
      <c r="JBP42" s="147"/>
      <c r="JBQ42" s="147"/>
      <c r="JBR42" s="147"/>
      <c r="JBS42" s="147"/>
      <c r="JBT42" s="147"/>
      <c r="JBU42" s="147"/>
      <c r="JBV42" s="147"/>
      <c r="JBW42" s="147"/>
      <c r="JBX42" s="147"/>
      <c r="JBY42" s="147"/>
      <c r="JBZ42" s="147"/>
      <c r="JCA42" s="147"/>
      <c r="JCB42" s="147"/>
      <c r="JCC42" s="147"/>
      <c r="JCD42" s="147"/>
      <c r="JCE42" s="147"/>
      <c r="JCF42" s="147"/>
      <c r="JCG42" s="147"/>
      <c r="JCH42" s="147"/>
      <c r="JCI42" s="147"/>
      <c r="JCJ42" s="147"/>
      <c r="JCK42" s="147"/>
      <c r="JCL42" s="147"/>
      <c r="JCM42" s="147"/>
      <c r="JCN42" s="147"/>
      <c r="JCO42" s="147"/>
      <c r="JCP42" s="147"/>
      <c r="JCQ42" s="147"/>
      <c r="JCR42" s="147"/>
      <c r="JCS42" s="147"/>
      <c r="JCT42" s="147"/>
      <c r="JCU42" s="147"/>
      <c r="JCV42" s="147"/>
      <c r="JCW42" s="147"/>
      <c r="JCX42" s="147"/>
      <c r="JCY42" s="147"/>
      <c r="JCZ42" s="147"/>
      <c r="JDA42" s="147"/>
      <c r="JDB42" s="147"/>
      <c r="JDC42" s="147"/>
      <c r="JDD42" s="147"/>
      <c r="JDE42" s="147"/>
      <c r="JDF42" s="147"/>
      <c r="JDG42" s="147"/>
      <c r="JDH42" s="147"/>
      <c r="JDI42" s="147"/>
      <c r="JDJ42" s="147"/>
      <c r="JDK42" s="147"/>
      <c r="JDL42" s="147"/>
      <c r="JDM42" s="147"/>
      <c r="JDN42" s="147"/>
      <c r="JDO42" s="147"/>
      <c r="JDP42" s="147"/>
      <c r="JDQ42" s="147"/>
      <c r="JDR42" s="147"/>
      <c r="JDS42" s="147"/>
      <c r="JDT42" s="147"/>
      <c r="JDU42" s="147"/>
      <c r="JDV42" s="147"/>
      <c r="JDW42" s="147"/>
      <c r="JDX42" s="147"/>
      <c r="JDY42" s="147"/>
      <c r="JDZ42" s="147"/>
      <c r="JEA42" s="147"/>
      <c r="JEB42" s="147"/>
      <c r="JEC42" s="147"/>
      <c r="JED42" s="147"/>
      <c r="JEE42" s="147"/>
      <c r="JEF42" s="147"/>
      <c r="JEG42" s="147"/>
      <c r="JEH42" s="147"/>
      <c r="JEI42" s="147"/>
      <c r="JEJ42" s="147"/>
      <c r="JEK42" s="147"/>
      <c r="JEL42" s="147"/>
      <c r="JEM42" s="147"/>
      <c r="JEN42" s="147"/>
      <c r="JEO42" s="147"/>
      <c r="JEP42" s="147"/>
      <c r="JEQ42" s="147"/>
      <c r="JER42" s="147"/>
      <c r="JES42" s="147"/>
      <c r="JET42" s="147"/>
      <c r="JEU42" s="147"/>
      <c r="JEV42" s="147"/>
      <c r="JEW42" s="147"/>
      <c r="JEX42" s="147"/>
      <c r="JEY42" s="147"/>
      <c r="JEZ42" s="147"/>
      <c r="JFA42" s="147"/>
      <c r="JFB42" s="147"/>
      <c r="JFC42" s="147"/>
      <c r="JFD42" s="147"/>
      <c r="JFE42" s="147"/>
      <c r="JFF42" s="147"/>
      <c r="JFG42" s="147"/>
      <c r="JFH42" s="147"/>
      <c r="JFI42" s="147"/>
      <c r="JFJ42" s="147"/>
      <c r="JFK42" s="147"/>
      <c r="JFL42" s="147"/>
      <c r="JFM42" s="147"/>
      <c r="JFN42" s="147"/>
      <c r="JFO42" s="147"/>
      <c r="JFP42" s="147"/>
      <c r="JFQ42" s="147"/>
      <c r="JFR42" s="147"/>
      <c r="JFS42" s="147"/>
      <c r="JFT42" s="147"/>
      <c r="JFU42" s="147"/>
      <c r="JFV42" s="147"/>
      <c r="JFW42" s="147"/>
      <c r="JFX42" s="147"/>
      <c r="JFY42" s="147"/>
      <c r="JFZ42" s="147"/>
      <c r="JGA42" s="147"/>
      <c r="JGB42" s="147"/>
      <c r="JGC42" s="147"/>
      <c r="JGD42" s="147"/>
      <c r="JGE42" s="147"/>
      <c r="JGF42" s="147"/>
      <c r="JGG42" s="147"/>
      <c r="JGH42" s="147"/>
      <c r="JGI42" s="147"/>
      <c r="JGJ42" s="147"/>
      <c r="JGK42" s="147"/>
      <c r="JGL42" s="147"/>
      <c r="JGM42" s="147"/>
      <c r="JGN42" s="147"/>
      <c r="JGO42" s="147"/>
      <c r="JGP42" s="147"/>
      <c r="JGQ42" s="147"/>
      <c r="JGR42" s="147"/>
      <c r="JGS42" s="147"/>
      <c r="JGT42" s="147"/>
      <c r="JGU42" s="147"/>
      <c r="JGV42" s="147"/>
      <c r="JGW42" s="147"/>
      <c r="JGX42" s="147"/>
      <c r="JGY42" s="147"/>
      <c r="JGZ42" s="147"/>
      <c r="JHA42" s="147"/>
      <c r="JHB42" s="147"/>
      <c r="JHC42" s="147"/>
      <c r="JHD42" s="147"/>
      <c r="JHE42" s="147"/>
      <c r="JHF42" s="147"/>
      <c r="JHG42" s="147"/>
      <c r="JHH42" s="147"/>
      <c r="JHI42" s="147"/>
      <c r="JHJ42" s="147"/>
      <c r="JHK42" s="147"/>
      <c r="JHL42" s="147"/>
      <c r="JHM42" s="147"/>
      <c r="JHN42" s="147"/>
      <c r="JHO42" s="147"/>
      <c r="JHP42" s="147"/>
      <c r="JHQ42" s="147"/>
      <c r="JHR42" s="147"/>
      <c r="JHS42" s="147"/>
      <c r="JHT42" s="147"/>
      <c r="JHU42" s="147"/>
      <c r="JHV42" s="147"/>
      <c r="JHW42" s="147"/>
      <c r="JHX42" s="147"/>
      <c r="JHY42" s="147"/>
      <c r="JHZ42" s="147"/>
      <c r="JIA42" s="147"/>
      <c r="JIB42" s="147"/>
      <c r="JIC42" s="147"/>
      <c r="JID42" s="147"/>
      <c r="JIE42" s="147"/>
      <c r="JIF42" s="147"/>
      <c r="JIG42" s="147"/>
      <c r="JIH42" s="147"/>
      <c r="JII42" s="147"/>
      <c r="JIJ42" s="147"/>
      <c r="JIK42" s="147"/>
      <c r="JIL42" s="147"/>
      <c r="JIM42" s="147"/>
      <c r="JIN42" s="147"/>
      <c r="JIO42" s="147"/>
      <c r="JIP42" s="147"/>
      <c r="JIQ42" s="147"/>
      <c r="JIR42" s="147"/>
      <c r="JIS42" s="147"/>
      <c r="JIT42" s="147"/>
      <c r="JIU42" s="147"/>
      <c r="JIV42" s="147"/>
      <c r="JIW42" s="147"/>
      <c r="JIX42" s="147"/>
      <c r="JIY42" s="147"/>
      <c r="JIZ42" s="147"/>
      <c r="JJA42" s="147"/>
      <c r="JJB42" s="147"/>
      <c r="JJC42" s="147"/>
      <c r="JJD42" s="147"/>
      <c r="JJE42" s="147"/>
      <c r="JJF42" s="147"/>
      <c r="JJG42" s="147"/>
      <c r="JJH42" s="147"/>
      <c r="JJI42" s="147"/>
      <c r="JJJ42" s="147"/>
      <c r="JJK42" s="147"/>
      <c r="JJL42" s="147"/>
      <c r="JJM42" s="147"/>
      <c r="JJN42" s="147"/>
      <c r="JJO42" s="147"/>
      <c r="JJP42" s="147"/>
      <c r="JJQ42" s="147"/>
      <c r="JJR42" s="147"/>
      <c r="JJS42" s="147"/>
      <c r="JJT42" s="147"/>
      <c r="JJU42" s="147"/>
      <c r="JJV42" s="147"/>
      <c r="JJW42" s="147"/>
      <c r="JJX42" s="147"/>
      <c r="JJY42" s="147"/>
      <c r="JJZ42" s="147"/>
      <c r="JKA42" s="147"/>
      <c r="JKB42" s="147"/>
      <c r="JKC42" s="147"/>
      <c r="JKD42" s="147"/>
      <c r="JKE42" s="147"/>
      <c r="JKF42" s="147"/>
      <c r="JKG42" s="147"/>
      <c r="JKH42" s="147"/>
      <c r="JKI42" s="147"/>
      <c r="JKJ42" s="147"/>
      <c r="JKK42" s="147"/>
      <c r="JKL42" s="147"/>
      <c r="JKM42" s="147"/>
      <c r="JKN42" s="147"/>
      <c r="JKO42" s="147"/>
      <c r="JKP42" s="147"/>
      <c r="JKQ42" s="147"/>
      <c r="JKR42" s="147"/>
      <c r="JKS42" s="147"/>
      <c r="JKT42" s="147"/>
      <c r="JKU42" s="147"/>
      <c r="JKV42" s="147"/>
      <c r="JKW42" s="147"/>
      <c r="JKX42" s="147"/>
      <c r="JKY42" s="147"/>
      <c r="JKZ42" s="147"/>
      <c r="JLA42" s="147"/>
      <c r="JLB42" s="147"/>
      <c r="JLC42" s="147"/>
      <c r="JLD42" s="147"/>
      <c r="JLE42" s="147"/>
      <c r="JLF42" s="147"/>
      <c r="JLG42" s="147"/>
      <c r="JLH42" s="147"/>
      <c r="JLI42" s="147"/>
      <c r="JLJ42" s="147"/>
      <c r="JLK42" s="147"/>
      <c r="JLL42" s="147"/>
      <c r="JLM42" s="147"/>
      <c r="JLN42" s="147"/>
      <c r="JLO42" s="147"/>
      <c r="JLP42" s="147"/>
      <c r="JLQ42" s="147"/>
      <c r="JLR42" s="147"/>
      <c r="JLS42" s="147"/>
      <c r="JLT42" s="147"/>
      <c r="JLU42" s="147"/>
      <c r="JLV42" s="147"/>
      <c r="JLW42" s="147"/>
      <c r="JLX42" s="147"/>
      <c r="JLY42" s="147"/>
      <c r="JLZ42" s="147"/>
      <c r="JMA42" s="147"/>
      <c r="JMB42" s="147"/>
      <c r="JMC42" s="147"/>
      <c r="JMD42" s="147"/>
      <c r="JME42" s="147"/>
      <c r="JMF42" s="147"/>
      <c r="JMG42" s="147"/>
      <c r="JMH42" s="147"/>
      <c r="JMI42" s="147"/>
      <c r="JMJ42" s="147"/>
      <c r="JMK42" s="147"/>
      <c r="JML42" s="147"/>
      <c r="JMM42" s="147"/>
      <c r="JMN42" s="147"/>
      <c r="JMO42" s="147"/>
      <c r="JMP42" s="147"/>
      <c r="JMQ42" s="147"/>
      <c r="JMR42" s="147"/>
      <c r="JMS42" s="147"/>
      <c r="JMT42" s="147"/>
      <c r="JMU42" s="147"/>
      <c r="JMV42" s="147"/>
      <c r="JMW42" s="147"/>
      <c r="JMX42" s="147"/>
      <c r="JMY42" s="147"/>
      <c r="JMZ42" s="147"/>
      <c r="JNA42" s="147"/>
      <c r="JNB42" s="147"/>
      <c r="JNC42" s="147"/>
      <c r="JND42" s="147"/>
      <c r="JNE42" s="147"/>
      <c r="JNF42" s="147"/>
      <c r="JNG42" s="147"/>
      <c r="JNH42" s="147"/>
      <c r="JNI42" s="147"/>
      <c r="JNJ42" s="147"/>
      <c r="JNK42" s="147"/>
      <c r="JNL42" s="147"/>
      <c r="JNM42" s="147"/>
      <c r="JNN42" s="147"/>
      <c r="JNO42" s="147"/>
      <c r="JNP42" s="147"/>
      <c r="JNQ42" s="147"/>
      <c r="JNR42" s="147"/>
      <c r="JNS42" s="147"/>
      <c r="JNT42" s="147"/>
      <c r="JNU42" s="147"/>
      <c r="JNV42" s="147"/>
      <c r="JNW42" s="147"/>
      <c r="JNX42" s="147"/>
      <c r="JNY42" s="147"/>
      <c r="JNZ42" s="147"/>
      <c r="JOA42" s="147"/>
      <c r="JOB42" s="147"/>
      <c r="JOC42" s="147"/>
      <c r="JOD42" s="147"/>
      <c r="JOE42" s="147"/>
      <c r="JOF42" s="147"/>
      <c r="JOG42" s="147"/>
      <c r="JOH42" s="147"/>
      <c r="JOI42" s="147"/>
      <c r="JOJ42" s="147"/>
      <c r="JOK42" s="147"/>
      <c r="JOL42" s="147"/>
      <c r="JOM42" s="147"/>
      <c r="JON42" s="147"/>
      <c r="JOO42" s="147"/>
      <c r="JOP42" s="147"/>
      <c r="JOQ42" s="147"/>
      <c r="JOR42" s="147"/>
      <c r="JOS42" s="147"/>
      <c r="JOT42" s="147"/>
      <c r="JOU42" s="147"/>
      <c r="JOV42" s="147"/>
      <c r="JOW42" s="147"/>
      <c r="JOX42" s="147"/>
      <c r="JOY42" s="147"/>
      <c r="JOZ42" s="147"/>
      <c r="JPA42" s="147"/>
      <c r="JPB42" s="147"/>
      <c r="JPC42" s="147"/>
      <c r="JPD42" s="147"/>
      <c r="JPE42" s="147"/>
      <c r="JPF42" s="147"/>
      <c r="JPG42" s="147"/>
      <c r="JPH42" s="147"/>
      <c r="JPI42" s="147"/>
      <c r="JPJ42" s="147"/>
      <c r="JPK42" s="147"/>
      <c r="JPL42" s="147"/>
      <c r="JPM42" s="147"/>
      <c r="JPN42" s="147"/>
      <c r="JPO42" s="147"/>
      <c r="JPP42" s="147"/>
      <c r="JPQ42" s="147"/>
      <c r="JPR42" s="147"/>
      <c r="JPS42" s="147"/>
      <c r="JPT42" s="147"/>
      <c r="JPU42" s="147"/>
      <c r="JPV42" s="147"/>
      <c r="JPW42" s="147"/>
      <c r="JPX42" s="147"/>
      <c r="JPY42" s="147"/>
      <c r="JPZ42" s="147"/>
      <c r="JQA42" s="147"/>
      <c r="JQB42" s="147"/>
      <c r="JQC42" s="147"/>
      <c r="JQD42" s="147"/>
      <c r="JQE42" s="147"/>
      <c r="JQF42" s="147"/>
      <c r="JQG42" s="147"/>
      <c r="JQH42" s="147"/>
      <c r="JQI42" s="147"/>
      <c r="JQJ42" s="147"/>
      <c r="JQK42" s="147"/>
      <c r="JQL42" s="147"/>
      <c r="JQM42" s="147"/>
      <c r="JQN42" s="147"/>
      <c r="JQO42" s="147"/>
      <c r="JQP42" s="147"/>
      <c r="JQQ42" s="147"/>
      <c r="JQR42" s="147"/>
      <c r="JQS42" s="147"/>
      <c r="JQT42" s="147"/>
      <c r="JQU42" s="147"/>
      <c r="JQV42" s="147"/>
      <c r="JQW42" s="147"/>
      <c r="JQX42" s="147"/>
      <c r="JQY42" s="147"/>
      <c r="JQZ42" s="147"/>
      <c r="JRA42" s="147"/>
      <c r="JRB42" s="147"/>
      <c r="JRC42" s="147"/>
      <c r="JRD42" s="147"/>
      <c r="JRE42" s="147"/>
      <c r="JRF42" s="147"/>
      <c r="JRG42" s="147"/>
      <c r="JRH42" s="147"/>
      <c r="JRI42" s="147"/>
      <c r="JRJ42" s="147"/>
      <c r="JRK42" s="147"/>
      <c r="JRL42" s="147"/>
      <c r="JRM42" s="147"/>
      <c r="JRN42" s="147"/>
      <c r="JRO42" s="147"/>
      <c r="JRP42" s="147"/>
      <c r="JRQ42" s="147"/>
      <c r="JRR42" s="147"/>
      <c r="JRS42" s="147"/>
      <c r="JRT42" s="147"/>
      <c r="JRU42" s="147"/>
      <c r="JRV42" s="147"/>
      <c r="JRW42" s="147"/>
      <c r="JRX42" s="147"/>
      <c r="JRY42" s="147"/>
      <c r="JRZ42" s="147"/>
      <c r="JSA42" s="147"/>
      <c r="JSB42" s="147"/>
      <c r="JSC42" s="147"/>
      <c r="JSD42" s="147"/>
      <c r="JSE42" s="147"/>
      <c r="JSF42" s="147"/>
      <c r="JSG42" s="147"/>
      <c r="JSH42" s="147"/>
      <c r="JSI42" s="147"/>
      <c r="JSJ42" s="147"/>
      <c r="JSK42" s="147"/>
      <c r="JSL42" s="147"/>
      <c r="JSM42" s="147"/>
      <c r="JSN42" s="147"/>
      <c r="JSO42" s="147"/>
      <c r="JSP42" s="147"/>
      <c r="JSQ42" s="147"/>
      <c r="JSR42" s="147"/>
      <c r="JSS42" s="147"/>
      <c r="JST42" s="147"/>
      <c r="JSU42" s="147"/>
      <c r="JSV42" s="147"/>
      <c r="JSW42" s="147"/>
      <c r="JSX42" s="147"/>
      <c r="JSY42" s="147"/>
      <c r="JSZ42" s="147"/>
      <c r="JTA42" s="147"/>
      <c r="JTB42" s="147"/>
      <c r="JTC42" s="147"/>
      <c r="JTD42" s="147"/>
      <c r="JTE42" s="147"/>
      <c r="JTF42" s="147"/>
      <c r="JTG42" s="147"/>
      <c r="JTH42" s="147"/>
      <c r="JTI42" s="147"/>
      <c r="JTJ42" s="147"/>
      <c r="JTK42" s="147"/>
      <c r="JTL42" s="147"/>
      <c r="JTM42" s="147"/>
      <c r="JTN42" s="147"/>
      <c r="JTO42" s="147"/>
      <c r="JTP42" s="147"/>
      <c r="JTQ42" s="147"/>
      <c r="JTR42" s="147"/>
      <c r="JTS42" s="147"/>
      <c r="JTT42" s="147"/>
      <c r="JTU42" s="147"/>
      <c r="JTV42" s="147"/>
      <c r="JTW42" s="147"/>
      <c r="JTX42" s="147"/>
      <c r="JTY42" s="147"/>
      <c r="JTZ42" s="147"/>
      <c r="JUA42" s="147"/>
      <c r="JUB42" s="147"/>
      <c r="JUC42" s="147"/>
      <c r="JUD42" s="147"/>
      <c r="JUE42" s="147"/>
      <c r="JUF42" s="147"/>
      <c r="JUG42" s="147"/>
      <c r="JUH42" s="147"/>
      <c r="JUI42" s="147"/>
      <c r="JUJ42" s="147"/>
      <c r="JUK42" s="147"/>
      <c r="JUL42" s="147"/>
      <c r="JUM42" s="147"/>
      <c r="JUN42" s="147"/>
      <c r="JUO42" s="147"/>
      <c r="JUP42" s="147"/>
      <c r="JUQ42" s="147"/>
      <c r="JUR42" s="147"/>
      <c r="JUS42" s="147"/>
      <c r="JUT42" s="147"/>
      <c r="JUU42" s="147"/>
      <c r="JUV42" s="147"/>
      <c r="JUW42" s="147"/>
      <c r="JUX42" s="147"/>
      <c r="JUY42" s="147"/>
      <c r="JUZ42" s="147"/>
      <c r="JVA42" s="147"/>
      <c r="JVB42" s="147"/>
      <c r="JVC42" s="147"/>
      <c r="JVD42" s="147"/>
      <c r="JVE42" s="147"/>
      <c r="JVF42" s="147"/>
      <c r="JVG42" s="147"/>
      <c r="JVH42" s="147"/>
      <c r="JVI42" s="147"/>
      <c r="JVJ42" s="147"/>
      <c r="JVK42" s="147"/>
      <c r="JVL42" s="147"/>
      <c r="JVM42" s="147"/>
      <c r="JVN42" s="147"/>
      <c r="JVO42" s="147"/>
      <c r="JVP42" s="147"/>
      <c r="JVQ42" s="147"/>
      <c r="JVR42" s="147"/>
      <c r="JVS42" s="147"/>
      <c r="JVT42" s="147"/>
      <c r="JVU42" s="147"/>
      <c r="JVV42" s="147"/>
      <c r="JVW42" s="147"/>
      <c r="JVX42" s="147"/>
      <c r="JVY42" s="147"/>
      <c r="JVZ42" s="147"/>
      <c r="JWA42" s="147"/>
      <c r="JWB42" s="147"/>
      <c r="JWC42" s="147"/>
      <c r="JWD42" s="147"/>
      <c r="JWE42" s="147"/>
      <c r="JWF42" s="147"/>
      <c r="JWG42" s="147"/>
      <c r="JWH42" s="147"/>
      <c r="JWI42" s="147"/>
      <c r="JWJ42" s="147"/>
      <c r="JWK42" s="147"/>
      <c r="JWL42" s="147"/>
      <c r="JWM42" s="147"/>
      <c r="JWN42" s="147"/>
      <c r="JWO42" s="147"/>
      <c r="JWP42" s="147"/>
      <c r="JWQ42" s="147"/>
      <c r="JWR42" s="147"/>
      <c r="JWS42" s="147"/>
      <c r="JWT42" s="147"/>
      <c r="JWU42" s="147"/>
      <c r="JWV42" s="147"/>
      <c r="JWW42" s="147"/>
      <c r="JWX42" s="147"/>
      <c r="JWY42" s="147"/>
      <c r="JWZ42" s="147"/>
      <c r="JXA42" s="147"/>
      <c r="JXB42" s="147"/>
      <c r="JXC42" s="147"/>
      <c r="JXD42" s="147"/>
      <c r="JXE42" s="147"/>
      <c r="JXF42" s="147"/>
      <c r="JXG42" s="147"/>
      <c r="JXH42" s="147"/>
      <c r="JXI42" s="147"/>
      <c r="JXJ42" s="147"/>
      <c r="JXK42" s="147"/>
      <c r="JXL42" s="147"/>
      <c r="JXM42" s="147"/>
      <c r="JXN42" s="147"/>
      <c r="JXO42" s="147"/>
      <c r="JXP42" s="147"/>
      <c r="JXQ42" s="147"/>
      <c r="JXR42" s="147"/>
      <c r="JXS42" s="147"/>
      <c r="JXT42" s="147"/>
      <c r="JXU42" s="147"/>
      <c r="JXV42" s="147"/>
      <c r="JXW42" s="147"/>
      <c r="JXX42" s="147"/>
      <c r="JXY42" s="147"/>
      <c r="JXZ42" s="147"/>
      <c r="JYA42" s="147"/>
      <c r="JYB42" s="147"/>
      <c r="JYC42" s="147"/>
      <c r="JYD42" s="147"/>
      <c r="JYE42" s="147"/>
      <c r="JYF42" s="147"/>
      <c r="JYG42" s="147"/>
      <c r="JYH42" s="147"/>
      <c r="JYI42" s="147"/>
      <c r="JYJ42" s="147"/>
      <c r="JYK42" s="147"/>
      <c r="JYL42" s="147"/>
      <c r="JYM42" s="147"/>
      <c r="JYN42" s="147"/>
      <c r="JYO42" s="147"/>
      <c r="JYP42" s="147"/>
      <c r="JYQ42" s="147"/>
      <c r="JYR42" s="147"/>
      <c r="JYS42" s="147"/>
      <c r="JYT42" s="147"/>
      <c r="JYU42" s="147"/>
      <c r="JYV42" s="147"/>
      <c r="JYW42" s="147"/>
      <c r="JYX42" s="147"/>
      <c r="JYY42" s="147"/>
      <c r="JYZ42" s="147"/>
      <c r="JZA42" s="147"/>
      <c r="JZB42" s="147"/>
      <c r="JZC42" s="147"/>
      <c r="JZD42" s="147"/>
      <c r="JZE42" s="147"/>
      <c r="JZF42" s="147"/>
      <c r="JZG42" s="147"/>
      <c r="JZH42" s="147"/>
      <c r="JZI42" s="147"/>
      <c r="JZJ42" s="147"/>
      <c r="JZK42" s="147"/>
      <c r="JZL42" s="147"/>
      <c r="JZM42" s="147"/>
      <c r="JZN42" s="147"/>
      <c r="JZO42" s="147"/>
      <c r="JZP42" s="147"/>
      <c r="JZQ42" s="147"/>
      <c r="JZR42" s="147"/>
      <c r="JZS42" s="147"/>
      <c r="JZT42" s="147"/>
      <c r="JZU42" s="147"/>
      <c r="JZV42" s="147"/>
      <c r="JZW42" s="147"/>
      <c r="JZX42" s="147"/>
      <c r="JZY42" s="147"/>
      <c r="JZZ42" s="147"/>
      <c r="KAA42" s="147"/>
      <c r="KAB42" s="147"/>
      <c r="KAC42" s="147"/>
      <c r="KAD42" s="147"/>
      <c r="KAE42" s="147"/>
      <c r="KAF42" s="147"/>
      <c r="KAG42" s="147"/>
      <c r="KAH42" s="147"/>
      <c r="KAI42" s="147"/>
      <c r="KAJ42" s="147"/>
      <c r="KAK42" s="147"/>
      <c r="KAL42" s="147"/>
      <c r="KAM42" s="147"/>
      <c r="KAN42" s="147"/>
      <c r="KAO42" s="147"/>
      <c r="KAP42" s="147"/>
      <c r="KAQ42" s="147"/>
      <c r="KAR42" s="147"/>
      <c r="KAS42" s="147"/>
      <c r="KAT42" s="147"/>
      <c r="KAU42" s="147"/>
      <c r="KAV42" s="147"/>
      <c r="KAW42" s="147"/>
      <c r="KAX42" s="147"/>
      <c r="KAY42" s="147"/>
      <c r="KAZ42" s="147"/>
      <c r="KBA42" s="147"/>
      <c r="KBB42" s="147"/>
      <c r="KBC42" s="147"/>
      <c r="KBD42" s="147"/>
      <c r="KBE42" s="147"/>
      <c r="KBF42" s="147"/>
      <c r="KBG42" s="147"/>
      <c r="KBH42" s="147"/>
      <c r="KBI42" s="147"/>
      <c r="KBJ42" s="147"/>
      <c r="KBK42" s="147"/>
      <c r="KBL42" s="147"/>
      <c r="KBM42" s="147"/>
      <c r="KBN42" s="147"/>
      <c r="KBO42" s="147"/>
      <c r="KBP42" s="147"/>
      <c r="KBQ42" s="147"/>
      <c r="KBR42" s="147"/>
      <c r="KBS42" s="147"/>
      <c r="KBT42" s="147"/>
      <c r="KBU42" s="147"/>
      <c r="KBV42" s="147"/>
      <c r="KBW42" s="147"/>
      <c r="KBX42" s="147"/>
      <c r="KBY42" s="147"/>
      <c r="KBZ42" s="147"/>
      <c r="KCA42" s="147"/>
      <c r="KCB42" s="147"/>
      <c r="KCC42" s="147"/>
      <c r="KCD42" s="147"/>
      <c r="KCE42" s="147"/>
      <c r="KCF42" s="147"/>
      <c r="KCG42" s="147"/>
      <c r="KCH42" s="147"/>
      <c r="KCI42" s="147"/>
      <c r="KCJ42" s="147"/>
      <c r="KCK42" s="147"/>
      <c r="KCL42" s="147"/>
      <c r="KCM42" s="147"/>
      <c r="KCN42" s="147"/>
      <c r="KCO42" s="147"/>
      <c r="KCP42" s="147"/>
      <c r="KCQ42" s="147"/>
      <c r="KCR42" s="147"/>
      <c r="KCS42" s="147"/>
      <c r="KCT42" s="147"/>
      <c r="KCU42" s="147"/>
      <c r="KCV42" s="147"/>
      <c r="KCW42" s="147"/>
      <c r="KCX42" s="147"/>
      <c r="KCY42" s="147"/>
      <c r="KCZ42" s="147"/>
      <c r="KDA42" s="147"/>
      <c r="KDB42" s="147"/>
      <c r="KDC42" s="147"/>
      <c r="KDD42" s="147"/>
      <c r="KDE42" s="147"/>
      <c r="KDF42" s="147"/>
      <c r="KDG42" s="147"/>
      <c r="KDH42" s="147"/>
      <c r="KDI42" s="147"/>
      <c r="KDJ42" s="147"/>
      <c r="KDK42" s="147"/>
      <c r="KDL42" s="147"/>
      <c r="KDM42" s="147"/>
      <c r="KDN42" s="147"/>
      <c r="KDO42" s="147"/>
      <c r="KDP42" s="147"/>
      <c r="KDQ42" s="147"/>
      <c r="KDR42" s="147"/>
      <c r="KDS42" s="147"/>
      <c r="KDT42" s="147"/>
      <c r="KDU42" s="147"/>
      <c r="KDV42" s="147"/>
      <c r="KDW42" s="147"/>
      <c r="KDX42" s="147"/>
      <c r="KDY42" s="147"/>
      <c r="KDZ42" s="147"/>
      <c r="KEA42" s="147"/>
      <c r="KEB42" s="147"/>
      <c r="KEC42" s="147"/>
      <c r="KED42" s="147"/>
      <c r="KEE42" s="147"/>
      <c r="KEF42" s="147"/>
      <c r="KEG42" s="147"/>
      <c r="KEH42" s="147"/>
      <c r="KEI42" s="147"/>
      <c r="KEJ42" s="147"/>
      <c r="KEK42" s="147"/>
      <c r="KEL42" s="147"/>
      <c r="KEM42" s="147"/>
      <c r="KEN42" s="147"/>
      <c r="KEO42" s="147"/>
      <c r="KEP42" s="147"/>
      <c r="KEQ42" s="147"/>
      <c r="KER42" s="147"/>
      <c r="KES42" s="147"/>
      <c r="KET42" s="147"/>
      <c r="KEU42" s="147"/>
      <c r="KEV42" s="147"/>
      <c r="KEW42" s="147"/>
      <c r="KEX42" s="147"/>
      <c r="KEY42" s="147"/>
      <c r="KEZ42" s="147"/>
      <c r="KFA42" s="147"/>
      <c r="KFB42" s="147"/>
      <c r="KFC42" s="147"/>
      <c r="KFD42" s="147"/>
      <c r="KFE42" s="147"/>
      <c r="KFF42" s="147"/>
      <c r="KFG42" s="147"/>
      <c r="KFH42" s="147"/>
      <c r="KFI42" s="147"/>
      <c r="KFJ42" s="147"/>
      <c r="KFK42" s="147"/>
      <c r="KFL42" s="147"/>
      <c r="KFM42" s="147"/>
      <c r="KFN42" s="147"/>
      <c r="KFO42" s="147"/>
      <c r="KFP42" s="147"/>
      <c r="KFQ42" s="147"/>
      <c r="KFR42" s="147"/>
      <c r="KFS42" s="147"/>
      <c r="KFT42" s="147"/>
      <c r="KFU42" s="147"/>
      <c r="KFV42" s="147"/>
      <c r="KFW42" s="147"/>
      <c r="KFX42" s="147"/>
      <c r="KFY42" s="147"/>
      <c r="KFZ42" s="147"/>
      <c r="KGA42" s="147"/>
      <c r="KGB42" s="147"/>
      <c r="KGC42" s="147"/>
      <c r="KGD42" s="147"/>
      <c r="KGE42" s="147"/>
      <c r="KGF42" s="147"/>
      <c r="KGG42" s="147"/>
      <c r="KGH42" s="147"/>
      <c r="KGI42" s="147"/>
      <c r="KGJ42" s="147"/>
      <c r="KGK42" s="147"/>
      <c r="KGL42" s="147"/>
      <c r="KGM42" s="147"/>
      <c r="KGN42" s="147"/>
      <c r="KGO42" s="147"/>
      <c r="KGP42" s="147"/>
      <c r="KGQ42" s="147"/>
      <c r="KGR42" s="147"/>
      <c r="KGS42" s="147"/>
      <c r="KGT42" s="147"/>
      <c r="KGU42" s="147"/>
      <c r="KGV42" s="147"/>
      <c r="KGW42" s="147"/>
      <c r="KGX42" s="147"/>
      <c r="KGY42" s="147"/>
      <c r="KGZ42" s="147"/>
      <c r="KHA42" s="147"/>
      <c r="KHB42" s="147"/>
      <c r="KHC42" s="147"/>
      <c r="KHD42" s="147"/>
      <c r="KHE42" s="147"/>
      <c r="KHF42" s="147"/>
      <c r="KHG42" s="147"/>
      <c r="KHH42" s="147"/>
      <c r="KHI42" s="147"/>
      <c r="KHJ42" s="147"/>
      <c r="KHK42" s="147"/>
      <c r="KHL42" s="147"/>
      <c r="KHM42" s="147"/>
      <c r="KHN42" s="147"/>
      <c r="KHO42" s="147"/>
      <c r="KHP42" s="147"/>
      <c r="KHQ42" s="147"/>
      <c r="KHR42" s="147"/>
      <c r="KHS42" s="147"/>
      <c r="KHT42" s="147"/>
      <c r="KHU42" s="147"/>
      <c r="KHV42" s="147"/>
      <c r="KHW42" s="147"/>
      <c r="KHX42" s="147"/>
      <c r="KHY42" s="147"/>
      <c r="KHZ42" s="147"/>
      <c r="KIA42" s="147"/>
      <c r="KIB42" s="147"/>
      <c r="KIC42" s="147"/>
      <c r="KID42" s="147"/>
      <c r="KIE42" s="147"/>
      <c r="KIF42" s="147"/>
      <c r="KIG42" s="147"/>
      <c r="KIH42" s="147"/>
      <c r="KII42" s="147"/>
      <c r="KIJ42" s="147"/>
      <c r="KIK42" s="147"/>
      <c r="KIL42" s="147"/>
      <c r="KIM42" s="147"/>
      <c r="KIN42" s="147"/>
      <c r="KIO42" s="147"/>
      <c r="KIP42" s="147"/>
      <c r="KIQ42" s="147"/>
      <c r="KIR42" s="147"/>
      <c r="KIS42" s="147"/>
      <c r="KIT42" s="147"/>
      <c r="KIU42" s="147"/>
      <c r="KIV42" s="147"/>
      <c r="KIW42" s="147"/>
      <c r="KIX42" s="147"/>
      <c r="KIY42" s="147"/>
      <c r="KIZ42" s="147"/>
      <c r="KJA42" s="147"/>
      <c r="KJB42" s="147"/>
      <c r="KJC42" s="147"/>
      <c r="KJD42" s="147"/>
      <c r="KJE42" s="147"/>
      <c r="KJF42" s="147"/>
      <c r="KJG42" s="147"/>
      <c r="KJH42" s="147"/>
      <c r="KJI42" s="147"/>
      <c r="KJJ42" s="147"/>
      <c r="KJK42" s="147"/>
      <c r="KJL42" s="147"/>
      <c r="KJM42" s="147"/>
      <c r="KJN42" s="147"/>
      <c r="KJO42" s="147"/>
      <c r="KJP42" s="147"/>
      <c r="KJQ42" s="147"/>
      <c r="KJR42" s="147"/>
      <c r="KJS42" s="147"/>
      <c r="KJT42" s="147"/>
      <c r="KJU42" s="147"/>
      <c r="KJV42" s="147"/>
      <c r="KJW42" s="147"/>
      <c r="KJX42" s="147"/>
      <c r="KJY42" s="147"/>
      <c r="KJZ42" s="147"/>
      <c r="KKA42" s="147"/>
      <c r="KKB42" s="147"/>
      <c r="KKC42" s="147"/>
      <c r="KKD42" s="147"/>
      <c r="KKE42" s="147"/>
      <c r="KKF42" s="147"/>
      <c r="KKG42" s="147"/>
      <c r="KKH42" s="147"/>
      <c r="KKI42" s="147"/>
      <c r="KKJ42" s="147"/>
      <c r="KKK42" s="147"/>
      <c r="KKL42" s="147"/>
      <c r="KKM42" s="147"/>
      <c r="KKN42" s="147"/>
      <c r="KKO42" s="147"/>
      <c r="KKP42" s="147"/>
      <c r="KKQ42" s="147"/>
      <c r="KKR42" s="147"/>
      <c r="KKS42" s="147"/>
      <c r="KKT42" s="147"/>
      <c r="KKU42" s="147"/>
      <c r="KKV42" s="147"/>
      <c r="KKW42" s="147"/>
      <c r="KKX42" s="147"/>
      <c r="KKY42" s="147"/>
      <c r="KKZ42" s="147"/>
      <c r="KLA42" s="147"/>
      <c r="KLB42" s="147"/>
      <c r="KLC42" s="147"/>
      <c r="KLD42" s="147"/>
      <c r="KLE42" s="147"/>
      <c r="KLF42" s="147"/>
      <c r="KLG42" s="147"/>
      <c r="KLH42" s="147"/>
      <c r="KLI42" s="147"/>
      <c r="KLJ42" s="147"/>
      <c r="KLK42" s="147"/>
      <c r="KLL42" s="147"/>
      <c r="KLM42" s="147"/>
      <c r="KLN42" s="147"/>
      <c r="KLO42" s="147"/>
      <c r="KLP42" s="147"/>
      <c r="KLQ42" s="147"/>
      <c r="KLR42" s="147"/>
      <c r="KLS42" s="147"/>
      <c r="KLT42" s="147"/>
      <c r="KLU42" s="147"/>
      <c r="KLV42" s="147"/>
      <c r="KLW42" s="147"/>
      <c r="KLX42" s="147"/>
      <c r="KLY42" s="147"/>
      <c r="KLZ42" s="147"/>
      <c r="KMA42" s="147"/>
      <c r="KMB42" s="147"/>
      <c r="KMC42" s="147"/>
      <c r="KMD42" s="147"/>
      <c r="KME42" s="147"/>
      <c r="KMF42" s="147"/>
      <c r="KMG42" s="147"/>
      <c r="KMH42" s="147"/>
      <c r="KMI42" s="147"/>
      <c r="KMJ42" s="147"/>
      <c r="KMK42" s="147"/>
      <c r="KML42" s="147"/>
      <c r="KMM42" s="147"/>
      <c r="KMN42" s="147"/>
      <c r="KMO42" s="147"/>
      <c r="KMP42" s="147"/>
      <c r="KMQ42" s="147"/>
      <c r="KMR42" s="147"/>
      <c r="KMS42" s="147"/>
      <c r="KMT42" s="147"/>
      <c r="KMU42" s="147"/>
      <c r="KMV42" s="147"/>
      <c r="KMW42" s="147"/>
      <c r="KMX42" s="147"/>
      <c r="KMY42" s="147"/>
      <c r="KMZ42" s="147"/>
      <c r="KNA42" s="147"/>
      <c r="KNB42" s="147"/>
      <c r="KNC42" s="147"/>
      <c r="KND42" s="147"/>
      <c r="KNE42" s="147"/>
      <c r="KNF42" s="147"/>
      <c r="KNG42" s="147"/>
      <c r="KNH42" s="147"/>
      <c r="KNI42" s="147"/>
      <c r="KNJ42" s="147"/>
      <c r="KNK42" s="147"/>
      <c r="KNL42" s="147"/>
      <c r="KNM42" s="147"/>
      <c r="KNN42" s="147"/>
      <c r="KNO42" s="147"/>
      <c r="KNP42" s="147"/>
      <c r="KNQ42" s="147"/>
      <c r="KNR42" s="147"/>
      <c r="KNS42" s="147"/>
      <c r="KNT42" s="147"/>
      <c r="KNU42" s="147"/>
      <c r="KNV42" s="147"/>
      <c r="KNW42" s="147"/>
      <c r="KNX42" s="147"/>
      <c r="KNY42" s="147"/>
      <c r="KNZ42" s="147"/>
      <c r="KOA42" s="147"/>
      <c r="KOB42" s="147"/>
      <c r="KOC42" s="147"/>
      <c r="KOD42" s="147"/>
      <c r="KOE42" s="147"/>
      <c r="KOF42" s="147"/>
      <c r="KOG42" s="147"/>
      <c r="KOH42" s="147"/>
      <c r="KOI42" s="147"/>
      <c r="KOJ42" s="147"/>
      <c r="KOK42" s="147"/>
      <c r="KOL42" s="147"/>
      <c r="KOM42" s="147"/>
      <c r="KON42" s="147"/>
      <c r="KOO42" s="147"/>
      <c r="KOP42" s="147"/>
      <c r="KOQ42" s="147"/>
      <c r="KOR42" s="147"/>
      <c r="KOS42" s="147"/>
      <c r="KOT42" s="147"/>
      <c r="KOU42" s="147"/>
      <c r="KOV42" s="147"/>
      <c r="KOW42" s="147"/>
      <c r="KOX42" s="147"/>
      <c r="KOY42" s="147"/>
      <c r="KOZ42" s="147"/>
      <c r="KPA42" s="147"/>
      <c r="KPB42" s="147"/>
      <c r="KPC42" s="147"/>
      <c r="KPD42" s="147"/>
      <c r="KPE42" s="147"/>
      <c r="KPF42" s="147"/>
      <c r="KPG42" s="147"/>
      <c r="KPH42" s="147"/>
      <c r="KPI42" s="147"/>
      <c r="KPJ42" s="147"/>
      <c r="KPK42" s="147"/>
      <c r="KPL42" s="147"/>
      <c r="KPM42" s="147"/>
      <c r="KPN42" s="147"/>
      <c r="KPO42" s="147"/>
      <c r="KPP42" s="147"/>
      <c r="KPQ42" s="147"/>
      <c r="KPR42" s="147"/>
      <c r="KPS42" s="147"/>
      <c r="KPT42" s="147"/>
      <c r="KPU42" s="147"/>
      <c r="KPV42" s="147"/>
      <c r="KPW42" s="147"/>
      <c r="KPX42" s="147"/>
      <c r="KPY42" s="147"/>
      <c r="KPZ42" s="147"/>
      <c r="KQA42" s="147"/>
      <c r="KQB42" s="147"/>
      <c r="KQC42" s="147"/>
      <c r="KQD42" s="147"/>
      <c r="KQE42" s="147"/>
      <c r="KQF42" s="147"/>
      <c r="KQG42" s="147"/>
      <c r="KQH42" s="147"/>
      <c r="KQI42" s="147"/>
      <c r="KQJ42" s="147"/>
      <c r="KQK42" s="147"/>
      <c r="KQL42" s="147"/>
      <c r="KQM42" s="147"/>
      <c r="KQN42" s="147"/>
      <c r="KQO42" s="147"/>
      <c r="KQP42" s="147"/>
      <c r="KQQ42" s="147"/>
      <c r="KQR42" s="147"/>
      <c r="KQS42" s="147"/>
      <c r="KQT42" s="147"/>
      <c r="KQU42" s="147"/>
      <c r="KQV42" s="147"/>
      <c r="KQW42" s="147"/>
      <c r="KQX42" s="147"/>
      <c r="KQY42" s="147"/>
      <c r="KQZ42" s="147"/>
      <c r="KRA42" s="147"/>
      <c r="KRB42" s="147"/>
      <c r="KRC42" s="147"/>
      <c r="KRD42" s="147"/>
      <c r="KRE42" s="147"/>
      <c r="KRF42" s="147"/>
      <c r="KRG42" s="147"/>
      <c r="KRH42" s="147"/>
      <c r="KRI42" s="147"/>
      <c r="KRJ42" s="147"/>
      <c r="KRK42" s="147"/>
      <c r="KRL42" s="147"/>
      <c r="KRM42" s="147"/>
      <c r="KRN42" s="147"/>
      <c r="KRO42" s="147"/>
      <c r="KRP42" s="147"/>
      <c r="KRQ42" s="147"/>
      <c r="KRR42" s="147"/>
      <c r="KRS42" s="147"/>
      <c r="KRT42" s="147"/>
      <c r="KRU42" s="147"/>
      <c r="KRV42" s="147"/>
      <c r="KRW42" s="147"/>
      <c r="KRX42" s="147"/>
      <c r="KRY42" s="147"/>
      <c r="KRZ42" s="147"/>
      <c r="KSA42" s="147"/>
      <c r="KSB42" s="147"/>
      <c r="KSC42" s="147"/>
      <c r="KSD42" s="147"/>
      <c r="KSE42" s="147"/>
      <c r="KSF42" s="147"/>
      <c r="KSG42" s="147"/>
      <c r="KSH42" s="147"/>
      <c r="KSI42" s="147"/>
      <c r="KSJ42" s="147"/>
      <c r="KSK42" s="147"/>
      <c r="KSL42" s="147"/>
      <c r="KSM42" s="147"/>
      <c r="KSN42" s="147"/>
      <c r="KSO42" s="147"/>
      <c r="KSP42" s="147"/>
      <c r="KSQ42" s="147"/>
      <c r="KSR42" s="147"/>
      <c r="KSS42" s="147"/>
      <c r="KST42" s="147"/>
      <c r="KSU42" s="147"/>
      <c r="KSV42" s="147"/>
      <c r="KSW42" s="147"/>
      <c r="KSX42" s="147"/>
      <c r="KSY42" s="147"/>
      <c r="KSZ42" s="147"/>
      <c r="KTA42" s="147"/>
      <c r="KTB42" s="147"/>
      <c r="KTC42" s="147"/>
      <c r="KTD42" s="147"/>
      <c r="KTE42" s="147"/>
      <c r="KTF42" s="147"/>
      <c r="KTG42" s="147"/>
      <c r="KTH42" s="147"/>
      <c r="KTI42" s="147"/>
      <c r="KTJ42" s="147"/>
      <c r="KTK42" s="147"/>
      <c r="KTL42" s="147"/>
      <c r="KTM42" s="147"/>
      <c r="KTN42" s="147"/>
      <c r="KTO42" s="147"/>
      <c r="KTP42" s="147"/>
      <c r="KTQ42" s="147"/>
      <c r="KTR42" s="147"/>
      <c r="KTS42" s="147"/>
      <c r="KTT42" s="147"/>
      <c r="KTU42" s="147"/>
      <c r="KTV42" s="147"/>
      <c r="KTW42" s="147"/>
      <c r="KTX42" s="147"/>
      <c r="KTY42" s="147"/>
      <c r="KTZ42" s="147"/>
      <c r="KUA42" s="147"/>
      <c r="KUB42" s="147"/>
      <c r="KUC42" s="147"/>
      <c r="KUD42" s="147"/>
      <c r="KUE42" s="147"/>
      <c r="KUF42" s="147"/>
      <c r="KUG42" s="147"/>
      <c r="KUH42" s="147"/>
      <c r="KUI42" s="147"/>
      <c r="KUJ42" s="147"/>
      <c r="KUK42" s="147"/>
      <c r="KUL42" s="147"/>
      <c r="KUM42" s="147"/>
      <c r="KUN42" s="147"/>
      <c r="KUO42" s="147"/>
      <c r="KUP42" s="147"/>
      <c r="KUQ42" s="147"/>
      <c r="KUR42" s="147"/>
      <c r="KUS42" s="147"/>
      <c r="KUT42" s="147"/>
      <c r="KUU42" s="147"/>
      <c r="KUV42" s="147"/>
      <c r="KUW42" s="147"/>
      <c r="KUX42" s="147"/>
      <c r="KUY42" s="147"/>
      <c r="KUZ42" s="147"/>
      <c r="KVA42" s="147"/>
      <c r="KVB42" s="147"/>
      <c r="KVC42" s="147"/>
      <c r="KVD42" s="147"/>
      <c r="KVE42" s="147"/>
      <c r="KVF42" s="147"/>
      <c r="KVG42" s="147"/>
      <c r="KVH42" s="147"/>
      <c r="KVI42" s="147"/>
      <c r="KVJ42" s="147"/>
      <c r="KVK42" s="147"/>
      <c r="KVL42" s="147"/>
      <c r="KVM42" s="147"/>
      <c r="KVN42" s="147"/>
      <c r="KVO42" s="147"/>
      <c r="KVP42" s="147"/>
      <c r="KVQ42" s="147"/>
      <c r="KVR42" s="147"/>
      <c r="KVS42" s="147"/>
      <c r="KVT42" s="147"/>
      <c r="KVU42" s="147"/>
      <c r="KVV42" s="147"/>
      <c r="KVW42" s="147"/>
      <c r="KVX42" s="147"/>
      <c r="KVY42" s="147"/>
      <c r="KVZ42" s="147"/>
      <c r="KWA42" s="147"/>
      <c r="KWB42" s="147"/>
      <c r="KWC42" s="147"/>
      <c r="KWD42" s="147"/>
      <c r="KWE42" s="147"/>
      <c r="KWF42" s="147"/>
      <c r="KWG42" s="147"/>
      <c r="KWH42" s="147"/>
      <c r="KWI42" s="147"/>
      <c r="KWJ42" s="147"/>
      <c r="KWK42" s="147"/>
      <c r="KWL42" s="147"/>
      <c r="KWM42" s="147"/>
      <c r="KWN42" s="147"/>
      <c r="KWO42" s="147"/>
      <c r="KWP42" s="147"/>
      <c r="KWQ42" s="147"/>
      <c r="KWR42" s="147"/>
      <c r="KWS42" s="147"/>
      <c r="KWT42" s="147"/>
      <c r="KWU42" s="147"/>
      <c r="KWV42" s="147"/>
      <c r="KWW42" s="147"/>
      <c r="KWX42" s="147"/>
      <c r="KWY42" s="147"/>
      <c r="KWZ42" s="147"/>
      <c r="KXA42" s="147"/>
      <c r="KXB42" s="147"/>
      <c r="KXC42" s="147"/>
      <c r="KXD42" s="147"/>
      <c r="KXE42" s="147"/>
      <c r="KXF42" s="147"/>
      <c r="KXG42" s="147"/>
      <c r="KXH42" s="147"/>
      <c r="KXI42" s="147"/>
      <c r="KXJ42" s="147"/>
      <c r="KXK42" s="147"/>
      <c r="KXL42" s="147"/>
      <c r="KXM42" s="147"/>
      <c r="KXN42" s="147"/>
      <c r="KXO42" s="147"/>
      <c r="KXP42" s="147"/>
      <c r="KXQ42" s="147"/>
      <c r="KXR42" s="147"/>
      <c r="KXS42" s="147"/>
      <c r="KXT42" s="147"/>
      <c r="KXU42" s="147"/>
      <c r="KXV42" s="147"/>
      <c r="KXW42" s="147"/>
      <c r="KXX42" s="147"/>
      <c r="KXY42" s="147"/>
      <c r="KXZ42" s="147"/>
      <c r="KYA42" s="147"/>
      <c r="KYB42" s="147"/>
      <c r="KYC42" s="147"/>
      <c r="KYD42" s="147"/>
      <c r="KYE42" s="147"/>
      <c r="KYF42" s="147"/>
      <c r="KYG42" s="147"/>
      <c r="KYH42" s="147"/>
      <c r="KYI42" s="147"/>
      <c r="KYJ42" s="147"/>
      <c r="KYK42" s="147"/>
      <c r="KYL42" s="147"/>
      <c r="KYM42" s="147"/>
      <c r="KYN42" s="147"/>
      <c r="KYO42" s="147"/>
      <c r="KYP42" s="147"/>
      <c r="KYQ42" s="147"/>
      <c r="KYR42" s="147"/>
      <c r="KYS42" s="147"/>
      <c r="KYT42" s="147"/>
      <c r="KYU42" s="147"/>
      <c r="KYV42" s="147"/>
      <c r="KYW42" s="147"/>
      <c r="KYX42" s="147"/>
      <c r="KYY42" s="147"/>
      <c r="KYZ42" s="147"/>
      <c r="KZA42" s="147"/>
      <c r="KZB42" s="147"/>
      <c r="KZC42" s="147"/>
      <c r="KZD42" s="147"/>
      <c r="KZE42" s="147"/>
      <c r="KZF42" s="147"/>
      <c r="KZG42" s="147"/>
      <c r="KZH42" s="147"/>
      <c r="KZI42" s="147"/>
      <c r="KZJ42" s="147"/>
      <c r="KZK42" s="147"/>
      <c r="KZL42" s="147"/>
      <c r="KZM42" s="147"/>
      <c r="KZN42" s="147"/>
      <c r="KZO42" s="147"/>
      <c r="KZP42" s="147"/>
      <c r="KZQ42" s="147"/>
      <c r="KZR42" s="147"/>
      <c r="KZS42" s="147"/>
      <c r="KZT42" s="147"/>
      <c r="KZU42" s="147"/>
      <c r="KZV42" s="147"/>
      <c r="KZW42" s="147"/>
      <c r="KZX42" s="147"/>
      <c r="KZY42" s="147"/>
      <c r="KZZ42" s="147"/>
      <c r="LAA42" s="147"/>
      <c r="LAB42" s="147"/>
      <c r="LAC42" s="147"/>
      <c r="LAD42" s="147"/>
      <c r="LAE42" s="147"/>
      <c r="LAF42" s="147"/>
      <c r="LAG42" s="147"/>
      <c r="LAH42" s="147"/>
      <c r="LAI42" s="147"/>
      <c r="LAJ42" s="147"/>
      <c r="LAK42" s="147"/>
      <c r="LAL42" s="147"/>
      <c r="LAM42" s="147"/>
      <c r="LAN42" s="147"/>
      <c r="LAO42" s="147"/>
      <c r="LAP42" s="147"/>
      <c r="LAQ42" s="147"/>
      <c r="LAR42" s="147"/>
      <c r="LAS42" s="147"/>
      <c r="LAT42" s="147"/>
      <c r="LAU42" s="147"/>
      <c r="LAV42" s="147"/>
      <c r="LAW42" s="147"/>
      <c r="LAX42" s="147"/>
      <c r="LAY42" s="147"/>
      <c r="LAZ42" s="147"/>
      <c r="LBA42" s="147"/>
      <c r="LBB42" s="147"/>
      <c r="LBC42" s="147"/>
      <c r="LBD42" s="147"/>
      <c r="LBE42" s="147"/>
      <c r="LBF42" s="147"/>
      <c r="LBG42" s="147"/>
      <c r="LBH42" s="147"/>
      <c r="LBI42" s="147"/>
      <c r="LBJ42" s="147"/>
      <c r="LBK42" s="147"/>
      <c r="LBL42" s="147"/>
      <c r="LBM42" s="147"/>
      <c r="LBN42" s="147"/>
      <c r="LBO42" s="147"/>
      <c r="LBP42" s="147"/>
      <c r="LBQ42" s="147"/>
      <c r="LBR42" s="147"/>
      <c r="LBS42" s="147"/>
      <c r="LBT42" s="147"/>
      <c r="LBU42" s="147"/>
      <c r="LBV42" s="147"/>
      <c r="LBW42" s="147"/>
      <c r="LBX42" s="147"/>
      <c r="LBY42" s="147"/>
      <c r="LBZ42" s="147"/>
      <c r="LCA42" s="147"/>
      <c r="LCB42" s="147"/>
      <c r="LCC42" s="147"/>
      <c r="LCD42" s="147"/>
      <c r="LCE42" s="147"/>
      <c r="LCF42" s="147"/>
      <c r="LCG42" s="147"/>
      <c r="LCH42" s="147"/>
      <c r="LCI42" s="147"/>
      <c r="LCJ42" s="147"/>
      <c r="LCK42" s="147"/>
      <c r="LCL42" s="147"/>
      <c r="LCM42" s="147"/>
      <c r="LCN42" s="147"/>
      <c r="LCO42" s="147"/>
      <c r="LCP42" s="147"/>
      <c r="LCQ42" s="147"/>
      <c r="LCR42" s="147"/>
      <c r="LCS42" s="147"/>
      <c r="LCT42" s="147"/>
      <c r="LCU42" s="147"/>
      <c r="LCV42" s="147"/>
      <c r="LCW42" s="147"/>
      <c r="LCX42" s="147"/>
      <c r="LCY42" s="147"/>
      <c r="LCZ42" s="147"/>
      <c r="LDA42" s="147"/>
      <c r="LDB42" s="147"/>
      <c r="LDC42" s="147"/>
      <c r="LDD42" s="147"/>
      <c r="LDE42" s="147"/>
      <c r="LDF42" s="147"/>
      <c r="LDG42" s="147"/>
      <c r="LDH42" s="147"/>
      <c r="LDI42" s="147"/>
      <c r="LDJ42" s="147"/>
      <c r="LDK42" s="147"/>
      <c r="LDL42" s="147"/>
      <c r="LDM42" s="147"/>
      <c r="LDN42" s="147"/>
      <c r="LDO42" s="147"/>
      <c r="LDP42" s="147"/>
      <c r="LDQ42" s="147"/>
      <c r="LDR42" s="147"/>
      <c r="LDS42" s="147"/>
      <c r="LDT42" s="147"/>
      <c r="LDU42" s="147"/>
      <c r="LDV42" s="147"/>
      <c r="LDW42" s="147"/>
      <c r="LDX42" s="147"/>
      <c r="LDY42" s="147"/>
      <c r="LDZ42" s="147"/>
      <c r="LEA42" s="147"/>
      <c r="LEB42" s="147"/>
      <c r="LEC42" s="147"/>
      <c r="LED42" s="147"/>
      <c r="LEE42" s="147"/>
      <c r="LEF42" s="147"/>
      <c r="LEG42" s="147"/>
      <c r="LEH42" s="147"/>
      <c r="LEI42" s="147"/>
      <c r="LEJ42" s="147"/>
      <c r="LEK42" s="147"/>
      <c r="LEL42" s="147"/>
      <c r="LEM42" s="147"/>
      <c r="LEN42" s="147"/>
      <c r="LEO42" s="147"/>
      <c r="LEP42" s="147"/>
      <c r="LEQ42" s="147"/>
      <c r="LER42" s="147"/>
      <c r="LES42" s="147"/>
      <c r="LET42" s="147"/>
      <c r="LEU42" s="147"/>
      <c r="LEV42" s="147"/>
      <c r="LEW42" s="147"/>
      <c r="LEX42" s="147"/>
      <c r="LEY42" s="147"/>
      <c r="LEZ42" s="147"/>
      <c r="LFA42" s="147"/>
      <c r="LFB42" s="147"/>
      <c r="LFC42" s="147"/>
      <c r="LFD42" s="147"/>
      <c r="LFE42" s="147"/>
      <c r="LFF42" s="147"/>
      <c r="LFG42" s="147"/>
      <c r="LFH42" s="147"/>
      <c r="LFI42" s="147"/>
      <c r="LFJ42" s="147"/>
      <c r="LFK42" s="147"/>
      <c r="LFL42" s="147"/>
      <c r="LFM42" s="147"/>
      <c r="LFN42" s="147"/>
      <c r="LFO42" s="147"/>
      <c r="LFP42" s="147"/>
      <c r="LFQ42" s="147"/>
      <c r="LFR42" s="147"/>
      <c r="LFS42" s="147"/>
      <c r="LFT42" s="147"/>
      <c r="LFU42" s="147"/>
      <c r="LFV42" s="147"/>
      <c r="LFW42" s="147"/>
      <c r="LFX42" s="147"/>
      <c r="LFY42" s="147"/>
      <c r="LFZ42" s="147"/>
      <c r="LGA42" s="147"/>
      <c r="LGB42" s="147"/>
      <c r="LGC42" s="147"/>
      <c r="LGD42" s="147"/>
      <c r="LGE42" s="147"/>
      <c r="LGF42" s="147"/>
      <c r="LGG42" s="147"/>
      <c r="LGH42" s="147"/>
      <c r="LGI42" s="147"/>
      <c r="LGJ42" s="147"/>
      <c r="LGK42" s="147"/>
      <c r="LGL42" s="147"/>
      <c r="LGM42" s="147"/>
      <c r="LGN42" s="147"/>
      <c r="LGO42" s="147"/>
      <c r="LGP42" s="147"/>
      <c r="LGQ42" s="147"/>
      <c r="LGR42" s="147"/>
      <c r="LGS42" s="147"/>
      <c r="LGT42" s="147"/>
      <c r="LGU42" s="147"/>
      <c r="LGV42" s="147"/>
      <c r="LGW42" s="147"/>
      <c r="LGX42" s="147"/>
      <c r="LGY42" s="147"/>
      <c r="LGZ42" s="147"/>
      <c r="LHA42" s="147"/>
      <c r="LHB42" s="147"/>
      <c r="LHC42" s="147"/>
      <c r="LHD42" s="147"/>
      <c r="LHE42" s="147"/>
      <c r="LHF42" s="147"/>
      <c r="LHG42" s="147"/>
      <c r="LHH42" s="147"/>
      <c r="LHI42" s="147"/>
      <c r="LHJ42" s="147"/>
      <c r="LHK42" s="147"/>
      <c r="LHL42" s="147"/>
      <c r="LHM42" s="147"/>
      <c r="LHN42" s="147"/>
      <c r="LHO42" s="147"/>
      <c r="LHP42" s="147"/>
      <c r="LHQ42" s="147"/>
      <c r="LHR42" s="147"/>
      <c r="LHS42" s="147"/>
      <c r="LHT42" s="147"/>
      <c r="LHU42" s="147"/>
      <c r="LHV42" s="147"/>
      <c r="LHW42" s="147"/>
      <c r="LHX42" s="147"/>
      <c r="LHY42" s="147"/>
      <c r="LHZ42" s="147"/>
      <c r="LIA42" s="147"/>
      <c r="LIB42" s="147"/>
      <c r="LIC42" s="147"/>
      <c r="LID42" s="147"/>
      <c r="LIE42" s="147"/>
      <c r="LIF42" s="147"/>
      <c r="LIG42" s="147"/>
      <c r="LIH42" s="147"/>
      <c r="LII42" s="147"/>
      <c r="LIJ42" s="147"/>
      <c r="LIK42" s="147"/>
      <c r="LIL42" s="147"/>
      <c r="LIM42" s="147"/>
      <c r="LIN42" s="147"/>
      <c r="LIO42" s="147"/>
      <c r="LIP42" s="147"/>
      <c r="LIQ42" s="147"/>
      <c r="LIR42" s="147"/>
      <c r="LIS42" s="147"/>
      <c r="LIT42" s="147"/>
      <c r="LIU42" s="147"/>
      <c r="LIV42" s="147"/>
      <c r="LIW42" s="147"/>
      <c r="LIX42" s="147"/>
      <c r="LIY42" s="147"/>
      <c r="LIZ42" s="147"/>
      <c r="LJA42" s="147"/>
      <c r="LJB42" s="147"/>
      <c r="LJC42" s="147"/>
      <c r="LJD42" s="147"/>
      <c r="LJE42" s="147"/>
      <c r="LJF42" s="147"/>
      <c r="LJG42" s="147"/>
      <c r="LJH42" s="147"/>
      <c r="LJI42" s="147"/>
      <c r="LJJ42" s="147"/>
      <c r="LJK42" s="147"/>
      <c r="LJL42" s="147"/>
      <c r="LJM42" s="147"/>
      <c r="LJN42" s="147"/>
      <c r="LJO42" s="147"/>
      <c r="LJP42" s="147"/>
      <c r="LJQ42" s="147"/>
      <c r="LJR42" s="147"/>
      <c r="LJS42" s="147"/>
      <c r="LJT42" s="147"/>
      <c r="LJU42" s="147"/>
      <c r="LJV42" s="147"/>
      <c r="LJW42" s="147"/>
      <c r="LJX42" s="147"/>
      <c r="LJY42" s="147"/>
      <c r="LJZ42" s="147"/>
      <c r="LKA42" s="147"/>
      <c r="LKB42" s="147"/>
      <c r="LKC42" s="147"/>
      <c r="LKD42" s="147"/>
      <c r="LKE42" s="147"/>
      <c r="LKF42" s="147"/>
      <c r="LKG42" s="147"/>
      <c r="LKH42" s="147"/>
      <c r="LKI42" s="147"/>
      <c r="LKJ42" s="147"/>
      <c r="LKK42" s="147"/>
      <c r="LKL42" s="147"/>
      <c r="LKM42" s="147"/>
      <c r="LKN42" s="147"/>
      <c r="LKO42" s="147"/>
      <c r="LKP42" s="147"/>
      <c r="LKQ42" s="147"/>
      <c r="LKR42" s="147"/>
      <c r="LKS42" s="147"/>
      <c r="LKT42" s="147"/>
      <c r="LKU42" s="147"/>
      <c r="LKV42" s="147"/>
      <c r="LKW42" s="147"/>
      <c r="LKX42" s="147"/>
      <c r="LKY42" s="147"/>
      <c r="LKZ42" s="147"/>
      <c r="LLA42" s="147"/>
      <c r="LLB42" s="147"/>
      <c r="LLC42" s="147"/>
      <c r="LLD42" s="147"/>
      <c r="LLE42" s="147"/>
      <c r="LLF42" s="147"/>
      <c r="LLG42" s="147"/>
      <c r="LLH42" s="147"/>
      <c r="LLI42" s="147"/>
      <c r="LLJ42" s="147"/>
      <c r="LLK42" s="147"/>
      <c r="LLL42" s="147"/>
      <c r="LLM42" s="147"/>
      <c r="LLN42" s="147"/>
      <c r="LLO42" s="147"/>
      <c r="LLP42" s="147"/>
      <c r="LLQ42" s="147"/>
      <c r="LLR42" s="147"/>
      <c r="LLS42" s="147"/>
      <c r="LLT42" s="147"/>
      <c r="LLU42" s="147"/>
      <c r="LLV42" s="147"/>
      <c r="LLW42" s="147"/>
      <c r="LLX42" s="147"/>
      <c r="LLY42" s="147"/>
      <c r="LLZ42" s="147"/>
      <c r="LMA42" s="147"/>
      <c r="LMB42" s="147"/>
      <c r="LMC42" s="147"/>
      <c r="LMD42" s="147"/>
      <c r="LME42" s="147"/>
      <c r="LMF42" s="147"/>
      <c r="LMG42" s="147"/>
      <c r="LMH42" s="147"/>
      <c r="LMI42" s="147"/>
      <c r="LMJ42" s="147"/>
      <c r="LMK42" s="147"/>
      <c r="LML42" s="147"/>
      <c r="LMM42" s="147"/>
      <c r="LMN42" s="147"/>
      <c r="LMO42" s="147"/>
      <c r="LMP42" s="147"/>
      <c r="LMQ42" s="147"/>
      <c r="LMR42" s="147"/>
      <c r="LMS42" s="147"/>
      <c r="LMT42" s="147"/>
      <c r="LMU42" s="147"/>
      <c r="LMV42" s="147"/>
      <c r="LMW42" s="147"/>
      <c r="LMX42" s="147"/>
      <c r="LMY42" s="147"/>
      <c r="LMZ42" s="147"/>
      <c r="LNA42" s="147"/>
      <c r="LNB42" s="147"/>
      <c r="LNC42" s="147"/>
      <c r="LND42" s="147"/>
      <c r="LNE42" s="147"/>
      <c r="LNF42" s="147"/>
      <c r="LNG42" s="147"/>
      <c r="LNH42" s="147"/>
      <c r="LNI42" s="147"/>
      <c r="LNJ42" s="147"/>
      <c r="LNK42" s="147"/>
      <c r="LNL42" s="147"/>
      <c r="LNM42" s="147"/>
      <c r="LNN42" s="147"/>
      <c r="LNO42" s="147"/>
      <c r="LNP42" s="147"/>
      <c r="LNQ42" s="147"/>
      <c r="LNR42" s="147"/>
      <c r="LNS42" s="147"/>
      <c r="LNT42" s="147"/>
      <c r="LNU42" s="147"/>
      <c r="LNV42" s="147"/>
      <c r="LNW42" s="147"/>
      <c r="LNX42" s="147"/>
      <c r="LNY42" s="147"/>
      <c r="LNZ42" s="147"/>
      <c r="LOA42" s="147"/>
      <c r="LOB42" s="147"/>
      <c r="LOC42" s="147"/>
      <c r="LOD42" s="147"/>
      <c r="LOE42" s="147"/>
      <c r="LOF42" s="147"/>
      <c r="LOG42" s="147"/>
      <c r="LOH42" s="147"/>
      <c r="LOI42" s="147"/>
      <c r="LOJ42" s="147"/>
      <c r="LOK42" s="147"/>
      <c r="LOL42" s="147"/>
      <c r="LOM42" s="147"/>
      <c r="LON42" s="147"/>
      <c r="LOO42" s="147"/>
      <c r="LOP42" s="147"/>
      <c r="LOQ42" s="147"/>
      <c r="LOR42" s="147"/>
      <c r="LOS42" s="147"/>
      <c r="LOT42" s="147"/>
      <c r="LOU42" s="147"/>
      <c r="LOV42" s="147"/>
      <c r="LOW42" s="147"/>
      <c r="LOX42" s="147"/>
      <c r="LOY42" s="147"/>
      <c r="LOZ42" s="147"/>
      <c r="LPA42" s="147"/>
      <c r="LPB42" s="147"/>
      <c r="LPC42" s="147"/>
      <c r="LPD42" s="147"/>
      <c r="LPE42" s="147"/>
      <c r="LPF42" s="147"/>
      <c r="LPG42" s="147"/>
      <c r="LPH42" s="147"/>
      <c r="LPI42" s="147"/>
      <c r="LPJ42" s="147"/>
      <c r="LPK42" s="147"/>
      <c r="LPL42" s="147"/>
      <c r="LPM42" s="147"/>
      <c r="LPN42" s="147"/>
      <c r="LPO42" s="147"/>
      <c r="LPP42" s="147"/>
      <c r="LPQ42" s="147"/>
      <c r="LPR42" s="147"/>
      <c r="LPS42" s="147"/>
      <c r="LPT42" s="147"/>
      <c r="LPU42" s="147"/>
      <c r="LPV42" s="147"/>
      <c r="LPW42" s="147"/>
      <c r="LPX42" s="147"/>
      <c r="LPY42" s="147"/>
      <c r="LPZ42" s="147"/>
      <c r="LQA42" s="147"/>
      <c r="LQB42" s="147"/>
      <c r="LQC42" s="147"/>
      <c r="LQD42" s="147"/>
      <c r="LQE42" s="147"/>
      <c r="LQF42" s="147"/>
      <c r="LQG42" s="147"/>
      <c r="LQH42" s="147"/>
      <c r="LQI42" s="147"/>
      <c r="LQJ42" s="147"/>
      <c r="LQK42" s="147"/>
      <c r="LQL42" s="147"/>
      <c r="LQM42" s="147"/>
      <c r="LQN42" s="147"/>
      <c r="LQO42" s="147"/>
      <c r="LQP42" s="147"/>
      <c r="LQQ42" s="147"/>
      <c r="LQR42" s="147"/>
      <c r="LQS42" s="147"/>
      <c r="LQT42" s="147"/>
      <c r="LQU42" s="147"/>
      <c r="LQV42" s="147"/>
      <c r="LQW42" s="147"/>
      <c r="LQX42" s="147"/>
      <c r="LQY42" s="147"/>
      <c r="LQZ42" s="147"/>
      <c r="LRA42" s="147"/>
      <c r="LRB42" s="147"/>
      <c r="LRC42" s="147"/>
      <c r="LRD42" s="147"/>
      <c r="LRE42" s="147"/>
      <c r="LRF42" s="147"/>
      <c r="LRG42" s="147"/>
      <c r="LRH42" s="147"/>
      <c r="LRI42" s="147"/>
      <c r="LRJ42" s="147"/>
      <c r="LRK42" s="147"/>
      <c r="LRL42" s="147"/>
      <c r="LRM42" s="147"/>
      <c r="LRN42" s="147"/>
      <c r="LRO42" s="147"/>
      <c r="LRP42" s="147"/>
      <c r="LRQ42" s="147"/>
      <c r="LRR42" s="147"/>
      <c r="LRS42" s="147"/>
      <c r="LRT42" s="147"/>
      <c r="LRU42" s="147"/>
      <c r="LRV42" s="147"/>
      <c r="LRW42" s="147"/>
      <c r="LRX42" s="147"/>
      <c r="LRY42" s="147"/>
      <c r="LRZ42" s="147"/>
      <c r="LSA42" s="147"/>
      <c r="LSB42" s="147"/>
      <c r="LSC42" s="147"/>
      <c r="LSD42" s="147"/>
      <c r="LSE42" s="147"/>
      <c r="LSF42" s="147"/>
      <c r="LSG42" s="147"/>
      <c r="LSH42" s="147"/>
      <c r="LSI42" s="147"/>
      <c r="LSJ42" s="147"/>
      <c r="LSK42" s="147"/>
      <c r="LSL42" s="147"/>
      <c r="LSM42" s="147"/>
      <c r="LSN42" s="147"/>
      <c r="LSO42" s="147"/>
      <c r="LSP42" s="147"/>
      <c r="LSQ42" s="147"/>
      <c r="LSR42" s="147"/>
      <c r="LSS42" s="147"/>
      <c r="LST42" s="147"/>
      <c r="LSU42" s="147"/>
      <c r="LSV42" s="147"/>
      <c r="LSW42" s="147"/>
      <c r="LSX42" s="147"/>
      <c r="LSY42" s="147"/>
      <c r="LSZ42" s="147"/>
      <c r="LTA42" s="147"/>
      <c r="LTB42" s="147"/>
      <c r="LTC42" s="147"/>
      <c r="LTD42" s="147"/>
      <c r="LTE42" s="147"/>
      <c r="LTF42" s="147"/>
      <c r="LTG42" s="147"/>
      <c r="LTH42" s="147"/>
      <c r="LTI42" s="147"/>
      <c r="LTJ42" s="147"/>
      <c r="LTK42" s="147"/>
      <c r="LTL42" s="147"/>
      <c r="LTM42" s="147"/>
      <c r="LTN42" s="147"/>
      <c r="LTO42" s="147"/>
      <c r="LTP42" s="147"/>
      <c r="LTQ42" s="147"/>
      <c r="LTR42" s="147"/>
      <c r="LTS42" s="147"/>
      <c r="LTT42" s="147"/>
      <c r="LTU42" s="147"/>
      <c r="LTV42" s="147"/>
      <c r="LTW42" s="147"/>
      <c r="LTX42" s="147"/>
      <c r="LTY42" s="147"/>
      <c r="LTZ42" s="147"/>
      <c r="LUA42" s="147"/>
      <c r="LUB42" s="147"/>
      <c r="LUC42" s="147"/>
      <c r="LUD42" s="147"/>
      <c r="LUE42" s="147"/>
      <c r="LUF42" s="147"/>
      <c r="LUG42" s="147"/>
      <c r="LUH42" s="147"/>
      <c r="LUI42" s="147"/>
      <c r="LUJ42" s="147"/>
      <c r="LUK42" s="147"/>
      <c r="LUL42" s="147"/>
      <c r="LUM42" s="147"/>
      <c r="LUN42" s="147"/>
      <c r="LUO42" s="147"/>
      <c r="LUP42" s="147"/>
      <c r="LUQ42" s="147"/>
      <c r="LUR42" s="147"/>
      <c r="LUS42" s="147"/>
      <c r="LUT42" s="147"/>
      <c r="LUU42" s="147"/>
      <c r="LUV42" s="147"/>
      <c r="LUW42" s="147"/>
      <c r="LUX42" s="147"/>
      <c r="LUY42" s="147"/>
      <c r="LUZ42" s="147"/>
      <c r="LVA42" s="147"/>
      <c r="LVB42" s="147"/>
      <c r="LVC42" s="147"/>
      <c r="LVD42" s="147"/>
      <c r="LVE42" s="147"/>
      <c r="LVF42" s="147"/>
      <c r="LVG42" s="147"/>
      <c r="LVH42" s="147"/>
      <c r="LVI42" s="147"/>
      <c r="LVJ42" s="147"/>
      <c r="LVK42" s="147"/>
      <c r="LVL42" s="147"/>
      <c r="LVM42" s="147"/>
      <c r="LVN42" s="147"/>
      <c r="LVO42" s="147"/>
      <c r="LVP42" s="147"/>
      <c r="LVQ42" s="147"/>
      <c r="LVR42" s="147"/>
      <c r="LVS42" s="147"/>
      <c r="LVT42" s="147"/>
      <c r="LVU42" s="147"/>
      <c r="LVV42" s="147"/>
      <c r="LVW42" s="147"/>
      <c r="LVX42" s="147"/>
      <c r="LVY42" s="147"/>
      <c r="LVZ42" s="147"/>
      <c r="LWA42" s="147"/>
      <c r="LWB42" s="147"/>
      <c r="LWC42" s="147"/>
      <c r="LWD42" s="147"/>
      <c r="LWE42" s="147"/>
      <c r="LWF42" s="147"/>
      <c r="LWG42" s="147"/>
      <c r="LWH42" s="147"/>
      <c r="LWI42" s="147"/>
      <c r="LWJ42" s="147"/>
      <c r="LWK42" s="147"/>
      <c r="LWL42" s="147"/>
      <c r="LWM42" s="147"/>
      <c r="LWN42" s="147"/>
      <c r="LWO42" s="147"/>
      <c r="LWP42" s="147"/>
      <c r="LWQ42" s="147"/>
      <c r="LWR42" s="147"/>
      <c r="LWS42" s="147"/>
      <c r="LWT42" s="147"/>
      <c r="LWU42" s="147"/>
      <c r="LWV42" s="147"/>
      <c r="LWW42" s="147"/>
      <c r="LWX42" s="147"/>
      <c r="LWY42" s="147"/>
      <c r="LWZ42" s="147"/>
      <c r="LXA42" s="147"/>
      <c r="LXB42" s="147"/>
      <c r="LXC42" s="147"/>
      <c r="LXD42" s="147"/>
      <c r="LXE42" s="147"/>
      <c r="LXF42" s="147"/>
      <c r="LXG42" s="147"/>
      <c r="LXH42" s="147"/>
      <c r="LXI42" s="147"/>
      <c r="LXJ42" s="147"/>
      <c r="LXK42" s="147"/>
      <c r="LXL42" s="147"/>
      <c r="LXM42" s="147"/>
      <c r="LXN42" s="147"/>
      <c r="LXO42" s="147"/>
      <c r="LXP42" s="147"/>
      <c r="LXQ42" s="147"/>
      <c r="LXR42" s="147"/>
      <c r="LXS42" s="147"/>
      <c r="LXT42" s="147"/>
      <c r="LXU42" s="147"/>
      <c r="LXV42" s="147"/>
      <c r="LXW42" s="147"/>
      <c r="LXX42" s="147"/>
      <c r="LXY42" s="147"/>
      <c r="LXZ42" s="147"/>
      <c r="LYA42" s="147"/>
      <c r="LYB42" s="147"/>
      <c r="LYC42" s="147"/>
      <c r="LYD42" s="147"/>
      <c r="LYE42" s="147"/>
      <c r="LYF42" s="147"/>
      <c r="LYG42" s="147"/>
      <c r="LYH42" s="147"/>
      <c r="LYI42" s="147"/>
      <c r="LYJ42" s="147"/>
      <c r="LYK42" s="147"/>
      <c r="LYL42" s="147"/>
      <c r="LYM42" s="147"/>
      <c r="LYN42" s="147"/>
      <c r="LYO42" s="147"/>
      <c r="LYP42" s="147"/>
      <c r="LYQ42" s="147"/>
      <c r="LYR42" s="147"/>
      <c r="LYS42" s="147"/>
      <c r="LYT42" s="147"/>
      <c r="LYU42" s="147"/>
      <c r="LYV42" s="147"/>
      <c r="LYW42" s="147"/>
      <c r="LYX42" s="147"/>
      <c r="LYY42" s="147"/>
      <c r="LYZ42" s="147"/>
      <c r="LZA42" s="147"/>
      <c r="LZB42" s="147"/>
      <c r="LZC42" s="147"/>
      <c r="LZD42" s="147"/>
      <c r="LZE42" s="147"/>
      <c r="LZF42" s="147"/>
      <c r="LZG42" s="147"/>
      <c r="LZH42" s="147"/>
      <c r="LZI42" s="147"/>
      <c r="LZJ42" s="147"/>
      <c r="LZK42" s="147"/>
      <c r="LZL42" s="147"/>
      <c r="LZM42" s="147"/>
      <c r="LZN42" s="147"/>
      <c r="LZO42" s="147"/>
      <c r="LZP42" s="147"/>
      <c r="LZQ42" s="147"/>
      <c r="LZR42" s="147"/>
      <c r="LZS42" s="147"/>
      <c r="LZT42" s="147"/>
      <c r="LZU42" s="147"/>
      <c r="LZV42" s="147"/>
      <c r="LZW42" s="147"/>
      <c r="LZX42" s="147"/>
      <c r="LZY42" s="147"/>
      <c r="LZZ42" s="147"/>
      <c r="MAA42" s="147"/>
      <c r="MAB42" s="147"/>
      <c r="MAC42" s="147"/>
      <c r="MAD42" s="147"/>
      <c r="MAE42" s="147"/>
      <c r="MAF42" s="147"/>
      <c r="MAG42" s="147"/>
      <c r="MAH42" s="147"/>
      <c r="MAI42" s="147"/>
      <c r="MAJ42" s="147"/>
      <c r="MAK42" s="147"/>
      <c r="MAL42" s="147"/>
      <c r="MAM42" s="147"/>
      <c r="MAN42" s="147"/>
      <c r="MAO42" s="147"/>
      <c r="MAP42" s="147"/>
      <c r="MAQ42" s="147"/>
      <c r="MAR42" s="147"/>
      <c r="MAS42" s="147"/>
      <c r="MAT42" s="147"/>
      <c r="MAU42" s="147"/>
      <c r="MAV42" s="147"/>
      <c r="MAW42" s="147"/>
      <c r="MAX42" s="147"/>
      <c r="MAY42" s="147"/>
      <c r="MAZ42" s="147"/>
      <c r="MBA42" s="147"/>
      <c r="MBB42" s="147"/>
      <c r="MBC42" s="147"/>
      <c r="MBD42" s="147"/>
      <c r="MBE42" s="147"/>
      <c r="MBF42" s="147"/>
      <c r="MBG42" s="147"/>
      <c r="MBH42" s="147"/>
      <c r="MBI42" s="147"/>
      <c r="MBJ42" s="147"/>
      <c r="MBK42" s="147"/>
      <c r="MBL42" s="147"/>
      <c r="MBM42" s="147"/>
      <c r="MBN42" s="147"/>
      <c r="MBO42" s="147"/>
      <c r="MBP42" s="147"/>
      <c r="MBQ42" s="147"/>
      <c r="MBR42" s="147"/>
      <c r="MBS42" s="147"/>
      <c r="MBT42" s="147"/>
      <c r="MBU42" s="147"/>
      <c r="MBV42" s="147"/>
      <c r="MBW42" s="147"/>
      <c r="MBX42" s="147"/>
      <c r="MBY42" s="147"/>
      <c r="MBZ42" s="147"/>
      <c r="MCA42" s="147"/>
      <c r="MCB42" s="147"/>
      <c r="MCC42" s="147"/>
      <c r="MCD42" s="147"/>
      <c r="MCE42" s="147"/>
      <c r="MCF42" s="147"/>
      <c r="MCG42" s="147"/>
      <c r="MCH42" s="147"/>
      <c r="MCI42" s="147"/>
      <c r="MCJ42" s="147"/>
      <c r="MCK42" s="147"/>
      <c r="MCL42" s="147"/>
      <c r="MCM42" s="147"/>
      <c r="MCN42" s="147"/>
      <c r="MCO42" s="147"/>
      <c r="MCP42" s="147"/>
      <c r="MCQ42" s="147"/>
      <c r="MCR42" s="147"/>
      <c r="MCS42" s="147"/>
      <c r="MCT42" s="147"/>
      <c r="MCU42" s="147"/>
      <c r="MCV42" s="147"/>
      <c r="MCW42" s="147"/>
      <c r="MCX42" s="147"/>
      <c r="MCY42" s="147"/>
      <c r="MCZ42" s="147"/>
      <c r="MDA42" s="147"/>
      <c r="MDB42" s="147"/>
      <c r="MDC42" s="147"/>
      <c r="MDD42" s="147"/>
      <c r="MDE42" s="147"/>
      <c r="MDF42" s="147"/>
      <c r="MDG42" s="147"/>
      <c r="MDH42" s="147"/>
      <c r="MDI42" s="147"/>
      <c r="MDJ42" s="147"/>
      <c r="MDK42" s="147"/>
      <c r="MDL42" s="147"/>
      <c r="MDM42" s="147"/>
      <c r="MDN42" s="147"/>
      <c r="MDO42" s="147"/>
      <c r="MDP42" s="147"/>
      <c r="MDQ42" s="147"/>
      <c r="MDR42" s="147"/>
      <c r="MDS42" s="147"/>
      <c r="MDT42" s="147"/>
      <c r="MDU42" s="147"/>
      <c r="MDV42" s="147"/>
      <c r="MDW42" s="147"/>
      <c r="MDX42" s="147"/>
      <c r="MDY42" s="147"/>
      <c r="MDZ42" s="147"/>
      <c r="MEA42" s="147"/>
      <c r="MEB42" s="147"/>
      <c r="MEC42" s="147"/>
      <c r="MED42" s="147"/>
      <c r="MEE42" s="147"/>
      <c r="MEF42" s="147"/>
      <c r="MEG42" s="147"/>
      <c r="MEH42" s="147"/>
      <c r="MEI42" s="147"/>
      <c r="MEJ42" s="147"/>
      <c r="MEK42" s="147"/>
      <c r="MEL42" s="147"/>
      <c r="MEM42" s="147"/>
      <c r="MEN42" s="147"/>
      <c r="MEO42" s="147"/>
      <c r="MEP42" s="147"/>
      <c r="MEQ42" s="147"/>
      <c r="MER42" s="147"/>
      <c r="MES42" s="147"/>
      <c r="MET42" s="147"/>
      <c r="MEU42" s="147"/>
      <c r="MEV42" s="147"/>
      <c r="MEW42" s="147"/>
      <c r="MEX42" s="147"/>
      <c r="MEY42" s="147"/>
      <c r="MEZ42" s="147"/>
      <c r="MFA42" s="147"/>
      <c r="MFB42" s="147"/>
      <c r="MFC42" s="147"/>
      <c r="MFD42" s="147"/>
      <c r="MFE42" s="147"/>
      <c r="MFF42" s="147"/>
      <c r="MFG42" s="147"/>
      <c r="MFH42" s="147"/>
      <c r="MFI42" s="147"/>
      <c r="MFJ42" s="147"/>
      <c r="MFK42" s="147"/>
      <c r="MFL42" s="147"/>
      <c r="MFM42" s="147"/>
      <c r="MFN42" s="147"/>
      <c r="MFO42" s="147"/>
      <c r="MFP42" s="147"/>
      <c r="MFQ42" s="147"/>
      <c r="MFR42" s="147"/>
      <c r="MFS42" s="147"/>
      <c r="MFT42" s="147"/>
      <c r="MFU42" s="147"/>
      <c r="MFV42" s="147"/>
      <c r="MFW42" s="147"/>
      <c r="MFX42" s="147"/>
      <c r="MFY42" s="147"/>
      <c r="MFZ42" s="147"/>
      <c r="MGA42" s="147"/>
      <c r="MGB42" s="147"/>
      <c r="MGC42" s="147"/>
      <c r="MGD42" s="147"/>
      <c r="MGE42" s="147"/>
      <c r="MGF42" s="147"/>
      <c r="MGG42" s="147"/>
      <c r="MGH42" s="147"/>
      <c r="MGI42" s="147"/>
      <c r="MGJ42" s="147"/>
      <c r="MGK42" s="147"/>
      <c r="MGL42" s="147"/>
      <c r="MGM42" s="147"/>
      <c r="MGN42" s="147"/>
      <c r="MGO42" s="147"/>
      <c r="MGP42" s="147"/>
      <c r="MGQ42" s="147"/>
      <c r="MGR42" s="147"/>
      <c r="MGS42" s="147"/>
      <c r="MGT42" s="147"/>
      <c r="MGU42" s="147"/>
      <c r="MGV42" s="147"/>
      <c r="MGW42" s="147"/>
      <c r="MGX42" s="147"/>
      <c r="MGY42" s="147"/>
      <c r="MGZ42" s="147"/>
      <c r="MHA42" s="147"/>
      <c r="MHB42" s="147"/>
      <c r="MHC42" s="147"/>
      <c r="MHD42" s="147"/>
      <c r="MHE42" s="147"/>
      <c r="MHF42" s="147"/>
      <c r="MHG42" s="147"/>
      <c r="MHH42" s="147"/>
      <c r="MHI42" s="147"/>
      <c r="MHJ42" s="147"/>
      <c r="MHK42" s="147"/>
      <c r="MHL42" s="147"/>
      <c r="MHM42" s="147"/>
      <c r="MHN42" s="147"/>
      <c r="MHO42" s="147"/>
      <c r="MHP42" s="147"/>
      <c r="MHQ42" s="147"/>
      <c r="MHR42" s="147"/>
      <c r="MHS42" s="147"/>
      <c r="MHT42" s="147"/>
      <c r="MHU42" s="147"/>
      <c r="MHV42" s="147"/>
      <c r="MHW42" s="147"/>
      <c r="MHX42" s="147"/>
      <c r="MHY42" s="147"/>
      <c r="MHZ42" s="147"/>
      <c r="MIA42" s="147"/>
      <c r="MIB42" s="147"/>
      <c r="MIC42" s="147"/>
      <c r="MID42" s="147"/>
      <c r="MIE42" s="147"/>
      <c r="MIF42" s="147"/>
      <c r="MIG42" s="147"/>
      <c r="MIH42" s="147"/>
      <c r="MII42" s="147"/>
      <c r="MIJ42" s="147"/>
      <c r="MIK42" s="147"/>
      <c r="MIL42" s="147"/>
      <c r="MIM42" s="147"/>
      <c r="MIN42" s="147"/>
      <c r="MIO42" s="147"/>
      <c r="MIP42" s="147"/>
      <c r="MIQ42" s="147"/>
      <c r="MIR42" s="147"/>
      <c r="MIS42" s="147"/>
      <c r="MIT42" s="147"/>
      <c r="MIU42" s="147"/>
      <c r="MIV42" s="147"/>
      <c r="MIW42" s="147"/>
      <c r="MIX42" s="147"/>
      <c r="MIY42" s="147"/>
      <c r="MIZ42" s="147"/>
      <c r="MJA42" s="147"/>
      <c r="MJB42" s="147"/>
      <c r="MJC42" s="147"/>
      <c r="MJD42" s="147"/>
      <c r="MJE42" s="147"/>
      <c r="MJF42" s="147"/>
      <c r="MJG42" s="147"/>
      <c r="MJH42" s="147"/>
      <c r="MJI42" s="147"/>
      <c r="MJJ42" s="147"/>
      <c r="MJK42" s="147"/>
      <c r="MJL42" s="147"/>
      <c r="MJM42" s="147"/>
      <c r="MJN42" s="147"/>
      <c r="MJO42" s="147"/>
      <c r="MJP42" s="147"/>
      <c r="MJQ42" s="147"/>
      <c r="MJR42" s="147"/>
      <c r="MJS42" s="147"/>
      <c r="MJT42" s="147"/>
      <c r="MJU42" s="147"/>
      <c r="MJV42" s="147"/>
      <c r="MJW42" s="147"/>
      <c r="MJX42" s="147"/>
      <c r="MJY42" s="147"/>
      <c r="MJZ42" s="147"/>
      <c r="MKA42" s="147"/>
      <c r="MKB42" s="147"/>
      <c r="MKC42" s="147"/>
      <c r="MKD42" s="147"/>
      <c r="MKE42" s="147"/>
      <c r="MKF42" s="147"/>
      <c r="MKG42" s="147"/>
      <c r="MKH42" s="147"/>
      <c r="MKI42" s="147"/>
      <c r="MKJ42" s="147"/>
      <c r="MKK42" s="147"/>
      <c r="MKL42" s="147"/>
      <c r="MKM42" s="147"/>
      <c r="MKN42" s="147"/>
      <c r="MKO42" s="147"/>
      <c r="MKP42" s="147"/>
      <c r="MKQ42" s="147"/>
      <c r="MKR42" s="147"/>
      <c r="MKS42" s="147"/>
      <c r="MKT42" s="147"/>
      <c r="MKU42" s="147"/>
      <c r="MKV42" s="147"/>
      <c r="MKW42" s="147"/>
      <c r="MKX42" s="147"/>
      <c r="MKY42" s="147"/>
      <c r="MKZ42" s="147"/>
      <c r="MLA42" s="147"/>
      <c r="MLB42" s="147"/>
      <c r="MLC42" s="147"/>
      <c r="MLD42" s="147"/>
      <c r="MLE42" s="147"/>
      <c r="MLF42" s="147"/>
      <c r="MLG42" s="147"/>
      <c r="MLH42" s="147"/>
      <c r="MLI42" s="147"/>
      <c r="MLJ42" s="147"/>
      <c r="MLK42" s="147"/>
      <c r="MLL42" s="147"/>
      <c r="MLM42" s="147"/>
      <c r="MLN42" s="147"/>
      <c r="MLO42" s="147"/>
      <c r="MLP42" s="147"/>
      <c r="MLQ42" s="147"/>
      <c r="MLR42" s="147"/>
      <c r="MLS42" s="147"/>
      <c r="MLT42" s="147"/>
      <c r="MLU42" s="147"/>
      <c r="MLV42" s="147"/>
      <c r="MLW42" s="147"/>
      <c r="MLX42" s="147"/>
      <c r="MLY42" s="147"/>
      <c r="MLZ42" s="147"/>
      <c r="MMA42" s="147"/>
      <c r="MMB42" s="147"/>
      <c r="MMC42" s="147"/>
      <c r="MMD42" s="147"/>
      <c r="MME42" s="147"/>
      <c r="MMF42" s="147"/>
      <c r="MMG42" s="147"/>
      <c r="MMH42" s="147"/>
      <c r="MMI42" s="147"/>
      <c r="MMJ42" s="147"/>
      <c r="MMK42" s="147"/>
      <c r="MML42" s="147"/>
      <c r="MMM42" s="147"/>
      <c r="MMN42" s="147"/>
      <c r="MMO42" s="147"/>
      <c r="MMP42" s="147"/>
      <c r="MMQ42" s="147"/>
      <c r="MMR42" s="147"/>
      <c r="MMS42" s="147"/>
      <c r="MMT42" s="147"/>
      <c r="MMU42" s="147"/>
      <c r="MMV42" s="147"/>
      <c r="MMW42" s="147"/>
      <c r="MMX42" s="147"/>
      <c r="MMY42" s="147"/>
      <c r="MMZ42" s="147"/>
      <c r="MNA42" s="147"/>
      <c r="MNB42" s="147"/>
      <c r="MNC42" s="147"/>
      <c r="MND42" s="147"/>
      <c r="MNE42" s="147"/>
      <c r="MNF42" s="147"/>
      <c r="MNG42" s="147"/>
      <c r="MNH42" s="147"/>
      <c r="MNI42" s="147"/>
      <c r="MNJ42" s="147"/>
      <c r="MNK42" s="147"/>
      <c r="MNL42" s="147"/>
      <c r="MNM42" s="147"/>
      <c r="MNN42" s="147"/>
      <c r="MNO42" s="147"/>
      <c r="MNP42" s="147"/>
      <c r="MNQ42" s="147"/>
      <c r="MNR42" s="147"/>
      <c r="MNS42" s="147"/>
      <c r="MNT42" s="147"/>
      <c r="MNU42" s="147"/>
      <c r="MNV42" s="147"/>
      <c r="MNW42" s="147"/>
      <c r="MNX42" s="147"/>
      <c r="MNY42" s="147"/>
      <c r="MNZ42" s="147"/>
      <c r="MOA42" s="147"/>
      <c r="MOB42" s="147"/>
      <c r="MOC42" s="147"/>
      <c r="MOD42" s="147"/>
      <c r="MOE42" s="147"/>
      <c r="MOF42" s="147"/>
      <c r="MOG42" s="147"/>
      <c r="MOH42" s="147"/>
      <c r="MOI42" s="147"/>
      <c r="MOJ42" s="147"/>
      <c r="MOK42" s="147"/>
      <c r="MOL42" s="147"/>
      <c r="MOM42" s="147"/>
      <c r="MON42" s="147"/>
      <c r="MOO42" s="147"/>
      <c r="MOP42" s="147"/>
      <c r="MOQ42" s="147"/>
      <c r="MOR42" s="147"/>
      <c r="MOS42" s="147"/>
      <c r="MOT42" s="147"/>
      <c r="MOU42" s="147"/>
      <c r="MOV42" s="147"/>
      <c r="MOW42" s="147"/>
      <c r="MOX42" s="147"/>
      <c r="MOY42" s="147"/>
      <c r="MOZ42" s="147"/>
      <c r="MPA42" s="147"/>
      <c r="MPB42" s="147"/>
      <c r="MPC42" s="147"/>
      <c r="MPD42" s="147"/>
      <c r="MPE42" s="147"/>
      <c r="MPF42" s="147"/>
      <c r="MPG42" s="147"/>
      <c r="MPH42" s="147"/>
      <c r="MPI42" s="147"/>
      <c r="MPJ42" s="147"/>
      <c r="MPK42" s="147"/>
      <c r="MPL42" s="147"/>
      <c r="MPM42" s="147"/>
      <c r="MPN42" s="147"/>
      <c r="MPO42" s="147"/>
      <c r="MPP42" s="147"/>
      <c r="MPQ42" s="147"/>
      <c r="MPR42" s="147"/>
      <c r="MPS42" s="147"/>
      <c r="MPT42" s="147"/>
      <c r="MPU42" s="147"/>
      <c r="MPV42" s="147"/>
      <c r="MPW42" s="147"/>
      <c r="MPX42" s="147"/>
      <c r="MPY42" s="147"/>
      <c r="MPZ42" s="147"/>
      <c r="MQA42" s="147"/>
      <c r="MQB42" s="147"/>
      <c r="MQC42" s="147"/>
      <c r="MQD42" s="147"/>
      <c r="MQE42" s="147"/>
      <c r="MQF42" s="147"/>
      <c r="MQG42" s="147"/>
      <c r="MQH42" s="147"/>
      <c r="MQI42" s="147"/>
      <c r="MQJ42" s="147"/>
      <c r="MQK42" s="147"/>
      <c r="MQL42" s="147"/>
      <c r="MQM42" s="147"/>
      <c r="MQN42" s="147"/>
      <c r="MQO42" s="147"/>
      <c r="MQP42" s="147"/>
      <c r="MQQ42" s="147"/>
      <c r="MQR42" s="147"/>
      <c r="MQS42" s="147"/>
      <c r="MQT42" s="147"/>
      <c r="MQU42" s="147"/>
      <c r="MQV42" s="147"/>
      <c r="MQW42" s="147"/>
      <c r="MQX42" s="147"/>
      <c r="MQY42" s="147"/>
      <c r="MQZ42" s="147"/>
      <c r="MRA42" s="147"/>
      <c r="MRB42" s="147"/>
      <c r="MRC42" s="147"/>
      <c r="MRD42" s="147"/>
      <c r="MRE42" s="147"/>
      <c r="MRF42" s="147"/>
      <c r="MRG42" s="147"/>
      <c r="MRH42" s="147"/>
      <c r="MRI42" s="147"/>
      <c r="MRJ42" s="147"/>
      <c r="MRK42" s="147"/>
      <c r="MRL42" s="147"/>
      <c r="MRM42" s="147"/>
      <c r="MRN42" s="147"/>
      <c r="MRO42" s="147"/>
      <c r="MRP42" s="147"/>
      <c r="MRQ42" s="147"/>
      <c r="MRR42" s="147"/>
      <c r="MRS42" s="147"/>
      <c r="MRT42" s="147"/>
      <c r="MRU42" s="147"/>
      <c r="MRV42" s="147"/>
      <c r="MRW42" s="147"/>
      <c r="MRX42" s="147"/>
      <c r="MRY42" s="147"/>
      <c r="MRZ42" s="147"/>
      <c r="MSA42" s="147"/>
      <c r="MSB42" s="147"/>
      <c r="MSC42" s="147"/>
      <c r="MSD42" s="147"/>
      <c r="MSE42" s="147"/>
      <c r="MSF42" s="147"/>
      <c r="MSG42" s="147"/>
      <c r="MSH42" s="147"/>
      <c r="MSI42" s="147"/>
      <c r="MSJ42" s="147"/>
      <c r="MSK42" s="147"/>
      <c r="MSL42" s="147"/>
      <c r="MSM42" s="147"/>
      <c r="MSN42" s="147"/>
      <c r="MSO42" s="147"/>
      <c r="MSP42" s="147"/>
      <c r="MSQ42" s="147"/>
      <c r="MSR42" s="147"/>
      <c r="MSS42" s="147"/>
      <c r="MST42" s="147"/>
      <c r="MSU42" s="147"/>
      <c r="MSV42" s="147"/>
      <c r="MSW42" s="147"/>
      <c r="MSX42" s="147"/>
      <c r="MSY42" s="147"/>
      <c r="MSZ42" s="147"/>
      <c r="MTA42" s="147"/>
      <c r="MTB42" s="147"/>
      <c r="MTC42" s="147"/>
      <c r="MTD42" s="147"/>
      <c r="MTE42" s="147"/>
      <c r="MTF42" s="147"/>
      <c r="MTG42" s="147"/>
      <c r="MTH42" s="147"/>
      <c r="MTI42" s="147"/>
      <c r="MTJ42" s="147"/>
      <c r="MTK42" s="147"/>
      <c r="MTL42" s="147"/>
      <c r="MTM42" s="147"/>
      <c r="MTN42" s="147"/>
      <c r="MTO42" s="147"/>
      <c r="MTP42" s="147"/>
      <c r="MTQ42" s="147"/>
      <c r="MTR42" s="147"/>
      <c r="MTS42" s="147"/>
      <c r="MTT42" s="147"/>
      <c r="MTU42" s="147"/>
      <c r="MTV42" s="147"/>
      <c r="MTW42" s="147"/>
      <c r="MTX42" s="147"/>
      <c r="MTY42" s="147"/>
      <c r="MTZ42" s="147"/>
      <c r="MUA42" s="147"/>
      <c r="MUB42" s="147"/>
      <c r="MUC42" s="147"/>
      <c r="MUD42" s="147"/>
      <c r="MUE42" s="147"/>
      <c r="MUF42" s="147"/>
      <c r="MUG42" s="147"/>
      <c r="MUH42" s="147"/>
      <c r="MUI42" s="147"/>
      <c r="MUJ42" s="147"/>
      <c r="MUK42" s="147"/>
      <c r="MUL42" s="147"/>
      <c r="MUM42" s="147"/>
      <c r="MUN42" s="147"/>
      <c r="MUO42" s="147"/>
      <c r="MUP42" s="147"/>
      <c r="MUQ42" s="147"/>
      <c r="MUR42" s="147"/>
      <c r="MUS42" s="147"/>
      <c r="MUT42" s="147"/>
      <c r="MUU42" s="147"/>
      <c r="MUV42" s="147"/>
      <c r="MUW42" s="147"/>
      <c r="MUX42" s="147"/>
      <c r="MUY42" s="147"/>
      <c r="MUZ42" s="147"/>
      <c r="MVA42" s="147"/>
      <c r="MVB42" s="147"/>
      <c r="MVC42" s="147"/>
      <c r="MVD42" s="147"/>
      <c r="MVE42" s="147"/>
      <c r="MVF42" s="147"/>
      <c r="MVG42" s="147"/>
      <c r="MVH42" s="147"/>
      <c r="MVI42" s="147"/>
      <c r="MVJ42" s="147"/>
      <c r="MVK42" s="147"/>
      <c r="MVL42" s="147"/>
      <c r="MVM42" s="147"/>
      <c r="MVN42" s="147"/>
      <c r="MVO42" s="147"/>
      <c r="MVP42" s="147"/>
      <c r="MVQ42" s="147"/>
      <c r="MVR42" s="147"/>
      <c r="MVS42" s="147"/>
      <c r="MVT42" s="147"/>
      <c r="MVU42" s="147"/>
      <c r="MVV42" s="147"/>
      <c r="MVW42" s="147"/>
      <c r="MVX42" s="147"/>
      <c r="MVY42" s="147"/>
      <c r="MVZ42" s="147"/>
      <c r="MWA42" s="147"/>
      <c r="MWB42" s="147"/>
      <c r="MWC42" s="147"/>
      <c r="MWD42" s="147"/>
      <c r="MWE42" s="147"/>
      <c r="MWF42" s="147"/>
      <c r="MWG42" s="147"/>
      <c r="MWH42" s="147"/>
      <c r="MWI42" s="147"/>
      <c r="MWJ42" s="147"/>
      <c r="MWK42" s="147"/>
      <c r="MWL42" s="147"/>
      <c r="MWM42" s="147"/>
      <c r="MWN42" s="147"/>
      <c r="MWO42" s="147"/>
      <c r="MWP42" s="147"/>
      <c r="MWQ42" s="147"/>
      <c r="MWR42" s="147"/>
      <c r="MWS42" s="147"/>
      <c r="MWT42" s="147"/>
      <c r="MWU42" s="147"/>
      <c r="MWV42" s="147"/>
      <c r="MWW42" s="147"/>
      <c r="MWX42" s="147"/>
      <c r="MWY42" s="147"/>
      <c r="MWZ42" s="147"/>
      <c r="MXA42" s="147"/>
      <c r="MXB42" s="147"/>
      <c r="MXC42" s="147"/>
      <c r="MXD42" s="147"/>
      <c r="MXE42" s="147"/>
      <c r="MXF42" s="147"/>
      <c r="MXG42" s="147"/>
      <c r="MXH42" s="147"/>
      <c r="MXI42" s="147"/>
      <c r="MXJ42" s="147"/>
      <c r="MXK42" s="147"/>
      <c r="MXL42" s="147"/>
      <c r="MXM42" s="147"/>
      <c r="MXN42" s="147"/>
      <c r="MXO42" s="147"/>
      <c r="MXP42" s="147"/>
      <c r="MXQ42" s="147"/>
      <c r="MXR42" s="147"/>
      <c r="MXS42" s="147"/>
      <c r="MXT42" s="147"/>
      <c r="MXU42" s="147"/>
      <c r="MXV42" s="147"/>
      <c r="MXW42" s="147"/>
      <c r="MXX42" s="147"/>
      <c r="MXY42" s="147"/>
      <c r="MXZ42" s="147"/>
      <c r="MYA42" s="147"/>
      <c r="MYB42" s="147"/>
      <c r="MYC42" s="147"/>
      <c r="MYD42" s="147"/>
      <c r="MYE42" s="147"/>
      <c r="MYF42" s="147"/>
      <c r="MYG42" s="147"/>
      <c r="MYH42" s="147"/>
      <c r="MYI42" s="147"/>
      <c r="MYJ42" s="147"/>
      <c r="MYK42" s="147"/>
      <c r="MYL42" s="147"/>
      <c r="MYM42" s="147"/>
      <c r="MYN42" s="147"/>
      <c r="MYO42" s="147"/>
      <c r="MYP42" s="147"/>
      <c r="MYQ42" s="147"/>
      <c r="MYR42" s="147"/>
      <c r="MYS42" s="147"/>
      <c r="MYT42" s="147"/>
      <c r="MYU42" s="147"/>
      <c r="MYV42" s="147"/>
      <c r="MYW42" s="147"/>
      <c r="MYX42" s="147"/>
      <c r="MYY42" s="147"/>
      <c r="MYZ42" s="147"/>
      <c r="MZA42" s="147"/>
      <c r="MZB42" s="147"/>
      <c r="MZC42" s="147"/>
      <c r="MZD42" s="147"/>
      <c r="MZE42" s="147"/>
      <c r="MZF42" s="147"/>
      <c r="MZG42" s="147"/>
      <c r="MZH42" s="147"/>
      <c r="MZI42" s="147"/>
      <c r="MZJ42" s="147"/>
      <c r="MZK42" s="147"/>
      <c r="MZL42" s="147"/>
      <c r="MZM42" s="147"/>
      <c r="MZN42" s="147"/>
      <c r="MZO42" s="147"/>
      <c r="MZP42" s="147"/>
      <c r="MZQ42" s="147"/>
      <c r="MZR42" s="147"/>
      <c r="MZS42" s="147"/>
      <c r="MZT42" s="147"/>
      <c r="MZU42" s="147"/>
      <c r="MZV42" s="147"/>
      <c r="MZW42" s="147"/>
      <c r="MZX42" s="147"/>
      <c r="MZY42" s="147"/>
      <c r="MZZ42" s="147"/>
      <c r="NAA42" s="147"/>
      <c r="NAB42" s="147"/>
      <c r="NAC42" s="147"/>
      <c r="NAD42" s="147"/>
      <c r="NAE42" s="147"/>
      <c r="NAF42" s="147"/>
      <c r="NAG42" s="147"/>
      <c r="NAH42" s="147"/>
      <c r="NAI42" s="147"/>
      <c r="NAJ42" s="147"/>
      <c r="NAK42" s="147"/>
      <c r="NAL42" s="147"/>
      <c r="NAM42" s="147"/>
      <c r="NAN42" s="147"/>
      <c r="NAO42" s="147"/>
      <c r="NAP42" s="147"/>
      <c r="NAQ42" s="147"/>
      <c r="NAR42" s="147"/>
      <c r="NAS42" s="147"/>
      <c r="NAT42" s="147"/>
      <c r="NAU42" s="147"/>
      <c r="NAV42" s="147"/>
      <c r="NAW42" s="147"/>
      <c r="NAX42" s="147"/>
      <c r="NAY42" s="147"/>
      <c r="NAZ42" s="147"/>
      <c r="NBA42" s="147"/>
      <c r="NBB42" s="147"/>
      <c r="NBC42" s="147"/>
      <c r="NBD42" s="147"/>
      <c r="NBE42" s="147"/>
      <c r="NBF42" s="147"/>
      <c r="NBG42" s="147"/>
      <c r="NBH42" s="147"/>
      <c r="NBI42" s="147"/>
      <c r="NBJ42" s="147"/>
      <c r="NBK42" s="147"/>
      <c r="NBL42" s="147"/>
      <c r="NBM42" s="147"/>
      <c r="NBN42" s="147"/>
      <c r="NBO42" s="147"/>
      <c r="NBP42" s="147"/>
      <c r="NBQ42" s="147"/>
      <c r="NBR42" s="147"/>
      <c r="NBS42" s="147"/>
      <c r="NBT42" s="147"/>
      <c r="NBU42" s="147"/>
      <c r="NBV42" s="147"/>
      <c r="NBW42" s="147"/>
      <c r="NBX42" s="147"/>
      <c r="NBY42" s="147"/>
      <c r="NBZ42" s="147"/>
      <c r="NCA42" s="147"/>
      <c r="NCB42" s="147"/>
      <c r="NCC42" s="147"/>
      <c r="NCD42" s="147"/>
      <c r="NCE42" s="147"/>
      <c r="NCF42" s="147"/>
      <c r="NCG42" s="147"/>
      <c r="NCH42" s="147"/>
      <c r="NCI42" s="147"/>
      <c r="NCJ42" s="147"/>
      <c r="NCK42" s="147"/>
      <c r="NCL42" s="147"/>
      <c r="NCM42" s="147"/>
      <c r="NCN42" s="147"/>
      <c r="NCO42" s="147"/>
      <c r="NCP42" s="147"/>
      <c r="NCQ42" s="147"/>
      <c r="NCR42" s="147"/>
      <c r="NCS42" s="147"/>
      <c r="NCT42" s="147"/>
      <c r="NCU42" s="147"/>
      <c r="NCV42" s="147"/>
      <c r="NCW42" s="147"/>
      <c r="NCX42" s="147"/>
      <c r="NCY42" s="147"/>
      <c r="NCZ42" s="147"/>
      <c r="NDA42" s="147"/>
      <c r="NDB42" s="147"/>
      <c r="NDC42" s="147"/>
      <c r="NDD42" s="147"/>
      <c r="NDE42" s="147"/>
      <c r="NDF42" s="147"/>
      <c r="NDG42" s="147"/>
      <c r="NDH42" s="147"/>
      <c r="NDI42" s="147"/>
      <c r="NDJ42" s="147"/>
      <c r="NDK42" s="147"/>
      <c r="NDL42" s="147"/>
      <c r="NDM42" s="147"/>
      <c r="NDN42" s="147"/>
      <c r="NDO42" s="147"/>
      <c r="NDP42" s="147"/>
      <c r="NDQ42" s="147"/>
      <c r="NDR42" s="147"/>
      <c r="NDS42" s="147"/>
      <c r="NDT42" s="147"/>
      <c r="NDU42" s="147"/>
      <c r="NDV42" s="147"/>
      <c r="NDW42" s="147"/>
      <c r="NDX42" s="147"/>
      <c r="NDY42" s="147"/>
      <c r="NDZ42" s="147"/>
      <c r="NEA42" s="147"/>
      <c r="NEB42" s="147"/>
      <c r="NEC42" s="147"/>
      <c r="NED42" s="147"/>
      <c r="NEE42" s="147"/>
      <c r="NEF42" s="147"/>
      <c r="NEG42" s="147"/>
      <c r="NEH42" s="147"/>
      <c r="NEI42" s="147"/>
      <c r="NEJ42" s="147"/>
      <c r="NEK42" s="147"/>
      <c r="NEL42" s="147"/>
      <c r="NEM42" s="147"/>
      <c r="NEN42" s="147"/>
      <c r="NEO42" s="147"/>
      <c r="NEP42" s="147"/>
      <c r="NEQ42" s="147"/>
      <c r="NER42" s="147"/>
      <c r="NES42" s="147"/>
      <c r="NET42" s="147"/>
      <c r="NEU42" s="147"/>
      <c r="NEV42" s="147"/>
      <c r="NEW42" s="147"/>
      <c r="NEX42" s="147"/>
      <c r="NEY42" s="147"/>
      <c r="NEZ42" s="147"/>
      <c r="NFA42" s="147"/>
      <c r="NFB42" s="147"/>
      <c r="NFC42" s="147"/>
      <c r="NFD42" s="147"/>
      <c r="NFE42" s="147"/>
      <c r="NFF42" s="147"/>
      <c r="NFG42" s="147"/>
      <c r="NFH42" s="147"/>
      <c r="NFI42" s="147"/>
      <c r="NFJ42" s="147"/>
      <c r="NFK42" s="147"/>
      <c r="NFL42" s="147"/>
      <c r="NFM42" s="147"/>
      <c r="NFN42" s="147"/>
      <c r="NFO42" s="147"/>
      <c r="NFP42" s="147"/>
      <c r="NFQ42" s="147"/>
      <c r="NFR42" s="147"/>
      <c r="NFS42" s="147"/>
      <c r="NFT42" s="147"/>
      <c r="NFU42" s="147"/>
      <c r="NFV42" s="147"/>
      <c r="NFW42" s="147"/>
      <c r="NFX42" s="147"/>
      <c r="NFY42" s="147"/>
      <c r="NFZ42" s="147"/>
      <c r="NGA42" s="147"/>
      <c r="NGB42" s="147"/>
      <c r="NGC42" s="147"/>
      <c r="NGD42" s="147"/>
      <c r="NGE42" s="147"/>
      <c r="NGF42" s="147"/>
      <c r="NGG42" s="147"/>
      <c r="NGH42" s="147"/>
      <c r="NGI42" s="147"/>
      <c r="NGJ42" s="147"/>
      <c r="NGK42" s="147"/>
      <c r="NGL42" s="147"/>
      <c r="NGM42" s="147"/>
      <c r="NGN42" s="147"/>
      <c r="NGO42" s="147"/>
      <c r="NGP42" s="147"/>
      <c r="NGQ42" s="147"/>
      <c r="NGR42" s="147"/>
      <c r="NGS42" s="147"/>
      <c r="NGT42" s="147"/>
      <c r="NGU42" s="147"/>
      <c r="NGV42" s="147"/>
      <c r="NGW42" s="147"/>
      <c r="NGX42" s="147"/>
      <c r="NGY42" s="147"/>
      <c r="NGZ42" s="147"/>
      <c r="NHA42" s="147"/>
      <c r="NHB42" s="147"/>
      <c r="NHC42" s="147"/>
      <c r="NHD42" s="147"/>
      <c r="NHE42" s="147"/>
      <c r="NHF42" s="147"/>
      <c r="NHG42" s="147"/>
      <c r="NHH42" s="147"/>
      <c r="NHI42" s="147"/>
      <c r="NHJ42" s="147"/>
      <c r="NHK42" s="147"/>
      <c r="NHL42" s="147"/>
      <c r="NHM42" s="147"/>
      <c r="NHN42" s="147"/>
      <c r="NHO42" s="147"/>
      <c r="NHP42" s="147"/>
      <c r="NHQ42" s="147"/>
      <c r="NHR42" s="147"/>
      <c r="NHS42" s="147"/>
      <c r="NHT42" s="147"/>
      <c r="NHU42" s="147"/>
      <c r="NHV42" s="147"/>
      <c r="NHW42" s="147"/>
      <c r="NHX42" s="147"/>
      <c r="NHY42" s="147"/>
      <c r="NHZ42" s="147"/>
      <c r="NIA42" s="147"/>
      <c r="NIB42" s="147"/>
      <c r="NIC42" s="147"/>
      <c r="NID42" s="147"/>
      <c r="NIE42" s="147"/>
      <c r="NIF42" s="147"/>
      <c r="NIG42" s="147"/>
      <c r="NIH42" s="147"/>
      <c r="NII42" s="147"/>
      <c r="NIJ42" s="147"/>
      <c r="NIK42" s="147"/>
      <c r="NIL42" s="147"/>
      <c r="NIM42" s="147"/>
      <c r="NIN42" s="147"/>
      <c r="NIO42" s="147"/>
      <c r="NIP42" s="147"/>
      <c r="NIQ42" s="147"/>
      <c r="NIR42" s="147"/>
      <c r="NIS42" s="147"/>
      <c r="NIT42" s="147"/>
      <c r="NIU42" s="147"/>
      <c r="NIV42" s="147"/>
      <c r="NIW42" s="147"/>
      <c r="NIX42" s="147"/>
      <c r="NIY42" s="147"/>
      <c r="NIZ42" s="147"/>
      <c r="NJA42" s="147"/>
      <c r="NJB42" s="147"/>
      <c r="NJC42" s="147"/>
      <c r="NJD42" s="147"/>
      <c r="NJE42" s="147"/>
      <c r="NJF42" s="147"/>
      <c r="NJG42" s="147"/>
      <c r="NJH42" s="147"/>
      <c r="NJI42" s="147"/>
      <c r="NJJ42" s="147"/>
      <c r="NJK42" s="147"/>
      <c r="NJL42" s="147"/>
      <c r="NJM42" s="147"/>
      <c r="NJN42" s="147"/>
      <c r="NJO42" s="147"/>
      <c r="NJP42" s="147"/>
      <c r="NJQ42" s="147"/>
      <c r="NJR42" s="147"/>
      <c r="NJS42" s="147"/>
      <c r="NJT42" s="147"/>
      <c r="NJU42" s="147"/>
      <c r="NJV42" s="147"/>
      <c r="NJW42" s="147"/>
      <c r="NJX42" s="147"/>
      <c r="NJY42" s="147"/>
      <c r="NJZ42" s="147"/>
      <c r="NKA42" s="147"/>
      <c r="NKB42" s="147"/>
      <c r="NKC42" s="147"/>
      <c r="NKD42" s="147"/>
      <c r="NKE42" s="147"/>
      <c r="NKF42" s="147"/>
      <c r="NKG42" s="147"/>
      <c r="NKH42" s="147"/>
      <c r="NKI42" s="147"/>
      <c r="NKJ42" s="147"/>
      <c r="NKK42" s="147"/>
      <c r="NKL42" s="147"/>
      <c r="NKM42" s="147"/>
      <c r="NKN42" s="147"/>
      <c r="NKO42" s="147"/>
      <c r="NKP42" s="147"/>
      <c r="NKQ42" s="147"/>
      <c r="NKR42" s="147"/>
      <c r="NKS42" s="147"/>
      <c r="NKT42" s="147"/>
      <c r="NKU42" s="147"/>
      <c r="NKV42" s="147"/>
      <c r="NKW42" s="147"/>
      <c r="NKX42" s="147"/>
      <c r="NKY42" s="147"/>
      <c r="NKZ42" s="147"/>
      <c r="NLA42" s="147"/>
      <c r="NLB42" s="147"/>
      <c r="NLC42" s="147"/>
      <c r="NLD42" s="147"/>
      <c r="NLE42" s="147"/>
      <c r="NLF42" s="147"/>
      <c r="NLG42" s="147"/>
      <c r="NLH42" s="147"/>
      <c r="NLI42" s="147"/>
      <c r="NLJ42" s="147"/>
      <c r="NLK42" s="147"/>
      <c r="NLL42" s="147"/>
      <c r="NLM42" s="147"/>
      <c r="NLN42" s="147"/>
      <c r="NLO42" s="147"/>
      <c r="NLP42" s="147"/>
      <c r="NLQ42" s="147"/>
      <c r="NLR42" s="147"/>
      <c r="NLS42" s="147"/>
      <c r="NLT42" s="147"/>
      <c r="NLU42" s="147"/>
      <c r="NLV42" s="147"/>
      <c r="NLW42" s="147"/>
      <c r="NLX42" s="147"/>
      <c r="NLY42" s="147"/>
      <c r="NLZ42" s="147"/>
      <c r="NMA42" s="147"/>
      <c r="NMB42" s="147"/>
      <c r="NMC42" s="147"/>
      <c r="NMD42" s="147"/>
      <c r="NME42" s="147"/>
      <c r="NMF42" s="147"/>
      <c r="NMG42" s="147"/>
      <c r="NMH42" s="147"/>
      <c r="NMI42" s="147"/>
      <c r="NMJ42" s="147"/>
      <c r="NMK42" s="147"/>
      <c r="NML42" s="147"/>
      <c r="NMM42" s="147"/>
      <c r="NMN42" s="147"/>
      <c r="NMO42" s="147"/>
      <c r="NMP42" s="147"/>
      <c r="NMQ42" s="147"/>
      <c r="NMR42" s="147"/>
      <c r="NMS42" s="147"/>
      <c r="NMT42" s="147"/>
      <c r="NMU42" s="147"/>
      <c r="NMV42" s="147"/>
      <c r="NMW42" s="147"/>
      <c r="NMX42" s="147"/>
      <c r="NMY42" s="147"/>
      <c r="NMZ42" s="147"/>
      <c r="NNA42" s="147"/>
      <c r="NNB42" s="147"/>
      <c r="NNC42" s="147"/>
      <c r="NND42" s="147"/>
      <c r="NNE42" s="147"/>
      <c r="NNF42" s="147"/>
      <c r="NNG42" s="147"/>
      <c r="NNH42" s="147"/>
      <c r="NNI42" s="147"/>
      <c r="NNJ42" s="147"/>
      <c r="NNK42" s="147"/>
      <c r="NNL42" s="147"/>
      <c r="NNM42" s="147"/>
      <c r="NNN42" s="147"/>
      <c r="NNO42" s="147"/>
      <c r="NNP42" s="147"/>
      <c r="NNQ42" s="147"/>
      <c r="NNR42" s="147"/>
      <c r="NNS42" s="147"/>
      <c r="NNT42" s="147"/>
      <c r="NNU42" s="147"/>
      <c r="NNV42" s="147"/>
      <c r="NNW42" s="147"/>
      <c r="NNX42" s="147"/>
      <c r="NNY42" s="147"/>
      <c r="NNZ42" s="147"/>
      <c r="NOA42" s="147"/>
      <c r="NOB42" s="147"/>
      <c r="NOC42" s="147"/>
      <c r="NOD42" s="147"/>
      <c r="NOE42" s="147"/>
      <c r="NOF42" s="147"/>
      <c r="NOG42" s="147"/>
      <c r="NOH42" s="147"/>
      <c r="NOI42" s="147"/>
      <c r="NOJ42" s="147"/>
      <c r="NOK42" s="147"/>
      <c r="NOL42" s="147"/>
      <c r="NOM42" s="147"/>
      <c r="NON42" s="147"/>
      <c r="NOO42" s="147"/>
      <c r="NOP42" s="147"/>
      <c r="NOQ42" s="147"/>
      <c r="NOR42" s="147"/>
      <c r="NOS42" s="147"/>
      <c r="NOT42" s="147"/>
      <c r="NOU42" s="147"/>
      <c r="NOV42" s="147"/>
      <c r="NOW42" s="147"/>
      <c r="NOX42" s="147"/>
      <c r="NOY42" s="147"/>
      <c r="NOZ42" s="147"/>
      <c r="NPA42" s="147"/>
      <c r="NPB42" s="147"/>
      <c r="NPC42" s="147"/>
      <c r="NPD42" s="147"/>
      <c r="NPE42" s="147"/>
      <c r="NPF42" s="147"/>
      <c r="NPG42" s="147"/>
      <c r="NPH42" s="147"/>
      <c r="NPI42" s="147"/>
      <c r="NPJ42" s="147"/>
      <c r="NPK42" s="147"/>
      <c r="NPL42" s="147"/>
      <c r="NPM42" s="147"/>
      <c r="NPN42" s="147"/>
      <c r="NPO42" s="147"/>
      <c r="NPP42" s="147"/>
      <c r="NPQ42" s="147"/>
      <c r="NPR42" s="147"/>
      <c r="NPS42" s="147"/>
      <c r="NPT42" s="147"/>
      <c r="NPU42" s="147"/>
      <c r="NPV42" s="147"/>
      <c r="NPW42" s="147"/>
      <c r="NPX42" s="147"/>
      <c r="NPY42" s="147"/>
      <c r="NPZ42" s="147"/>
      <c r="NQA42" s="147"/>
      <c r="NQB42" s="147"/>
      <c r="NQC42" s="147"/>
      <c r="NQD42" s="147"/>
      <c r="NQE42" s="147"/>
      <c r="NQF42" s="147"/>
      <c r="NQG42" s="147"/>
      <c r="NQH42" s="147"/>
      <c r="NQI42" s="147"/>
      <c r="NQJ42" s="147"/>
      <c r="NQK42" s="147"/>
      <c r="NQL42" s="147"/>
      <c r="NQM42" s="147"/>
      <c r="NQN42" s="147"/>
      <c r="NQO42" s="147"/>
      <c r="NQP42" s="147"/>
      <c r="NQQ42" s="147"/>
      <c r="NQR42" s="147"/>
      <c r="NQS42" s="147"/>
      <c r="NQT42" s="147"/>
      <c r="NQU42" s="147"/>
      <c r="NQV42" s="147"/>
      <c r="NQW42" s="147"/>
      <c r="NQX42" s="147"/>
      <c r="NQY42" s="147"/>
      <c r="NQZ42" s="147"/>
      <c r="NRA42" s="147"/>
      <c r="NRB42" s="147"/>
      <c r="NRC42" s="147"/>
      <c r="NRD42" s="147"/>
      <c r="NRE42" s="147"/>
      <c r="NRF42" s="147"/>
      <c r="NRG42" s="147"/>
      <c r="NRH42" s="147"/>
      <c r="NRI42" s="147"/>
      <c r="NRJ42" s="147"/>
      <c r="NRK42" s="147"/>
      <c r="NRL42" s="147"/>
      <c r="NRM42" s="147"/>
      <c r="NRN42" s="147"/>
      <c r="NRO42" s="147"/>
      <c r="NRP42" s="147"/>
      <c r="NRQ42" s="147"/>
      <c r="NRR42" s="147"/>
      <c r="NRS42" s="147"/>
      <c r="NRT42" s="147"/>
      <c r="NRU42" s="147"/>
      <c r="NRV42" s="147"/>
      <c r="NRW42" s="147"/>
      <c r="NRX42" s="147"/>
      <c r="NRY42" s="147"/>
      <c r="NRZ42" s="147"/>
      <c r="NSA42" s="147"/>
      <c r="NSB42" s="147"/>
      <c r="NSC42" s="147"/>
      <c r="NSD42" s="147"/>
      <c r="NSE42" s="147"/>
      <c r="NSF42" s="147"/>
      <c r="NSG42" s="147"/>
      <c r="NSH42" s="147"/>
      <c r="NSI42" s="147"/>
      <c r="NSJ42" s="147"/>
      <c r="NSK42" s="147"/>
      <c r="NSL42" s="147"/>
      <c r="NSM42" s="147"/>
      <c r="NSN42" s="147"/>
      <c r="NSO42" s="147"/>
      <c r="NSP42" s="147"/>
      <c r="NSQ42" s="147"/>
      <c r="NSR42" s="147"/>
      <c r="NSS42" s="147"/>
      <c r="NST42" s="147"/>
      <c r="NSU42" s="147"/>
      <c r="NSV42" s="147"/>
      <c r="NSW42" s="147"/>
      <c r="NSX42" s="147"/>
      <c r="NSY42" s="147"/>
      <c r="NSZ42" s="147"/>
      <c r="NTA42" s="147"/>
      <c r="NTB42" s="147"/>
      <c r="NTC42" s="147"/>
      <c r="NTD42" s="147"/>
      <c r="NTE42" s="147"/>
      <c r="NTF42" s="147"/>
      <c r="NTG42" s="147"/>
      <c r="NTH42" s="147"/>
      <c r="NTI42" s="147"/>
      <c r="NTJ42" s="147"/>
      <c r="NTK42" s="147"/>
      <c r="NTL42" s="147"/>
      <c r="NTM42" s="147"/>
      <c r="NTN42" s="147"/>
      <c r="NTO42" s="147"/>
      <c r="NTP42" s="147"/>
      <c r="NTQ42" s="147"/>
      <c r="NTR42" s="147"/>
      <c r="NTS42" s="147"/>
      <c r="NTT42" s="147"/>
      <c r="NTU42" s="147"/>
      <c r="NTV42" s="147"/>
      <c r="NTW42" s="147"/>
      <c r="NTX42" s="147"/>
      <c r="NTY42" s="147"/>
      <c r="NTZ42" s="147"/>
      <c r="NUA42" s="147"/>
      <c r="NUB42" s="147"/>
      <c r="NUC42" s="147"/>
      <c r="NUD42" s="147"/>
      <c r="NUE42" s="147"/>
      <c r="NUF42" s="147"/>
      <c r="NUG42" s="147"/>
      <c r="NUH42" s="147"/>
      <c r="NUI42" s="147"/>
      <c r="NUJ42" s="147"/>
      <c r="NUK42" s="147"/>
      <c r="NUL42" s="147"/>
      <c r="NUM42" s="147"/>
      <c r="NUN42" s="147"/>
      <c r="NUO42" s="147"/>
      <c r="NUP42" s="147"/>
      <c r="NUQ42" s="147"/>
      <c r="NUR42" s="147"/>
      <c r="NUS42" s="147"/>
      <c r="NUT42" s="147"/>
      <c r="NUU42" s="147"/>
      <c r="NUV42" s="147"/>
      <c r="NUW42" s="147"/>
      <c r="NUX42" s="147"/>
      <c r="NUY42" s="147"/>
      <c r="NUZ42" s="147"/>
      <c r="NVA42" s="147"/>
      <c r="NVB42" s="147"/>
      <c r="NVC42" s="147"/>
      <c r="NVD42" s="147"/>
      <c r="NVE42" s="147"/>
      <c r="NVF42" s="147"/>
      <c r="NVG42" s="147"/>
      <c r="NVH42" s="147"/>
      <c r="NVI42" s="147"/>
      <c r="NVJ42" s="147"/>
      <c r="NVK42" s="147"/>
      <c r="NVL42" s="147"/>
      <c r="NVM42" s="147"/>
      <c r="NVN42" s="147"/>
      <c r="NVO42" s="147"/>
      <c r="NVP42" s="147"/>
      <c r="NVQ42" s="147"/>
      <c r="NVR42" s="147"/>
      <c r="NVS42" s="147"/>
      <c r="NVT42" s="147"/>
      <c r="NVU42" s="147"/>
      <c r="NVV42" s="147"/>
      <c r="NVW42" s="147"/>
      <c r="NVX42" s="147"/>
      <c r="NVY42" s="147"/>
      <c r="NVZ42" s="147"/>
      <c r="NWA42" s="147"/>
      <c r="NWB42" s="147"/>
      <c r="NWC42" s="147"/>
      <c r="NWD42" s="147"/>
      <c r="NWE42" s="147"/>
      <c r="NWF42" s="147"/>
      <c r="NWG42" s="147"/>
      <c r="NWH42" s="147"/>
      <c r="NWI42" s="147"/>
      <c r="NWJ42" s="147"/>
      <c r="NWK42" s="147"/>
      <c r="NWL42" s="147"/>
      <c r="NWM42" s="147"/>
      <c r="NWN42" s="147"/>
      <c r="NWO42" s="147"/>
      <c r="NWP42" s="147"/>
      <c r="NWQ42" s="147"/>
      <c r="NWR42" s="147"/>
      <c r="NWS42" s="147"/>
      <c r="NWT42" s="147"/>
      <c r="NWU42" s="147"/>
      <c r="NWV42" s="147"/>
      <c r="NWW42" s="147"/>
      <c r="NWX42" s="147"/>
      <c r="NWY42" s="147"/>
      <c r="NWZ42" s="147"/>
      <c r="NXA42" s="147"/>
      <c r="NXB42" s="147"/>
      <c r="NXC42" s="147"/>
      <c r="NXD42" s="147"/>
      <c r="NXE42" s="147"/>
      <c r="NXF42" s="147"/>
      <c r="NXG42" s="147"/>
      <c r="NXH42" s="147"/>
      <c r="NXI42" s="147"/>
      <c r="NXJ42" s="147"/>
      <c r="NXK42" s="147"/>
      <c r="NXL42" s="147"/>
      <c r="NXM42" s="147"/>
      <c r="NXN42" s="147"/>
      <c r="NXO42" s="147"/>
      <c r="NXP42" s="147"/>
      <c r="NXQ42" s="147"/>
      <c r="NXR42" s="147"/>
      <c r="NXS42" s="147"/>
      <c r="NXT42" s="147"/>
      <c r="NXU42" s="147"/>
      <c r="NXV42" s="147"/>
      <c r="NXW42" s="147"/>
      <c r="NXX42" s="147"/>
      <c r="NXY42" s="147"/>
      <c r="NXZ42" s="147"/>
      <c r="NYA42" s="147"/>
      <c r="NYB42" s="147"/>
      <c r="NYC42" s="147"/>
      <c r="NYD42" s="147"/>
      <c r="NYE42" s="147"/>
      <c r="NYF42" s="147"/>
      <c r="NYG42" s="147"/>
      <c r="NYH42" s="147"/>
      <c r="NYI42" s="147"/>
      <c r="NYJ42" s="147"/>
      <c r="NYK42" s="147"/>
      <c r="NYL42" s="147"/>
      <c r="NYM42" s="147"/>
      <c r="NYN42" s="147"/>
      <c r="NYO42" s="147"/>
      <c r="NYP42" s="147"/>
      <c r="NYQ42" s="147"/>
      <c r="NYR42" s="147"/>
      <c r="NYS42" s="147"/>
      <c r="NYT42" s="147"/>
      <c r="NYU42" s="147"/>
      <c r="NYV42" s="147"/>
      <c r="NYW42" s="147"/>
      <c r="NYX42" s="147"/>
      <c r="NYY42" s="147"/>
      <c r="NYZ42" s="147"/>
      <c r="NZA42" s="147"/>
      <c r="NZB42" s="147"/>
      <c r="NZC42" s="147"/>
      <c r="NZD42" s="147"/>
      <c r="NZE42" s="147"/>
      <c r="NZF42" s="147"/>
      <c r="NZG42" s="147"/>
      <c r="NZH42" s="147"/>
      <c r="NZI42" s="147"/>
      <c r="NZJ42" s="147"/>
      <c r="NZK42" s="147"/>
      <c r="NZL42" s="147"/>
      <c r="NZM42" s="147"/>
      <c r="NZN42" s="147"/>
      <c r="NZO42" s="147"/>
      <c r="NZP42" s="147"/>
      <c r="NZQ42" s="147"/>
      <c r="NZR42" s="147"/>
      <c r="NZS42" s="147"/>
      <c r="NZT42" s="147"/>
      <c r="NZU42" s="147"/>
      <c r="NZV42" s="147"/>
      <c r="NZW42" s="147"/>
      <c r="NZX42" s="147"/>
      <c r="NZY42" s="147"/>
      <c r="NZZ42" s="147"/>
      <c r="OAA42" s="147"/>
      <c r="OAB42" s="147"/>
      <c r="OAC42" s="147"/>
      <c r="OAD42" s="147"/>
      <c r="OAE42" s="147"/>
      <c r="OAF42" s="147"/>
      <c r="OAG42" s="147"/>
      <c r="OAH42" s="147"/>
      <c r="OAI42" s="147"/>
      <c r="OAJ42" s="147"/>
      <c r="OAK42" s="147"/>
      <c r="OAL42" s="147"/>
      <c r="OAM42" s="147"/>
      <c r="OAN42" s="147"/>
      <c r="OAO42" s="147"/>
      <c r="OAP42" s="147"/>
      <c r="OAQ42" s="147"/>
      <c r="OAR42" s="147"/>
      <c r="OAS42" s="147"/>
      <c r="OAT42" s="147"/>
      <c r="OAU42" s="147"/>
      <c r="OAV42" s="147"/>
      <c r="OAW42" s="147"/>
      <c r="OAX42" s="147"/>
      <c r="OAY42" s="147"/>
      <c r="OAZ42" s="147"/>
      <c r="OBA42" s="147"/>
      <c r="OBB42" s="147"/>
      <c r="OBC42" s="147"/>
      <c r="OBD42" s="147"/>
      <c r="OBE42" s="147"/>
      <c r="OBF42" s="147"/>
      <c r="OBG42" s="147"/>
      <c r="OBH42" s="147"/>
      <c r="OBI42" s="147"/>
      <c r="OBJ42" s="147"/>
      <c r="OBK42" s="147"/>
      <c r="OBL42" s="147"/>
      <c r="OBM42" s="147"/>
      <c r="OBN42" s="147"/>
      <c r="OBO42" s="147"/>
      <c r="OBP42" s="147"/>
      <c r="OBQ42" s="147"/>
      <c r="OBR42" s="147"/>
      <c r="OBS42" s="147"/>
      <c r="OBT42" s="147"/>
      <c r="OBU42" s="147"/>
      <c r="OBV42" s="147"/>
      <c r="OBW42" s="147"/>
      <c r="OBX42" s="147"/>
      <c r="OBY42" s="147"/>
      <c r="OBZ42" s="147"/>
      <c r="OCA42" s="147"/>
      <c r="OCB42" s="147"/>
      <c r="OCC42" s="147"/>
      <c r="OCD42" s="147"/>
      <c r="OCE42" s="147"/>
      <c r="OCF42" s="147"/>
      <c r="OCG42" s="147"/>
      <c r="OCH42" s="147"/>
      <c r="OCI42" s="147"/>
      <c r="OCJ42" s="147"/>
      <c r="OCK42" s="147"/>
      <c r="OCL42" s="147"/>
      <c r="OCM42" s="147"/>
      <c r="OCN42" s="147"/>
      <c r="OCO42" s="147"/>
      <c r="OCP42" s="147"/>
      <c r="OCQ42" s="147"/>
      <c r="OCR42" s="147"/>
      <c r="OCS42" s="147"/>
      <c r="OCT42" s="147"/>
      <c r="OCU42" s="147"/>
      <c r="OCV42" s="147"/>
      <c r="OCW42" s="147"/>
      <c r="OCX42" s="147"/>
      <c r="OCY42" s="147"/>
      <c r="OCZ42" s="147"/>
      <c r="ODA42" s="147"/>
      <c r="ODB42" s="147"/>
      <c r="ODC42" s="147"/>
      <c r="ODD42" s="147"/>
      <c r="ODE42" s="147"/>
      <c r="ODF42" s="147"/>
      <c r="ODG42" s="147"/>
      <c r="ODH42" s="147"/>
      <c r="ODI42" s="147"/>
      <c r="ODJ42" s="147"/>
      <c r="ODK42" s="147"/>
      <c r="ODL42" s="147"/>
      <c r="ODM42" s="147"/>
      <c r="ODN42" s="147"/>
      <c r="ODO42" s="147"/>
      <c r="ODP42" s="147"/>
      <c r="ODQ42" s="147"/>
      <c r="ODR42" s="147"/>
      <c r="ODS42" s="147"/>
      <c r="ODT42" s="147"/>
      <c r="ODU42" s="147"/>
      <c r="ODV42" s="147"/>
      <c r="ODW42" s="147"/>
      <c r="ODX42" s="147"/>
      <c r="ODY42" s="147"/>
      <c r="ODZ42" s="147"/>
      <c r="OEA42" s="147"/>
      <c r="OEB42" s="147"/>
      <c r="OEC42" s="147"/>
      <c r="OED42" s="147"/>
      <c r="OEE42" s="147"/>
      <c r="OEF42" s="147"/>
      <c r="OEG42" s="147"/>
      <c r="OEH42" s="147"/>
      <c r="OEI42" s="147"/>
      <c r="OEJ42" s="147"/>
      <c r="OEK42" s="147"/>
      <c r="OEL42" s="147"/>
      <c r="OEM42" s="147"/>
      <c r="OEN42" s="147"/>
      <c r="OEO42" s="147"/>
      <c r="OEP42" s="147"/>
      <c r="OEQ42" s="147"/>
      <c r="OER42" s="147"/>
      <c r="OES42" s="147"/>
      <c r="OET42" s="147"/>
      <c r="OEU42" s="147"/>
      <c r="OEV42" s="147"/>
      <c r="OEW42" s="147"/>
      <c r="OEX42" s="147"/>
      <c r="OEY42" s="147"/>
      <c r="OEZ42" s="147"/>
      <c r="OFA42" s="147"/>
      <c r="OFB42" s="147"/>
      <c r="OFC42" s="147"/>
      <c r="OFD42" s="147"/>
      <c r="OFE42" s="147"/>
      <c r="OFF42" s="147"/>
      <c r="OFG42" s="147"/>
      <c r="OFH42" s="147"/>
      <c r="OFI42" s="147"/>
      <c r="OFJ42" s="147"/>
      <c r="OFK42" s="147"/>
      <c r="OFL42" s="147"/>
      <c r="OFM42" s="147"/>
      <c r="OFN42" s="147"/>
      <c r="OFO42" s="147"/>
      <c r="OFP42" s="147"/>
      <c r="OFQ42" s="147"/>
      <c r="OFR42" s="147"/>
      <c r="OFS42" s="147"/>
      <c r="OFT42" s="147"/>
      <c r="OFU42" s="147"/>
      <c r="OFV42" s="147"/>
      <c r="OFW42" s="147"/>
      <c r="OFX42" s="147"/>
      <c r="OFY42" s="147"/>
      <c r="OFZ42" s="147"/>
      <c r="OGA42" s="147"/>
      <c r="OGB42" s="147"/>
      <c r="OGC42" s="147"/>
      <c r="OGD42" s="147"/>
      <c r="OGE42" s="147"/>
      <c r="OGF42" s="147"/>
      <c r="OGG42" s="147"/>
      <c r="OGH42" s="147"/>
      <c r="OGI42" s="147"/>
      <c r="OGJ42" s="147"/>
      <c r="OGK42" s="147"/>
      <c r="OGL42" s="147"/>
      <c r="OGM42" s="147"/>
      <c r="OGN42" s="147"/>
      <c r="OGO42" s="147"/>
      <c r="OGP42" s="147"/>
      <c r="OGQ42" s="147"/>
      <c r="OGR42" s="147"/>
      <c r="OGS42" s="147"/>
      <c r="OGT42" s="147"/>
      <c r="OGU42" s="147"/>
      <c r="OGV42" s="147"/>
      <c r="OGW42" s="147"/>
      <c r="OGX42" s="147"/>
      <c r="OGY42" s="147"/>
      <c r="OGZ42" s="147"/>
      <c r="OHA42" s="147"/>
      <c r="OHB42" s="147"/>
      <c r="OHC42" s="147"/>
      <c r="OHD42" s="147"/>
      <c r="OHE42" s="147"/>
      <c r="OHF42" s="147"/>
      <c r="OHG42" s="147"/>
      <c r="OHH42" s="147"/>
      <c r="OHI42" s="147"/>
      <c r="OHJ42" s="147"/>
      <c r="OHK42" s="147"/>
      <c r="OHL42" s="147"/>
      <c r="OHM42" s="147"/>
      <c r="OHN42" s="147"/>
      <c r="OHO42" s="147"/>
      <c r="OHP42" s="147"/>
      <c r="OHQ42" s="147"/>
      <c r="OHR42" s="147"/>
      <c r="OHS42" s="147"/>
      <c r="OHT42" s="147"/>
      <c r="OHU42" s="147"/>
      <c r="OHV42" s="147"/>
      <c r="OHW42" s="147"/>
      <c r="OHX42" s="147"/>
      <c r="OHY42" s="147"/>
      <c r="OHZ42" s="147"/>
      <c r="OIA42" s="147"/>
      <c r="OIB42" s="147"/>
      <c r="OIC42" s="147"/>
      <c r="OID42" s="147"/>
      <c r="OIE42" s="147"/>
      <c r="OIF42" s="147"/>
      <c r="OIG42" s="147"/>
      <c r="OIH42" s="147"/>
      <c r="OII42" s="147"/>
      <c r="OIJ42" s="147"/>
      <c r="OIK42" s="147"/>
      <c r="OIL42" s="147"/>
      <c r="OIM42" s="147"/>
      <c r="OIN42" s="147"/>
      <c r="OIO42" s="147"/>
      <c r="OIP42" s="147"/>
      <c r="OIQ42" s="147"/>
      <c r="OIR42" s="147"/>
      <c r="OIS42" s="147"/>
      <c r="OIT42" s="147"/>
      <c r="OIU42" s="147"/>
      <c r="OIV42" s="147"/>
      <c r="OIW42" s="147"/>
      <c r="OIX42" s="147"/>
      <c r="OIY42" s="147"/>
      <c r="OIZ42" s="147"/>
      <c r="OJA42" s="147"/>
      <c r="OJB42" s="147"/>
      <c r="OJC42" s="147"/>
      <c r="OJD42" s="147"/>
      <c r="OJE42" s="147"/>
      <c r="OJF42" s="147"/>
      <c r="OJG42" s="147"/>
      <c r="OJH42" s="147"/>
      <c r="OJI42" s="147"/>
      <c r="OJJ42" s="147"/>
      <c r="OJK42" s="147"/>
      <c r="OJL42" s="147"/>
      <c r="OJM42" s="147"/>
      <c r="OJN42" s="147"/>
      <c r="OJO42" s="147"/>
      <c r="OJP42" s="147"/>
      <c r="OJQ42" s="147"/>
      <c r="OJR42" s="147"/>
      <c r="OJS42" s="147"/>
      <c r="OJT42" s="147"/>
      <c r="OJU42" s="147"/>
      <c r="OJV42" s="147"/>
      <c r="OJW42" s="147"/>
      <c r="OJX42" s="147"/>
      <c r="OJY42" s="147"/>
      <c r="OJZ42" s="147"/>
      <c r="OKA42" s="147"/>
      <c r="OKB42" s="147"/>
      <c r="OKC42" s="147"/>
      <c r="OKD42" s="147"/>
      <c r="OKE42" s="147"/>
      <c r="OKF42" s="147"/>
      <c r="OKG42" s="147"/>
      <c r="OKH42" s="147"/>
      <c r="OKI42" s="147"/>
      <c r="OKJ42" s="147"/>
      <c r="OKK42" s="147"/>
      <c r="OKL42" s="147"/>
      <c r="OKM42" s="147"/>
      <c r="OKN42" s="147"/>
      <c r="OKO42" s="147"/>
      <c r="OKP42" s="147"/>
      <c r="OKQ42" s="147"/>
      <c r="OKR42" s="147"/>
      <c r="OKS42" s="147"/>
      <c r="OKT42" s="147"/>
      <c r="OKU42" s="147"/>
      <c r="OKV42" s="147"/>
      <c r="OKW42" s="147"/>
      <c r="OKX42" s="147"/>
      <c r="OKY42" s="147"/>
      <c r="OKZ42" s="147"/>
      <c r="OLA42" s="147"/>
      <c r="OLB42" s="147"/>
      <c r="OLC42" s="147"/>
      <c r="OLD42" s="147"/>
      <c r="OLE42" s="147"/>
      <c r="OLF42" s="147"/>
      <c r="OLG42" s="147"/>
      <c r="OLH42" s="147"/>
      <c r="OLI42" s="147"/>
      <c r="OLJ42" s="147"/>
      <c r="OLK42" s="147"/>
      <c r="OLL42" s="147"/>
      <c r="OLM42" s="147"/>
      <c r="OLN42" s="147"/>
      <c r="OLO42" s="147"/>
      <c r="OLP42" s="147"/>
      <c r="OLQ42" s="147"/>
      <c r="OLR42" s="147"/>
      <c r="OLS42" s="147"/>
      <c r="OLT42" s="147"/>
      <c r="OLU42" s="147"/>
      <c r="OLV42" s="147"/>
      <c r="OLW42" s="147"/>
      <c r="OLX42" s="147"/>
      <c r="OLY42" s="147"/>
      <c r="OLZ42" s="147"/>
      <c r="OMA42" s="147"/>
      <c r="OMB42" s="147"/>
      <c r="OMC42" s="147"/>
      <c r="OMD42" s="147"/>
      <c r="OME42" s="147"/>
      <c r="OMF42" s="147"/>
      <c r="OMG42" s="147"/>
      <c r="OMH42" s="147"/>
      <c r="OMI42" s="147"/>
      <c r="OMJ42" s="147"/>
      <c r="OMK42" s="147"/>
      <c r="OML42" s="147"/>
      <c r="OMM42" s="147"/>
      <c r="OMN42" s="147"/>
      <c r="OMO42" s="147"/>
      <c r="OMP42" s="147"/>
      <c r="OMQ42" s="147"/>
      <c r="OMR42" s="147"/>
      <c r="OMS42" s="147"/>
      <c r="OMT42" s="147"/>
      <c r="OMU42" s="147"/>
      <c r="OMV42" s="147"/>
      <c r="OMW42" s="147"/>
      <c r="OMX42" s="147"/>
      <c r="OMY42" s="147"/>
      <c r="OMZ42" s="147"/>
      <c r="ONA42" s="147"/>
      <c r="ONB42" s="147"/>
      <c r="ONC42" s="147"/>
      <c r="OND42" s="147"/>
      <c r="ONE42" s="147"/>
      <c r="ONF42" s="147"/>
      <c r="ONG42" s="147"/>
      <c r="ONH42" s="147"/>
      <c r="ONI42" s="147"/>
      <c r="ONJ42" s="147"/>
      <c r="ONK42" s="147"/>
      <c r="ONL42" s="147"/>
      <c r="ONM42" s="147"/>
      <c r="ONN42" s="147"/>
      <c r="ONO42" s="147"/>
      <c r="ONP42" s="147"/>
      <c r="ONQ42" s="147"/>
      <c r="ONR42" s="147"/>
      <c r="ONS42" s="147"/>
      <c r="ONT42" s="147"/>
      <c r="ONU42" s="147"/>
      <c r="ONV42" s="147"/>
      <c r="ONW42" s="147"/>
      <c r="ONX42" s="147"/>
      <c r="ONY42" s="147"/>
      <c r="ONZ42" s="147"/>
      <c r="OOA42" s="147"/>
      <c r="OOB42" s="147"/>
      <c r="OOC42" s="147"/>
      <c r="OOD42" s="147"/>
      <c r="OOE42" s="147"/>
      <c r="OOF42" s="147"/>
      <c r="OOG42" s="147"/>
      <c r="OOH42" s="147"/>
      <c r="OOI42" s="147"/>
      <c r="OOJ42" s="147"/>
      <c r="OOK42" s="147"/>
      <c r="OOL42" s="147"/>
      <c r="OOM42" s="147"/>
      <c r="OON42" s="147"/>
      <c r="OOO42" s="147"/>
      <c r="OOP42" s="147"/>
      <c r="OOQ42" s="147"/>
      <c r="OOR42" s="147"/>
      <c r="OOS42" s="147"/>
      <c r="OOT42" s="147"/>
      <c r="OOU42" s="147"/>
      <c r="OOV42" s="147"/>
      <c r="OOW42" s="147"/>
      <c r="OOX42" s="147"/>
      <c r="OOY42" s="147"/>
      <c r="OOZ42" s="147"/>
      <c r="OPA42" s="147"/>
      <c r="OPB42" s="147"/>
      <c r="OPC42" s="147"/>
      <c r="OPD42" s="147"/>
      <c r="OPE42" s="147"/>
      <c r="OPF42" s="147"/>
      <c r="OPG42" s="147"/>
      <c r="OPH42" s="147"/>
      <c r="OPI42" s="147"/>
      <c r="OPJ42" s="147"/>
      <c r="OPK42" s="147"/>
      <c r="OPL42" s="147"/>
      <c r="OPM42" s="147"/>
      <c r="OPN42" s="147"/>
      <c r="OPO42" s="147"/>
      <c r="OPP42" s="147"/>
      <c r="OPQ42" s="147"/>
      <c r="OPR42" s="147"/>
      <c r="OPS42" s="147"/>
      <c r="OPT42" s="147"/>
      <c r="OPU42" s="147"/>
      <c r="OPV42" s="147"/>
      <c r="OPW42" s="147"/>
      <c r="OPX42" s="147"/>
      <c r="OPY42" s="147"/>
      <c r="OPZ42" s="147"/>
      <c r="OQA42" s="147"/>
      <c r="OQB42" s="147"/>
      <c r="OQC42" s="147"/>
      <c r="OQD42" s="147"/>
      <c r="OQE42" s="147"/>
      <c r="OQF42" s="147"/>
      <c r="OQG42" s="147"/>
      <c r="OQH42" s="147"/>
      <c r="OQI42" s="147"/>
      <c r="OQJ42" s="147"/>
      <c r="OQK42" s="147"/>
      <c r="OQL42" s="147"/>
      <c r="OQM42" s="147"/>
      <c r="OQN42" s="147"/>
      <c r="OQO42" s="147"/>
      <c r="OQP42" s="147"/>
      <c r="OQQ42" s="147"/>
      <c r="OQR42" s="147"/>
      <c r="OQS42" s="147"/>
      <c r="OQT42" s="147"/>
      <c r="OQU42" s="147"/>
      <c r="OQV42" s="147"/>
      <c r="OQW42" s="147"/>
      <c r="OQX42" s="147"/>
      <c r="OQY42" s="147"/>
      <c r="OQZ42" s="147"/>
      <c r="ORA42" s="147"/>
      <c r="ORB42" s="147"/>
      <c r="ORC42" s="147"/>
      <c r="ORD42" s="147"/>
      <c r="ORE42" s="147"/>
      <c r="ORF42" s="147"/>
      <c r="ORG42" s="147"/>
      <c r="ORH42" s="147"/>
      <c r="ORI42" s="147"/>
      <c r="ORJ42" s="147"/>
      <c r="ORK42" s="147"/>
      <c r="ORL42" s="147"/>
      <c r="ORM42" s="147"/>
      <c r="ORN42" s="147"/>
      <c r="ORO42" s="147"/>
      <c r="ORP42" s="147"/>
      <c r="ORQ42" s="147"/>
      <c r="ORR42" s="147"/>
      <c r="ORS42" s="147"/>
      <c r="ORT42" s="147"/>
      <c r="ORU42" s="147"/>
      <c r="ORV42" s="147"/>
      <c r="ORW42" s="147"/>
      <c r="ORX42" s="147"/>
      <c r="ORY42" s="147"/>
      <c r="ORZ42" s="147"/>
      <c r="OSA42" s="147"/>
      <c r="OSB42" s="147"/>
      <c r="OSC42" s="147"/>
      <c r="OSD42" s="147"/>
      <c r="OSE42" s="147"/>
      <c r="OSF42" s="147"/>
      <c r="OSG42" s="147"/>
      <c r="OSH42" s="147"/>
      <c r="OSI42" s="147"/>
      <c r="OSJ42" s="147"/>
      <c r="OSK42" s="147"/>
      <c r="OSL42" s="147"/>
      <c r="OSM42" s="147"/>
      <c r="OSN42" s="147"/>
      <c r="OSO42" s="147"/>
      <c r="OSP42" s="147"/>
      <c r="OSQ42" s="147"/>
      <c r="OSR42" s="147"/>
      <c r="OSS42" s="147"/>
      <c r="OST42" s="147"/>
      <c r="OSU42" s="147"/>
      <c r="OSV42" s="147"/>
      <c r="OSW42" s="147"/>
      <c r="OSX42" s="147"/>
      <c r="OSY42" s="147"/>
      <c r="OSZ42" s="147"/>
      <c r="OTA42" s="147"/>
      <c r="OTB42" s="147"/>
      <c r="OTC42" s="147"/>
      <c r="OTD42" s="147"/>
      <c r="OTE42" s="147"/>
      <c r="OTF42" s="147"/>
      <c r="OTG42" s="147"/>
      <c r="OTH42" s="147"/>
      <c r="OTI42" s="147"/>
      <c r="OTJ42" s="147"/>
      <c r="OTK42" s="147"/>
      <c r="OTL42" s="147"/>
      <c r="OTM42" s="147"/>
      <c r="OTN42" s="147"/>
      <c r="OTO42" s="147"/>
      <c r="OTP42" s="147"/>
      <c r="OTQ42" s="147"/>
      <c r="OTR42" s="147"/>
      <c r="OTS42" s="147"/>
      <c r="OTT42" s="147"/>
      <c r="OTU42" s="147"/>
      <c r="OTV42" s="147"/>
      <c r="OTW42" s="147"/>
      <c r="OTX42" s="147"/>
      <c r="OTY42" s="147"/>
      <c r="OTZ42" s="147"/>
      <c r="OUA42" s="147"/>
      <c r="OUB42" s="147"/>
      <c r="OUC42" s="147"/>
      <c r="OUD42" s="147"/>
      <c r="OUE42" s="147"/>
      <c r="OUF42" s="147"/>
      <c r="OUG42" s="147"/>
      <c r="OUH42" s="147"/>
      <c r="OUI42" s="147"/>
      <c r="OUJ42" s="147"/>
      <c r="OUK42" s="147"/>
      <c r="OUL42" s="147"/>
      <c r="OUM42" s="147"/>
      <c r="OUN42" s="147"/>
      <c r="OUO42" s="147"/>
      <c r="OUP42" s="147"/>
      <c r="OUQ42" s="147"/>
      <c r="OUR42" s="147"/>
      <c r="OUS42" s="147"/>
      <c r="OUT42" s="147"/>
      <c r="OUU42" s="147"/>
      <c r="OUV42" s="147"/>
      <c r="OUW42" s="147"/>
      <c r="OUX42" s="147"/>
      <c r="OUY42" s="147"/>
      <c r="OUZ42" s="147"/>
      <c r="OVA42" s="147"/>
      <c r="OVB42" s="147"/>
      <c r="OVC42" s="147"/>
      <c r="OVD42" s="147"/>
      <c r="OVE42" s="147"/>
      <c r="OVF42" s="147"/>
      <c r="OVG42" s="147"/>
      <c r="OVH42" s="147"/>
      <c r="OVI42" s="147"/>
      <c r="OVJ42" s="147"/>
      <c r="OVK42" s="147"/>
      <c r="OVL42" s="147"/>
      <c r="OVM42" s="147"/>
      <c r="OVN42" s="147"/>
      <c r="OVO42" s="147"/>
      <c r="OVP42" s="147"/>
      <c r="OVQ42" s="147"/>
      <c r="OVR42" s="147"/>
      <c r="OVS42" s="147"/>
      <c r="OVT42" s="147"/>
      <c r="OVU42" s="147"/>
      <c r="OVV42" s="147"/>
      <c r="OVW42" s="147"/>
      <c r="OVX42" s="147"/>
      <c r="OVY42" s="147"/>
      <c r="OVZ42" s="147"/>
      <c r="OWA42" s="147"/>
      <c r="OWB42" s="147"/>
      <c r="OWC42" s="147"/>
      <c r="OWD42" s="147"/>
      <c r="OWE42" s="147"/>
      <c r="OWF42" s="147"/>
      <c r="OWG42" s="147"/>
      <c r="OWH42" s="147"/>
      <c r="OWI42" s="147"/>
      <c r="OWJ42" s="147"/>
      <c r="OWK42" s="147"/>
      <c r="OWL42" s="147"/>
      <c r="OWM42" s="147"/>
      <c r="OWN42" s="147"/>
      <c r="OWO42" s="147"/>
      <c r="OWP42" s="147"/>
      <c r="OWQ42" s="147"/>
      <c r="OWR42" s="147"/>
      <c r="OWS42" s="147"/>
      <c r="OWT42" s="147"/>
      <c r="OWU42" s="147"/>
      <c r="OWV42" s="147"/>
      <c r="OWW42" s="147"/>
      <c r="OWX42" s="147"/>
      <c r="OWY42" s="147"/>
      <c r="OWZ42" s="147"/>
      <c r="OXA42" s="147"/>
      <c r="OXB42" s="147"/>
      <c r="OXC42" s="147"/>
      <c r="OXD42" s="147"/>
      <c r="OXE42" s="147"/>
      <c r="OXF42" s="147"/>
      <c r="OXG42" s="147"/>
      <c r="OXH42" s="147"/>
      <c r="OXI42" s="147"/>
      <c r="OXJ42" s="147"/>
      <c r="OXK42" s="147"/>
      <c r="OXL42" s="147"/>
      <c r="OXM42" s="147"/>
      <c r="OXN42" s="147"/>
      <c r="OXO42" s="147"/>
      <c r="OXP42" s="147"/>
      <c r="OXQ42" s="147"/>
      <c r="OXR42" s="147"/>
      <c r="OXS42" s="147"/>
      <c r="OXT42" s="147"/>
      <c r="OXU42" s="147"/>
      <c r="OXV42" s="147"/>
      <c r="OXW42" s="147"/>
      <c r="OXX42" s="147"/>
      <c r="OXY42" s="147"/>
      <c r="OXZ42" s="147"/>
      <c r="OYA42" s="147"/>
      <c r="OYB42" s="147"/>
      <c r="OYC42" s="147"/>
      <c r="OYD42" s="147"/>
      <c r="OYE42" s="147"/>
      <c r="OYF42" s="147"/>
      <c r="OYG42" s="147"/>
      <c r="OYH42" s="147"/>
      <c r="OYI42" s="147"/>
      <c r="OYJ42" s="147"/>
      <c r="OYK42" s="147"/>
      <c r="OYL42" s="147"/>
      <c r="OYM42" s="147"/>
      <c r="OYN42" s="147"/>
      <c r="OYO42" s="147"/>
      <c r="OYP42" s="147"/>
      <c r="OYQ42" s="147"/>
      <c r="OYR42" s="147"/>
      <c r="OYS42" s="147"/>
      <c r="OYT42" s="147"/>
      <c r="OYU42" s="147"/>
      <c r="OYV42" s="147"/>
      <c r="OYW42" s="147"/>
      <c r="OYX42" s="147"/>
      <c r="OYY42" s="147"/>
      <c r="OYZ42" s="147"/>
      <c r="OZA42" s="147"/>
      <c r="OZB42" s="147"/>
      <c r="OZC42" s="147"/>
      <c r="OZD42" s="147"/>
      <c r="OZE42" s="147"/>
      <c r="OZF42" s="147"/>
      <c r="OZG42" s="147"/>
      <c r="OZH42" s="147"/>
      <c r="OZI42" s="147"/>
      <c r="OZJ42" s="147"/>
      <c r="OZK42" s="147"/>
      <c r="OZL42" s="147"/>
      <c r="OZM42" s="147"/>
      <c r="OZN42" s="147"/>
      <c r="OZO42" s="147"/>
      <c r="OZP42" s="147"/>
      <c r="OZQ42" s="147"/>
      <c r="OZR42" s="147"/>
      <c r="OZS42" s="147"/>
      <c r="OZT42" s="147"/>
      <c r="OZU42" s="147"/>
      <c r="OZV42" s="147"/>
      <c r="OZW42" s="147"/>
      <c r="OZX42" s="147"/>
      <c r="OZY42" s="147"/>
      <c r="OZZ42" s="147"/>
      <c r="PAA42" s="147"/>
      <c r="PAB42" s="147"/>
      <c r="PAC42" s="147"/>
      <c r="PAD42" s="147"/>
      <c r="PAE42" s="147"/>
      <c r="PAF42" s="147"/>
      <c r="PAG42" s="147"/>
      <c r="PAH42" s="147"/>
      <c r="PAI42" s="147"/>
      <c r="PAJ42" s="147"/>
      <c r="PAK42" s="147"/>
      <c r="PAL42" s="147"/>
      <c r="PAM42" s="147"/>
      <c r="PAN42" s="147"/>
      <c r="PAO42" s="147"/>
      <c r="PAP42" s="147"/>
      <c r="PAQ42" s="147"/>
      <c r="PAR42" s="147"/>
      <c r="PAS42" s="147"/>
      <c r="PAT42" s="147"/>
      <c r="PAU42" s="147"/>
      <c r="PAV42" s="147"/>
      <c r="PAW42" s="147"/>
      <c r="PAX42" s="147"/>
      <c r="PAY42" s="147"/>
      <c r="PAZ42" s="147"/>
      <c r="PBA42" s="147"/>
      <c r="PBB42" s="147"/>
      <c r="PBC42" s="147"/>
      <c r="PBD42" s="147"/>
      <c r="PBE42" s="147"/>
      <c r="PBF42" s="147"/>
      <c r="PBG42" s="147"/>
      <c r="PBH42" s="147"/>
      <c r="PBI42" s="147"/>
      <c r="PBJ42" s="147"/>
      <c r="PBK42" s="147"/>
      <c r="PBL42" s="147"/>
      <c r="PBM42" s="147"/>
      <c r="PBN42" s="147"/>
      <c r="PBO42" s="147"/>
      <c r="PBP42" s="147"/>
      <c r="PBQ42" s="147"/>
      <c r="PBR42" s="147"/>
      <c r="PBS42" s="147"/>
      <c r="PBT42" s="147"/>
      <c r="PBU42" s="147"/>
      <c r="PBV42" s="147"/>
      <c r="PBW42" s="147"/>
      <c r="PBX42" s="147"/>
      <c r="PBY42" s="147"/>
      <c r="PBZ42" s="147"/>
      <c r="PCA42" s="147"/>
      <c r="PCB42" s="147"/>
      <c r="PCC42" s="147"/>
      <c r="PCD42" s="147"/>
      <c r="PCE42" s="147"/>
      <c r="PCF42" s="147"/>
      <c r="PCG42" s="147"/>
      <c r="PCH42" s="147"/>
      <c r="PCI42" s="147"/>
      <c r="PCJ42" s="147"/>
      <c r="PCK42" s="147"/>
      <c r="PCL42" s="147"/>
      <c r="PCM42" s="147"/>
      <c r="PCN42" s="147"/>
      <c r="PCO42" s="147"/>
      <c r="PCP42" s="147"/>
      <c r="PCQ42" s="147"/>
      <c r="PCR42" s="147"/>
      <c r="PCS42" s="147"/>
      <c r="PCT42" s="147"/>
      <c r="PCU42" s="147"/>
      <c r="PCV42" s="147"/>
      <c r="PCW42" s="147"/>
      <c r="PCX42" s="147"/>
      <c r="PCY42" s="147"/>
      <c r="PCZ42" s="147"/>
      <c r="PDA42" s="147"/>
      <c r="PDB42" s="147"/>
      <c r="PDC42" s="147"/>
      <c r="PDD42" s="147"/>
      <c r="PDE42" s="147"/>
      <c r="PDF42" s="147"/>
      <c r="PDG42" s="147"/>
      <c r="PDH42" s="147"/>
      <c r="PDI42" s="147"/>
      <c r="PDJ42" s="147"/>
      <c r="PDK42" s="147"/>
      <c r="PDL42" s="147"/>
      <c r="PDM42" s="147"/>
      <c r="PDN42" s="147"/>
      <c r="PDO42" s="147"/>
      <c r="PDP42" s="147"/>
      <c r="PDQ42" s="147"/>
      <c r="PDR42" s="147"/>
      <c r="PDS42" s="147"/>
      <c r="PDT42" s="147"/>
      <c r="PDU42" s="147"/>
      <c r="PDV42" s="147"/>
      <c r="PDW42" s="147"/>
      <c r="PDX42" s="147"/>
      <c r="PDY42" s="147"/>
      <c r="PDZ42" s="147"/>
      <c r="PEA42" s="147"/>
      <c r="PEB42" s="147"/>
      <c r="PEC42" s="147"/>
      <c r="PED42" s="147"/>
      <c r="PEE42" s="147"/>
      <c r="PEF42" s="147"/>
      <c r="PEG42" s="147"/>
      <c r="PEH42" s="147"/>
      <c r="PEI42" s="147"/>
      <c r="PEJ42" s="147"/>
      <c r="PEK42" s="147"/>
      <c r="PEL42" s="147"/>
      <c r="PEM42" s="147"/>
      <c r="PEN42" s="147"/>
      <c r="PEO42" s="147"/>
      <c r="PEP42" s="147"/>
      <c r="PEQ42" s="147"/>
      <c r="PER42" s="147"/>
      <c r="PES42" s="147"/>
      <c r="PET42" s="147"/>
      <c r="PEU42" s="147"/>
      <c r="PEV42" s="147"/>
      <c r="PEW42" s="147"/>
      <c r="PEX42" s="147"/>
      <c r="PEY42" s="147"/>
      <c r="PEZ42" s="147"/>
      <c r="PFA42" s="147"/>
      <c r="PFB42" s="147"/>
      <c r="PFC42" s="147"/>
      <c r="PFD42" s="147"/>
      <c r="PFE42" s="147"/>
      <c r="PFF42" s="147"/>
      <c r="PFG42" s="147"/>
      <c r="PFH42" s="147"/>
      <c r="PFI42" s="147"/>
      <c r="PFJ42" s="147"/>
      <c r="PFK42" s="147"/>
      <c r="PFL42" s="147"/>
      <c r="PFM42" s="147"/>
      <c r="PFN42" s="147"/>
      <c r="PFO42" s="147"/>
      <c r="PFP42" s="147"/>
      <c r="PFQ42" s="147"/>
      <c r="PFR42" s="147"/>
      <c r="PFS42" s="147"/>
      <c r="PFT42" s="147"/>
      <c r="PFU42" s="147"/>
      <c r="PFV42" s="147"/>
      <c r="PFW42" s="147"/>
      <c r="PFX42" s="147"/>
      <c r="PFY42" s="147"/>
      <c r="PFZ42" s="147"/>
      <c r="PGA42" s="147"/>
      <c r="PGB42" s="147"/>
      <c r="PGC42" s="147"/>
      <c r="PGD42" s="147"/>
      <c r="PGE42" s="147"/>
      <c r="PGF42" s="147"/>
      <c r="PGG42" s="147"/>
      <c r="PGH42" s="147"/>
      <c r="PGI42" s="147"/>
      <c r="PGJ42" s="147"/>
      <c r="PGK42" s="147"/>
      <c r="PGL42" s="147"/>
      <c r="PGM42" s="147"/>
      <c r="PGN42" s="147"/>
      <c r="PGO42" s="147"/>
      <c r="PGP42" s="147"/>
      <c r="PGQ42" s="147"/>
      <c r="PGR42" s="147"/>
      <c r="PGS42" s="147"/>
      <c r="PGT42" s="147"/>
      <c r="PGU42" s="147"/>
      <c r="PGV42" s="147"/>
      <c r="PGW42" s="147"/>
      <c r="PGX42" s="147"/>
      <c r="PGY42" s="147"/>
      <c r="PGZ42" s="147"/>
      <c r="PHA42" s="147"/>
      <c r="PHB42" s="147"/>
      <c r="PHC42" s="147"/>
      <c r="PHD42" s="147"/>
      <c r="PHE42" s="147"/>
      <c r="PHF42" s="147"/>
      <c r="PHG42" s="147"/>
      <c r="PHH42" s="147"/>
      <c r="PHI42" s="147"/>
      <c r="PHJ42" s="147"/>
      <c r="PHK42" s="147"/>
      <c r="PHL42" s="147"/>
      <c r="PHM42" s="147"/>
      <c r="PHN42" s="147"/>
      <c r="PHO42" s="147"/>
      <c r="PHP42" s="147"/>
      <c r="PHQ42" s="147"/>
      <c r="PHR42" s="147"/>
      <c r="PHS42" s="147"/>
      <c r="PHT42" s="147"/>
      <c r="PHU42" s="147"/>
      <c r="PHV42" s="147"/>
      <c r="PHW42" s="147"/>
      <c r="PHX42" s="147"/>
      <c r="PHY42" s="147"/>
      <c r="PHZ42" s="147"/>
      <c r="PIA42" s="147"/>
      <c r="PIB42" s="147"/>
      <c r="PIC42" s="147"/>
      <c r="PID42" s="147"/>
      <c r="PIE42" s="147"/>
      <c r="PIF42" s="147"/>
      <c r="PIG42" s="147"/>
      <c r="PIH42" s="147"/>
      <c r="PII42" s="147"/>
      <c r="PIJ42" s="147"/>
      <c r="PIK42" s="147"/>
      <c r="PIL42" s="147"/>
      <c r="PIM42" s="147"/>
      <c r="PIN42" s="147"/>
      <c r="PIO42" s="147"/>
      <c r="PIP42" s="147"/>
      <c r="PIQ42" s="147"/>
      <c r="PIR42" s="147"/>
      <c r="PIS42" s="147"/>
      <c r="PIT42" s="147"/>
      <c r="PIU42" s="147"/>
      <c r="PIV42" s="147"/>
      <c r="PIW42" s="147"/>
      <c r="PIX42" s="147"/>
      <c r="PIY42" s="147"/>
      <c r="PIZ42" s="147"/>
      <c r="PJA42" s="147"/>
      <c r="PJB42" s="147"/>
      <c r="PJC42" s="147"/>
      <c r="PJD42" s="147"/>
      <c r="PJE42" s="147"/>
      <c r="PJF42" s="147"/>
      <c r="PJG42" s="147"/>
      <c r="PJH42" s="147"/>
      <c r="PJI42" s="147"/>
      <c r="PJJ42" s="147"/>
      <c r="PJK42" s="147"/>
      <c r="PJL42" s="147"/>
      <c r="PJM42" s="147"/>
      <c r="PJN42" s="147"/>
      <c r="PJO42" s="147"/>
      <c r="PJP42" s="147"/>
      <c r="PJQ42" s="147"/>
      <c r="PJR42" s="147"/>
      <c r="PJS42" s="147"/>
      <c r="PJT42" s="147"/>
      <c r="PJU42" s="147"/>
      <c r="PJV42" s="147"/>
      <c r="PJW42" s="147"/>
      <c r="PJX42" s="147"/>
      <c r="PJY42" s="147"/>
      <c r="PJZ42" s="147"/>
      <c r="PKA42" s="147"/>
      <c r="PKB42" s="147"/>
      <c r="PKC42" s="147"/>
      <c r="PKD42" s="147"/>
      <c r="PKE42" s="147"/>
      <c r="PKF42" s="147"/>
      <c r="PKG42" s="147"/>
      <c r="PKH42" s="147"/>
      <c r="PKI42" s="147"/>
      <c r="PKJ42" s="147"/>
      <c r="PKK42" s="147"/>
      <c r="PKL42" s="147"/>
      <c r="PKM42" s="147"/>
      <c r="PKN42" s="147"/>
      <c r="PKO42" s="147"/>
      <c r="PKP42" s="147"/>
      <c r="PKQ42" s="147"/>
      <c r="PKR42" s="147"/>
      <c r="PKS42" s="147"/>
      <c r="PKT42" s="147"/>
      <c r="PKU42" s="147"/>
      <c r="PKV42" s="147"/>
      <c r="PKW42" s="147"/>
      <c r="PKX42" s="147"/>
      <c r="PKY42" s="147"/>
      <c r="PKZ42" s="147"/>
      <c r="PLA42" s="147"/>
      <c r="PLB42" s="147"/>
      <c r="PLC42" s="147"/>
      <c r="PLD42" s="147"/>
      <c r="PLE42" s="147"/>
      <c r="PLF42" s="147"/>
      <c r="PLG42" s="147"/>
      <c r="PLH42" s="147"/>
      <c r="PLI42" s="147"/>
      <c r="PLJ42" s="147"/>
      <c r="PLK42" s="147"/>
      <c r="PLL42" s="147"/>
      <c r="PLM42" s="147"/>
      <c r="PLN42" s="147"/>
      <c r="PLO42" s="147"/>
      <c r="PLP42" s="147"/>
      <c r="PLQ42" s="147"/>
      <c r="PLR42" s="147"/>
      <c r="PLS42" s="147"/>
      <c r="PLT42" s="147"/>
      <c r="PLU42" s="147"/>
      <c r="PLV42" s="147"/>
      <c r="PLW42" s="147"/>
      <c r="PLX42" s="147"/>
      <c r="PLY42" s="147"/>
      <c r="PLZ42" s="147"/>
      <c r="PMA42" s="147"/>
      <c r="PMB42" s="147"/>
      <c r="PMC42" s="147"/>
      <c r="PMD42" s="147"/>
      <c r="PME42" s="147"/>
      <c r="PMF42" s="147"/>
      <c r="PMG42" s="147"/>
      <c r="PMH42" s="147"/>
      <c r="PMI42" s="147"/>
      <c r="PMJ42" s="147"/>
      <c r="PMK42" s="147"/>
      <c r="PML42" s="147"/>
      <c r="PMM42" s="147"/>
      <c r="PMN42" s="147"/>
      <c r="PMO42" s="147"/>
      <c r="PMP42" s="147"/>
      <c r="PMQ42" s="147"/>
      <c r="PMR42" s="147"/>
      <c r="PMS42" s="147"/>
      <c r="PMT42" s="147"/>
      <c r="PMU42" s="147"/>
      <c r="PMV42" s="147"/>
      <c r="PMW42" s="147"/>
      <c r="PMX42" s="147"/>
      <c r="PMY42" s="147"/>
      <c r="PMZ42" s="147"/>
      <c r="PNA42" s="147"/>
      <c r="PNB42" s="147"/>
      <c r="PNC42" s="147"/>
      <c r="PND42" s="147"/>
      <c r="PNE42" s="147"/>
      <c r="PNF42" s="147"/>
      <c r="PNG42" s="147"/>
      <c r="PNH42" s="147"/>
      <c r="PNI42" s="147"/>
      <c r="PNJ42" s="147"/>
      <c r="PNK42" s="147"/>
      <c r="PNL42" s="147"/>
      <c r="PNM42" s="147"/>
      <c r="PNN42" s="147"/>
      <c r="PNO42" s="147"/>
      <c r="PNP42" s="147"/>
      <c r="PNQ42" s="147"/>
      <c r="PNR42" s="147"/>
      <c r="PNS42" s="147"/>
      <c r="PNT42" s="147"/>
      <c r="PNU42" s="147"/>
      <c r="PNV42" s="147"/>
      <c r="PNW42" s="147"/>
      <c r="PNX42" s="147"/>
      <c r="PNY42" s="147"/>
      <c r="PNZ42" s="147"/>
      <c r="POA42" s="147"/>
      <c r="POB42" s="147"/>
      <c r="POC42" s="147"/>
      <c r="POD42" s="147"/>
      <c r="POE42" s="147"/>
      <c r="POF42" s="147"/>
      <c r="POG42" s="147"/>
      <c r="POH42" s="147"/>
      <c r="POI42" s="147"/>
      <c r="POJ42" s="147"/>
      <c r="POK42" s="147"/>
      <c r="POL42" s="147"/>
      <c r="POM42" s="147"/>
      <c r="PON42" s="147"/>
      <c r="POO42" s="147"/>
      <c r="POP42" s="147"/>
      <c r="POQ42" s="147"/>
      <c r="POR42" s="147"/>
      <c r="POS42" s="147"/>
      <c r="POT42" s="147"/>
      <c r="POU42" s="147"/>
      <c r="POV42" s="147"/>
      <c r="POW42" s="147"/>
      <c r="POX42" s="147"/>
      <c r="POY42" s="147"/>
      <c r="POZ42" s="147"/>
      <c r="PPA42" s="147"/>
      <c r="PPB42" s="147"/>
      <c r="PPC42" s="147"/>
      <c r="PPD42" s="147"/>
      <c r="PPE42" s="147"/>
      <c r="PPF42" s="147"/>
      <c r="PPG42" s="147"/>
      <c r="PPH42" s="147"/>
      <c r="PPI42" s="147"/>
      <c r="PPJ42" s="147"/>
      <c r="PPK42" s="147"/>
      <c r="PPL42" s="147"/>
      <c r="PPM42" s="147"/>
      <c r="PPN42" s="147"/>
      <c r="PPO42" s="147"/>
      <c r="PPP42" s="147"/>
      <c r="PPQ42" s="147"/>
      <c r="PPR42" s="147"/>
      <c r="PPS42" s="147"/>
      <c r="PPT42" s="147"/>
      <c r="PPU42" s="147"/>
      <c r="PPV42" s="147"/>
      <c r="PPW42" s="147"/>
      <c r="PPX42" s="147"/>
      <c r="PPY42" s="147"/>
      <c r="PPZ42" s="147"/>
      <c r="PQA42" s="147"/>
      <c r="PQB42" s="147"/>
      <c r="PQC42" s="147"/>
      <c r="PQD42" s="147"/>
      <c r="PQE42" s="147"/>
      <c r="PQF42" s="147"/>
      <c r="PQG42" s="147"/>
      <c r="PQH42" s="147"/>
      <c r="PQI42" s="147"/>
      <c r="PQJ42" s="147"/>
      <c r="PQK42" s="147"/>
      <c r="PQL42" s="147"/>
      <c r="PQM42" s="147"/>
      <c r="PQN42" s="147"/>
      <c r="PQO42" s="147"/>
      <c r="PQP42" s="147"/>
      <c r="PQQ42" s="147"/>
      <c r="PQR42" s="147"/>
      <c r="PQS42" s="147"/>
      <c r="PQT42" s="147"/>
      <c r="PQU42" s="147"/>
      <c r="PQV42" s="147"/>
      <c r="PQW42" s="147"/>
      <c r="PQX42" s="147"/>
      <c r="PQY42" s="147"/>
      <c r="PQZ42" s="147"/>
      <c r="PRA42" s="147"/>
      <c r="PRB42" s="147"/>
      <c r="PRC42" s="147"/>
      <c r="PRD42" s="147"/>
      <c r="PRE42" s="147"/>
      <c r="PRF42" s="147"/>
      <c r="PRG42" s="147"/>
      <c r="PRH42" s="147"/>
      <c r="PRI42" s="147"/>
      <c r="PRJ42" s="147"/>
      <c r="PRK42" s="147"/>
      <c r="PRL42" s="147"/>
      <c r="PRM42" s="147"/>
      <c r="PRN42" s="147"/>
      <c r="PRO42" s="147"/>
      <c r="PRP42" s="147"/>
      <c r="PRQ42" s="147"/>
      <c r="PRR42" s="147"/>
      <c r="PRS42" s="147"/>
      <c r="PRT42" s="147"/>
      <c r="PRU42" s="147"/>
      <c r="PRV42" s="147"/>
      <c r="PRW42" s="147"/>
      <c r="PRX42" s="147"/>
      <c r="PRY42" s="147"/>
      <c r="PRZ42" s="147"/>
      <c r="PSA42" s="147"/>
      <c r="PSB42" s="147"/>
      <c r="PSC42" s="147"/>
      <c r="PSD42" s="147"/>
      <c r="PSE42" s="147"/>
      <c r="PSF42" s="147"/>
      <c r="PSG42" s="147"/>
      <c r="PSH42" s="147"/>
      <c r="PSI42" s="147"/>
      <c r="PSJ42" s="147"/>
      <c r="PSK42" s="147"/>
      <c r="PSL42" s="147"/>
      <c r="PSM42" s="147"/>
      <c r="PSN42" s="147"/>
      <c r="PSO42" s="147"/>
      <c r="PSP42" s="147"/>
      <c r="PSQ42" s="147"/>
      <c r="PSR42" s="147"/>
      <c r="PSS42" s="147"/>
      <c r="PST42" s="147"/>
      <c r="PSU42" s="147"/>
      <c r="PSV42" s="147"/>
      <c r="PSW42" s="147"/>
      <c r="PSX42" s="147"/>
      <c r="PSY42" s="147"/>
      <c r="PSZ42" s="147"/>
      <c r="PTA42" s="147"/>
      <c r="PTB42" s="147"/>
      <c r="PTC42" s="147"/>
      <c r="PTD42" s="147"/>
      <c r="PTE42" s="147"/>
      <c r="PTF42" s="147"/>
      <c r="PTG42" s="147"/>
      <c r="PTH42" s="147"/>
      <c r="PTI42" s="147"/>
      <c r="PTJ42" s="147"/>
      <c r="PTK42" s="147"/>
      <c r="PTL42" s="147"/>
      <c r="PTM42" s="147"/>
      <c r="PTN42" s="147"/>
      <c r="PTO42" s="147"/>
      <c r="PTP42" s="147"/>
      <c r="PTQ42" s="147"/>
      <c r="PTR42" s="147"/>
      <c r="PTS42" s="147"/>
      <c r="PTT42" s="147"/>
      <c r="PTU42" s="147"/>
      <c r="PTV42" s="147"/>
      <c r="PTW42" s="147"/>
      <c r="PTX42" s="147"/>
      <c r="PTY42" s="147"/>
      <c r="PTZ42" s="147"/>
      <c r="PUA42" s="147"/>
      <c r="PUB42" s="147"/>
      <c r="PUC42" s="147"/>
      <c r="PUD42" s="147"/>
      <c r="PUE42" s="147"/>
      <c r="PUF42" s="147"/>
      <c r="PUG42" s="147"/>
      <c r="PUH42" s="147"/>
      <c r="PUI42" s="147"/>
      <c r="PUJ42" s="147"/>
      <c r="PUK42" s="147"/>
      <c r="PUL42" s="147"/>
      <c r="PUM42" s="147"/>
      <c r="PUN42" s="147"/>
      <c r="PUO42" s="147"/>
      <c r="PUP42" s="147"/>
      <c r="PUQ42" s="147"/>
      <c r="PUR42" s="147"/>
      <c r="PUS42" s="147"/>
      <c r="PUT42" s="147"/>
      <c r="PUU42" s="147"/>
      <c r="PUV42" s="147"/>
      <c r="PUW42" s="147"/>
      <c r="PUX42" s="147"/>
      <c r="PUY42" s="147"/>
      <c r="PUZ42" s="147"/>
      <c r="PVA42" s="147"/>
      <c r="PVB42" s="147"/>
      <c r="PVC42" s="147"/>
      <c r="PVD42" s="147"/>
      <c r="PVE42" s="147"/>
      <c r="PVF42" s="147"/>
      <c r="PVG42" s="147"/>
      <c r="PVH42" s="147"/>
      <c r="PVI42" s="147"/>
      <c r="PVJ42" s="147"/>
      <c r="PVK42" s="147"/>
      <c r="PVL42" s="147"/>
      <c r="PVM42" s="147"/>
      <c r="PVN42" s="147"/>
      <c r="PVO42" s="147"/>
      <c r="PVP42" s="147"/>
      <c r="PVQ42" s="147"/>
      <c r="PVR42" s="147"/>
      <c r="PVS42" s="147"/>
      <c r="PVT42" s="147"/>
      <c r="PVU42" s="147"/>
      <c r="PVV42" s="147"/>
      <c r="PVW42" s="147"/>
      <c r="PVX42" s="147"/>
      <c r="PVY42" s="147"/>
      <c r="PVZ42" s="147"/>
      <c r="PWA42" s="147"/>
      <c r="PWB42" s="147"/>
      <c r="PWC42" s="147"/>
      <c r="PWD42" s="147"/>
      <c r="PWE42" s="147"/>
      <c r="PWF42" s="147"/>
      <c r="PWG42" s="147"/>
      <c r="PWH42" s="147"/>
      <c r="PWI42" s="147"/>
      <c r="PWJ42" s="147"/>
      <c r="PWK42" s="147"/>
      <c r="PWL42" s="147"/>
      <c r="PWM42" s="147"/>
      <c r="PWN42" s="147"/>
      <c r="PWO42" s="147"/>
      <c r="PWP42" s="147"/>
      <c r="PWQ42" s="147"/>
      <c r="PWR42" s="147"/>
      <c r="PWS42" s="147"/>
      <c r="PWT42" s="147"/>
      <c r="PWU42" s="147"/>
      <c r="PWV42" s="147"/>
      <c r="PWW42" s="147"/>
      <c r="PWX42" s="147"/>
      <c r="PWY42" s="147"/>
      <c r="PWZ42" s="147"/>
      <c r="PXA42" s="147"/>
      <c r="PXB42" s="147"/>
      <c r="PXC42" s="147"/>
      <c r="PXD42" s="147"/>
      <c r="PXE42" s="147"/>
      <c r="PXF42" s="147"/>
      <c r="PXG42" s="147"/>
      <c r="PXH42" s="147"/>
      <c r="PXI42" s="147"/>
      <c r="PXJ42" s="147"/>
      <c r="PXK42" s="147"/>
      <c r="PXL42" s="147"/>
      <c r="PXM42" s="147"/>
      <c r="PXN42" s="147"/>
      <c r="PXO42" s="147"/>
      <c r="PXP42" s="147"/>
      <c r="PXQ42" s="147"/>
      <c r="PXR42" s="147"/>
      <c r="PXS42" s="147"/>
      <c r="PXT42" s="147"/>
      <c r="PXU42" s="147"/>
      <c r="PXV42" s="147"/>
      <c r="PXW42" s="147"/>
      <c r="PXX42" s="147"/>
      <c r="PXY42" s="147"/>
      <c r="PXZ42" s="147"/>
      <c r="PYA42" s="147"/>
      <c r="PYB42" s="147"/>
      <c r="PYC42" s="147"/>
      <c r="PYD42" s="147"/>
      <c r="PYE42" s="147"/>
      <c r="PYF42" s="147"/>
      <c r="PYG42" s="147"/>
      <c r="PYH42" s="147"/>
      <c r="PYI42" s="147"/>
      <c r="PYJ42" s="147"/>
      <c r="PYK42" s="147"/>
      <c r="PYL42" s="147"/>
      <c r="PYM42" s="147"/>
      <c r="PYN42" s="147"/>
      <c r="PYO42" s="147"/>
      <c r="PYP42" s="147"/>
      <c r="PYQ42" s="147"/>
      <c r="PYR42" s="147"/>
      <c r="PYS42" s="147"/>
      <c r="PYT42" s="147"/>
      <c r="PYU42" s="147"/>
      <c r="PYV42" s="147"/>
      <c r="PYW42" s="147"/>
      <c r="PYX42" s="147"/>
      <c r="PYY42" s="147"/>
      <c r="PYZ42" s="147"/>
      <c r="PZA42" s="147"/>
      <c r="PZB42" s="147"/>
      <c r="PZC42" s="147"/>
      <c r="PZD42" s="147"/>
      <c r="PZE42" s="147"/>
      <c r="PZF42" s="147"/>
      <c r="PZG42" s="147"/>
      <c r="PZH42" s="147"/>
      <c r="PZI42" s="147"/>
      <c r="PZJ42" s="147"/>
      <c r="PZK42" s="147"/>
      <c r="PZL42" s="147"/>
      <c r="PZM42" s="147"/>
      <c r="PZN42" s="147"/>
      <c r="PZO42" s="147"/>
      <c r="PZP42" s="147"/>
      <c r="PZQ42" s="147"/>
      <c r="PZR42" s="147"/>
      <c r="PZS42" s="147"/>
      <c r="PZT42" s="147"/>
      <c r="PZU42" s="147"/>
      <c r="PZV42" s="147"/>
      <c r="PZW42" s="147"/>
      <c r="PZX42" s="147"/>
      <c r="PZY42" s="147"/>
      <c r="PZZ42" s="147"/>
      <c r="QAA42" s="147"/>
      <c r="QAB42" s="147"/>
      <c r="QAC42" s="147"/>
      <c r="QAD42" s="147"/>
      <c r="QAE42" s="147"/>
      <c r="QAF42" s="147"/>
      <c r="QAG42" s="147"/>
      <c r="QAH42" s="147"/>
      <c r="QAI42" s="147"/>
      <c r="QAJ42" s="147"/>
      <c r="QAK42" s="147"/>
      <c r="QAL42" s="147"/>
      <c r="QAM42" s="147"/>
      <c r="QAN42" s="147"/>
      <c r="QAO42" s="147"/>
      <c r="QAP42" s="147"/>
      <c r="QAQ42" s="147"/>
      <c r="QAR42" s="147"/>
      <c r="QAS42" s="147"/>
      <c r="QAT42" s="147"/>
      <c r="QAU42" s="147"/>
      <c r="QAV42" s="147"/>
      <c r="QAW42" s="147"/>
      <c r="QAX42" s="147"/>
      <c r="QAY42" s="147"/>
      <c r="QAZ42" s="147"/>
      <c r="QBA42" s="147"/>
      <c r="QBB42" s="147"/>
      <c r="QBC42" s="147"/>
      <c r="QBD42" s="147"/>
      <c r="QBE42" s="147"/>
      <c r="QBF42" s="147"/>
      <c r="QBG42" s="147"/>
      <c r="QBH42" s="147"/>
      <c r="QBI42" s="147"/>
      <c r="QBJ42" s="147"/>
      <c r="QBK42" s="147"/>
      <c r="QBL42" s="147"/>
      <c r="QBM42" s="147"/>
      <c r="QBN42" s="147"/>
      <c r="QBO42" s="147"/>
      <c r="QBP42" s="147"/>
      <c r="QBQ42" s="147"/>
      <c r="QBR42" s="147"/>
      <c r="QBS42" s="147"/>
      <c r="QBT42" s="147"/>
      <c r="QBU42" s="147"/>
      <c r="QBV42" s="147"/>
      <c r="QBW42" s="147"/>
      <c r="QBX42" s="147"/>
      <c r="QBY42" s="147"/>
      <c r="QBZ42" s="147"/>
      <c r="QCA42" s="147"/>
      <c r="QCB42" s="147"/>
      <c r="QCC42" s="147"/>
      <c r="QCD42" s="147"/>
      <c r="QCE42" s="147"/>
      <c r="QCF42" s="147"/>
      <c r="QCG42" s="147"/>
      <c r="QCH42" s="147"/>
      <c r="QCI42" s="147"/>
      <c r="QCJ42" s="147"/>
      <c r="QCK42" s="147"/>
      <c r="QCL42" s="147"/>
      <c r="QCM42" s="147"/>
      <c r="QCN42" s="147"/>
      <c r="QCO42" s="147"/>
      <c r="QCP42" s="147"/>
      <c r="QCQ42" s="147"/>
      <c r="QCR42" s="147"/>
      <c r="QCS42" s="147"/>
      <c r="QCT42" s="147"/>
      <c r="QCU42" s="147"/>
      <c r="QCV42" s="147"/>
      <c r="QCW42" s="147"/>
      <c r="QCX42" s="147"/>
      <c r="QCY42" s="147"/>
      <c r="QCZ42" s="147"/>
      <c r="QDA42" s="147"/>
      <c r="QDB42" s="147"/>
      <c r="QDC42" s="147"/>
      <c r="QDD42" s="147"/>
      <c r="QDE42" s="147"/>
      <c r="QDF42" s="147"/>
      <c r="QDG42" s="147"/>
      <c r="QDH42" s="147"/>
      <c r="QDI42" s="147"/>
      <c r="QDJ42" s="147"/>
      <c r="QDK42" s="147"/>
      <c r="QDL42" s="147"/>
      <c r="QDM42" s="147"/>
      <c r="QDN42" s="147"/>
      <c r="QDO42" s="147"/>
      <c r="QDP42" s="147"/>
      <c r="QDQ42" s="147"/>
      <c r="QDR42" s="147"/>
      <c r="QDS42" s="147"/>
      <c r="QDT42" s="147"/>
      <c r="QDU42" s="147"/>
      <c r="QDV42" s="147"/>
      <c r="QDW42" s="147"/>
      <c r="QDX42" s="147"/>
      <c r="QDY42" s="147"/>
      <c r="QDZ42" s="147"/>
      <c r="QEA42" s="147"/>
      <c r="QEB42" s="147"/>
      <c r="QEC42" s="147"/>
      <c r="QED42" s="147"/>
      <c r="QEE42" s="147"/>
      <c r="QEF42" s="147"/>
      <c r="QEG42" s="147"/>
      <c r="QEH42" s="147"/>
      <c r="QEI42" s="147"/>
      <c r="QEJ42" s="147"/>
      <c r="QEK42" s="147"/>
      <c r="QEL42" s="147"/>
      <c r="QEM42" s="147"/>
      <c r="QEN42" s="147"/>
      <c r="QEO42" s="147"/>
      <c r="QEP42" s="147"/>
      <c r="QEQ42" s="147"/>
      <c r="QER42" s="147"/>
      <c r="QES42" s="147"/>
      <c r="QET42" s="147"/>
      <c r="QEU42" s="147"/>
      <c r="QEV42" s="147"/>
      <c r="QEW42" s="147"/>
      <c r="QEX42" s="147"/>
      <c r="QEY42" s="147"/>
      <c r="QEZ42" s="147"/>
      <c r="QFA42" s="147"/>
      <c r="QFB42" s="147"/>
      <c r="QFC42" s="147"/>
      <c r="QFD42" s="147"/>
      <c r="QFE42" s="147"/>
      <c r="QFF42" s="147"/>
      <c r="QFG42" s="147"/>
      <c r="QFH42" s="147"/>
      <c r="QFI42" s="147"/>
      <c r="QFJ42" s="147"/>
      <c r="QFK42" s="147"/>
      <c r="QFL42" s="147"/>
      <c r="QFM42" s="147"/>
      <c r="QFN42" s="147"/>
      <c r="QFO42" s="147"/>
      <c r="QFP42" s="147"/>
      <c r="QFQ42" s="147"/>
      <c r="QFR42" s="147"/>
      <c r="QFS42" s="147"/>
      <c r="QFT42" s="147"/>
      <c r="QFU42" s="147"/>
      <c r="QFV42" s="147"/>
      <c r="QFW42" s="147"/>
      <c r="QFX42" s="147"/>
      <c r="QFY42" s="147"/>
      <c r="QFZ42" s="147"/>
      <c r="QGA42" s="147"/>
      <c r="QGB42" s="147"/>
      <c r="QGC42" s="147"/>
      <c r="QGD42" s="147"/>
      <c r="QGE42" s="147"/>
      <c r="QGF42" s="147"/>
      <c r="QGG42" s="147"/>
      <c r="QGH42" s="147"/>
      <c r="QGI42" s="147"/>
      <c r="QGJ42" s="147"/>
      <c r="QGK42" s="147"/>
      <c r="QGL42" s="147"/>
      <c r="QGM42" s="147"/>
      <c r="QGN42" s="147"/>
      <c r="QGO42" s="147"/>
      <c r="QGP42" s="147"/>
      <c r="QGQ42" s="147"/>
      <c r="QGR42" s="147"/>
      <c r="QGS42" s="147"/>
      <c r="QGT42" s="147"/>
      <c r="QGU42" s="147"/>
      <c r="QGV42" s="147"/>
      <c r="QGW42" s="147"/>
      <c r="QGX42" s="147"/>
      <c r="QGY42" s="147"/>
      <c r="QGZ42" s="147"/>
      <c r="QHA42" s="147"/>
      <c r="QHB42" s="147"/>
      <c r="QHC42" s="147"/>
      <c r="QHD42" s="147"/>
      <c r="QHE42" s="147"/>
      <c r="QHF42" s="147"/>
      <c r="QHG42" s="147"/>
      <c r="QHH42" s="147"/>
      <c r="QHI42" s="147"/>
      <c r="QHJ42" s="147"/>
      <c r="QHK42" s="147"/>
      <c r="QHL42" s="147"/>
      <c r="QHM42" s="147"/>
      <c r="QHN42" s="147"/>
      <c r="QHO42" s="147"/>
      <c r="QHP42" s="147"/>
      <c r="QHQ42" s="147"/>
      <c r="QHR42" s="147"/>
      <c r="QHS42" s="147"/>
      <c r="QHT42" s="147"/>
      <c r="QHU42" s="147"/>
      <c r="QHV42" s="147"/>
      <c r="QHW42" s="147"/>
      <c r="QHX42" s="147"/>
      <c r="QHY42" s="147"/>
      <c r="QHZ42" s="147"/>
      <c r="QIA42" s="147"/>
      <c r="QIB42" s="147"/>
      <c r="QIC42" s="147"/>
      <c r="QID42" s="147"/>
      <c r="QIE42" s="147"/>
      <c r="QIF42" s="147"/>
      <c r="QIG42" s="147"/>
      <c r="QIH42" s="147"/>
      <c r="QII42" s="147"/>
      <c r="QIJ42" s="147"/>
      <c r="QIK42" s="147"/>
      <c r="QIL42" s="147"/>
      <c r="QIM42" s="147"/>
      <c r="QIN42" s="147"/>
      <c r="QIO42" s="147"/>
      <c r="QIP42" s="147"/>
      <c r="QIQ42" s="147"/>
      <c r="QIR42" s="147"/>
      <c r="QIS42" s="147"/>
      <c r="QIT42" s="147"/>
      <c r="QIU42" s="147"/>
      <c r="QIV42" s="147"/>
      <c r="QIW42" s="147"/>
      <c r="QIX42" s="147"/>
      <c r="QIY42" s="147"/>
      <c r="QIZ42" s="147"/>
      <c r="QJA42" s="147"/>
      <c r="QJB42" s="147"/>
      <c r="QJC42" s="147"/>
      <c r="QJD42" s="147"/>
      <c r="QJE42" s="147"/>
      <c r="QJF42" s="147"/>
      <c r="QJG42" s="147"/>
      <c r="QJH42" s="147"/>
      <c r="QJI42" s="147"/>
      <c r="QJJ42" s="147"/>
      <c r="QJK42" s="147"/>
      <c r="QJL42" s="147"/>
      <c r="QJM42" s="147"/>
      <c r="QJN42" s="147"/>
      <c r="QJO42" s="147"/>
      <c r="QJP42" s="147"/>
      <c r="QJQ42" s="147"/>
      <c r="QJR42" s="147"/>
      <c r="QJS42" s="147"/>
      <c r="QJT42" s="147"/>
      <c r="QJU42" s="147"/>
      <c r="QJV42" s="147"/>
      <c r="QJW42" s="147"/>
      <c r="QJX42" s="147"/>
      <c r="QJY42" s="147"/>
      <c r="QJZ42" s="147"/>
      <c r="QKA42" s="147"/>
      <c r="QKB42" s="147"/>
      <c r="QKC42" s="147"/>
      <c r="QKD42" s="147"/>
      <c r="QKE42" s="147"/>
      <c r="QKF42" s="147"/>
      <c r="QKG42" s="147"/>
      <c r="QKH42" s="147"/>
      <c r="QKI42" s="147"/>
      <c r="QKJ42" s="147"/>
      <c r="QKK42" s="147"/>
      <c r="QKL42" s="147"/>
      <c r="QKM42" s="147"/>
      <c r="QKN42" s="147"/>
      <c r="QKO42" s="147"/>
      <c r="QKP42" s="147"/>
      <c r="QKQ42" s="147"/>
      <c r="QKR42" s="147"/>
      <c r="QKS42" s="147"/>
      <c r="QKT42" s="147"/>
      <c r="QKU42" s="147"/>
      <c r="QKV42" s="147"/>
      <c r="QKW42" s="147"/>
      <c r="QKX42" s="147"/>
      <c r="QKY42" s="147"/>
      <c r="QKZ42" s="147"/>
      <c r="QLA42" s="147"/>
      <c r="QLB42" s="147"/>
      <c r="QLC42" s="147"/>
      <c r="QLD42" s="147"/>
      <c r="QLE42" s="147"/>
      <c r="QLF42" s="147"/>
      <c r="QLG42" s="147"/>
      <c r="QLH42" s="147"/>
      <c r="QLI42" s="147"/>
      <c r="QLJ42" s="147"/>
      <c r="QLK42" s="147"/>
      <c r="QLL42" s="147"/>
      <c r="QLM42" s="147"/>
      <c r="QLN42" s="147"/>
      <c r="QLO42" s="147"/>
      <c r="QLP42" s="147"/>
      <c r="QLQ42" s="147"/>
      <c r="QLR42" s="147"/>
      <c r="QLS42" s="147"/>
      <c r="QLT42" s="147"/>
      <c r="QLU42" s="147"/>
      <c r="QLV42" s="147"/>
      <c r="QLW42" s="147"/>
      <c r="QLX42" s="147"/>
      <c r="QLY42" s="147"/>
      <c r="QLZ42" s="147"/>
      <c r="QMA42" s="147"/>
      <c r="QMB42" s="147"/>
      <c r="QMC42" s="147"/>
      <c r="QMD42" s="147"/>
      <c r="QME42" s="147"/>
      <c r="QMF42" s="147"/>
      <c r="QMG42" s="147"/>
      <c r="QMH42" s="147"/>
      <c r="QMI42" s="147"/>
      <c r="QMJ42" s="147"/>
      <c r="QMK42" s="147"/>
      <c r="QML42" s="147"/>
      <c r="QMM42" s="147"/>
      <c r="QMN42" s="147"/>
      <c r="QMO42" s="147"/>
      <c r="QMP42" s="147"/>
      <c r="QMQ42" s="147"/>
      <c r="QMR42" s="147"/>
      <c r="QMS42" s="147"/>
      <c r="QMT42" s="147"/>
      <c r="QMU42" s="147"/>
      <c r="QMV42" s="147"/>
      <c r="QMW42" s="147"/>
      <c r="QMX42" s="147"/>
      <c r="QMY42" s="147"/>
      <c r="QMZ42" s="147"/>
      <c r="QNA42" s="147"/>
      <c r="QNB42" s="147"/>
      <c r="QNC42" s="147"/>
      <c r="QND42" s="147"/>
      <c r="QNE42" s="147"/>
      <c r="QNF42" s="147"/>
      <c r="QNG42" s="147"/>
      <c r="QNH42" s="147"/>
      <c r="QNI42" s="147"/>
      <c r="QNJ42" s="147"/>
      <c r="QNK42" s="147"/>
      <c r="QNL42" s="147"/>
      <c r="QNM42" s="147"/>
      <c r="QNN42" s="147"/>
      <c r="QNO42" s="147"/>
      <c r="QNP42" s="147"/>
      <c r="QNQ42" s="147"/>
      <c r="QNR42" s="147"/>
      <c r="QNS42" s="147"/>
      <c r="QNT42" s="147"/>
      <c r="QNU42" s="147"/>
      <c r="QNV42" s="147"/>
      <c r="QNW42" s="147"/>
      <c r="QNX42" s="147"/>
      <c r="QNY42" s="147"/>
      <c r="QNZ42" s="147"/>
      <c r="QOA42" s="147"/>
      <c r="QOB42" s="147"/>
      <c r="QOC42" s="147"/>
      <c r="QOD42" s="147"/>
      <c r="QOE42" s="147"/>
      <c r="QOF42" s="147"/>
      <c r="QOG42" s="147"/>
      <c r="QOH42" s="147"/>
      <c r="QOI42" s="147"/>
      <c r="QOJ42" s="147"/>
      <c r="QOK42" s="147"/>
      <c r="QOL42" s="147"/>
      <c r="QOM42" s="147"/>
      <c r="QON42" s="147"/>
      <c r="QOO42" s="147"/>
      <c r="QOP42" s="147"/>
      <c r="QOQ42" s="147"/>
      <c r="QOR42" s="147"/>
      <c r="QOS42" s="147"/>
      <c r="QOT42" s="147"/>
      <c r="QOU42" s="147"/>
      <c r="QOV42" s="147"/>
      <c r="QOW42" s="147"/>
      <c r="QOX42" s="147"/>
      <c r="QOY42" s="147"/>
      <c r="QOZ42" s="147"/>
      <c r="QPA42" s="147"/>
      <c r="QPB42" s="147"/>
      <c r="QPC42" s="147"/>
      <c r="QPD42" s="147"/>
      <c r="QPE42" s="147"/>
      <c r="QPF42" s="147"/>
      <c r="QPG42" s="147"/>
      <c r="QPH42" s="147"/>
      <c r="QPI42" s="147"/>
      <c r="QPJ42" s="147"/>
      <c r="QPK42" s="147"/>
      <c r="QPL42" s="147"/>
      <c r="QPM42" s="147"/>
      <c r="QPN42" s="147"/>
      <c r="QPO42" s="147"/>
      <c r="QPP42" s="147"/>
      <c r="QPQ42" s="147"/>
      <c r="QPR42" s="147"/>
      <c r="QPS42" s="147"/>
      <c r="QPT42" s="147"/>
      <c r="QPU42" s="147"/>
      <c r="QPV42" s="147"/>
      <c r="QPW42" s="147"/>
      <c r="QPX42" s="147"/>
      <c r="QPY42" s="147"/>
      <c r="QPZ42" s="147"/>
      <c r="QQA42" s="147"/>
      <c r="QQB42" s="147"/>
      <c r="QQC42" s="147"/>
      <c r="QQD42" s="147"/>
      <c r="QQE42" s="147"/>
      <c r="QQF42" s="147"/>
      <c r="QQG42" s="147"/>
      <c r="QQH42" s="147"/>
      <c r="QQI42" s="147"/>
      <c r="QQJ42" s="147"/>
      <c r="QQK42" s="147"/>
      <c r="QQL42" s="147"/>
      <c r="QQM42" s="147"/>
      <c r="QQN42" s="147"/>
      <c r="QQO42" s="147"/>
      <c r="QQP42" s="147"/>
      <c r="QQQ42" s="147"/>
      <c r="QQR42" s="147"/>
      <c r="QQS42" s="147"/>
      <c r="QQT42" s="147"/>
      <c r="QQU42" s="147"/>
      <c r="QQV42" s="147"/>
      <c r="QQW42" s="147"/>
      <c r="QQX42" s="147"/>
      <c r="QQY42" s="147"/>
      <c r="QQZ42" s="147"/>
      <c r="QRA42" s="147"/>
      <c r="QRB42" s="147"/>
      <c r="QRC42" s="147"/>
      <c r="QRD42" s="147"/>
      <c r="QRE42" s="147"/>
      <c r="QRF42" s="147"/>
      <c r="QRG42" s="147"/>
      <c r="QRH42" s="147"/>
      <c r="QRI42" s="147"/>
      <c r="QRJ42" s="147"/>
      <c r="QRK42" s="147"/>
      <c r="QRL42" s="147"/>
      <c r="QRM42" s="147"/>
      <c r="QRN42" s="147"/>
      <c r="QRO42" s="147"/>
      <c r="QRP42" s="147"/>
      <c r="QRQ42" s="147"/>
      <c r="QRR42" s="147"/>
      <c r="QRS42" s="147"/>
      <c r="QRT42" s="147"/>
      <c r="QRU42" s="147"/>
      <c r="QRV42" s="147"/>
      <c r="QRW42" s="147"/>
      <c r="QRX42" s="147"/>
      <c r="QRY42" s="147"/>
      <c r="QRZ42" s="147"/>
      <c r="QSA42" s="147"/>
      <c r="QSB42" s="147"/>
      <c r="QSC42" s="147"/>
      <c r="QSD42" s="147"/>
      <c r="QSE42" s="147"/>
      <c r="QSF42" s="147"/>
      <c r="QSG42" s="147"/>
      <c r="QSH42" s="147"/>
      <c r="QSI42" s="147"/>
      <c r="QSJ42" s="147"/>
      <c r="QSK42" s="147"/>
      <c r="QSL42" s="147"/>
      <c r="QSM42" s="147"/>
      <c r="QSN42" s="147"/>
      <c r="QSO42" s="147"/>
      <c r="QSP42" s="147"/>
      <c r="QSQ42" s="147"/>
      <c r="QSR42" s="147"/>
      <c r="QSS42" s="147"/>
      <c r="QST42" s="147"/>
      <c r="QSU42" s="147"/>
      <c r="QSV42" s="147"/>
      <c r="QSW42" s="147"/>
      <c r="QSX42" s="147"/>
      <c r="QSY42" s="147"/>
      <c r="QSZ42" s="147"/>
      <c r="QTA42" s="147"/>
      <c r="QTB42" s="147"/>
      <c r="QTC42" s="147"/>
      <c r="QTD42" s="147"/>
      <c r="QTE42" s="147"/>
      <c r="QTF42" s="147"/>
      <c r="QTG42" s="147"/>
      <c r="QTH42" s="147"/>
      <c r="QTI42" s="147"/>
      <c r="QTJ42" s="147"/>
      <c r="QTK42" s="147"/>
      <c r="QTL42" s="147"/>
      <c r="QTM42" s="147"/>
      <c r="QTN42" s="147"/>
      <c r="QTO42" s="147"/>
      <c r="QTP42" s="147"/>
      <c r="QTQ42" s="147"/>
      <c r="QTR42" s="147"/>
      <c r="QTS42" s="147"/>
      <c r="QTT42" s="147"/>
      <c r="QTU42" s="147"/>
      <c r="QTV42" s="147"/>
      <c r="QTW42" s="147"/>
      <c r="QTX42" s="147"/>
      <c r="QTY42" s="147"/>
      <c r="QTZ42" s="147"/>
      <c r="QUA42" s="147"/>
      <c r="QUB42" s="147"/>
      <c r="QUC42" s="147"/>
      <c r="QUD42" s="147"/>
      <c r="QUE42" s="147"/>
      <c r="QUF42" s="147"/>
      <c r="QUG42" s="147"/>
      <c r="QUH42" s="147"/>
      <c r="QUI42" s="147"/>
      <c r="QUJ42" s="147"/>
      <c r="QUK42" s="147"/>
      <c r="QUL42" s="147"/>
      <c r="QUM42" s="147"/>
      <c r="QUN42" s="147"/>
      <c r="QUO42" s="147"/>
      <c r="QUP42" s="147"/>
      <c r="QUQ42" s="147"/>
      <c r="QUR42" s="147"/>
      <c r="QUS42" s="147"/>
      <c r="QUT42" s="147"/>
      <c r="QUU42" s="147"/>
      <c r="QUV42" s="147"/>
      <c r="QUW42" s="147"/>
      <c r="QUX42" s="147"/>
      <c r="QUY42" s="147"/>
      <c r="QUZ42" s="147"/>
      <c r="QVA42" s="147"/>
      <c r="QVB42" s="147"/>
      <c r="QVC42" s="147"/>
      <c r="QVD42" s="147"/>
      <c r="QVE42" s="147"/>
      <c r="QVF42" s="147"/>
      <c r="QVG42" s="147"/>
      <c r="QVH42" s="147"/>
      <c r="QVI42" s="147"/>
      <c r="QVJ42" s="147"/>
      <c r="QVK42" s="147"/>
      <c r="QVL42" s="147"/>
      <c r="QVM42" s="147"/>
      <c r="QVN42" s="147"/>
      <c r="QVO42" s="147"/>
      <c r="QVP42" s="147"/>
      <c r="QVQ42" s="147"/>
      <c r="QVR42" s="147"/>
      <c r="QVS42" s="147"/>
      <c r="QVT42" s="147"/>
      <c r="QVU42" s="147"/>
      <c r="QVV42" s="147"/>
      <c r="QVW42" s="147"/>
      <c r="QVX42" s="147"/>
      <c r="QVY42" s="147"/>
      <c r="QVZ42" s="147"/>
      <c r="QWA42" s="147"/>
      <c r="QWB42" s="147"/>
      <c r="QWC42" s="147"/>
      <c r="QWD42" s="147"/>
      <c r="QWE42" s="147"/>
      <c r="QWF42" s="147"/>
      <c r="QWG42" s="147"/>
      <c r="QWH42" s="147"/>
      <c r="QWI42" s="147"/>
      <c r="QWJ42" s="147"/>
      <c r="QWK42" s="147"/>
      <c r="QWL42" s="147"/>
      <c r="QWM42" s="147"/>
      <c r="QWN42" s="147"/>
      <c r="QWO42" s="147"/>
      <c r="QWP42" s="147"/>
      <c r="QWQ42" s="147"/>
      <c r="QWR42" s="147"/>
      <c r="QWS42" s="147"/>
      <c r="QWT42" s="147"/>
      <c r="QWU42" s="147"/>
      <c r="QWV42" s="147"/>
      <c r="QWW42" s="147"/>
      <c r="QWX42" s="147"/>
      <c r="QWY42" s="147"/>
      <c r="QWZ42" s="147"/>
      <c r="QXA42" s="147"/>
      <c r="QXB42" s="147"/>
      <c r="QXC42" s="147"/>
      <c r="QXD42" s="147"/>
      <c r="QXE42" s="147"/>
      <c r="QXF42" s="147"/>
      <c r="QXG42" s="147"/>
      <c r="QXH42" s="147"/>
      <c r="QXI42" s="147"/>
      <c r="QXJ42" s="147"/>
      <c r="QXK42" s="147"/>
      <c r="QXL42" s="147"/>
      <c r="QXM42" s="147"/>
      <c r="QXN42" s="147"/>
      <c r="QXO42" s="147"/>
      <c r="QXP42" s="147"/>
      <c r="QXQ42" s="147"/>
      <c r="QXR42" s="147"/>
      <c r="QXS42" s="147"/>
      <c r="QXT42" s="147"/>
      <c r="QXU42" s="147"/>
      <c r="QXV42" s="147"/>
      <c r="QXW42" s="147"/>
      <c r="QXX42" s="147"/>
      <c r="QXY42" s="147"/>
      <c r="QXZ42" s="147"/>
      <c r="QYA42" s="147"/>
      <c r="QYB42" s="147"/>
      <c r="QYC42" s="147"/>
      <c r="QYD42" s="147"/>
      <c r="QYE42" s="147"/>
      <c r="QYF42" s="147"/>
      <c r="QYG42" s="147"/>
      <c r="QYH42" s="147"/>
      <c r="QYI42" s="147"/>
      <c r="QYJ42" s="147"/>
      <c r="QYK42" s="147"/>
      <c r="QYL42" s="147"/>
      <c r="QYM42" s="147"/>
      <c r="QYN42" s="147"/>
      <c r="QYO42" s="147"/>
      <c r="QYP42" s="147"/>
      <c r="QYQ42" s="147"/>
      <c r="QYR42" s="147"/>
      <c r="QYS42" s="147"/>
      <c r="QYT42" s="147"/>
      <c r="QYU42" s="147"/>
      <c r="QYV42" s="147"/>
      <c r="QYW42" s="147"/>
      <c r="QYX42" s="147"/>
      <c r="QYY42" s="147"/>
      <c r="QYZ42" s="147"/>
      <c r="QZA42" s="147"/>
      <c r="QZB42" s="147"/>
      <c r="QZC42" s="147"/>
      <c r="QZD42" s="147"/>
      <c r="QZE42" s="147"/>
      <c r="QZF42" s="147"/>
      <c r="QZG42" s="147"/>
      <c r="QZH42" s="147"/>
      <c r="QZI42" s="147"/>
      <c r="QZJ42" s="147"/>
      <c r="QZK42" s="147"/>
      <c r="QZL42" s="147"/>
      <c r="QZM42" s="147"/>
      <c r="QZN42" s="147"/>
      <c r="QZO42" s="147"/>
      <c r="QZP42" s="147"/>
      <c r="QZQ42" s="147"/>
      <c r="QZR42" s="147"/>
      <c r="QZS42" s="147"/>
      <c r="QZT42" s="147"/>
      <c r="QZU42" s="147"/>
      <c r="QZV42" s="147"/>
      <c r="QZW42" s="147"/>
      <c r="QZX42" s="147"/>
      <c r="QZY42" s="147"/>
      <c r="QZZ42" s="147"/>
      <c r="RAA42" s="147"/>
      <c r="RAB42" s="147"/>
      <c r="RAC42" s="147"/>
      <c r="RAD42" s="147"/>
      <c r="RAE42" s="147"/>
      <c r="RAF42" s="147"/>
      <c r="RAG42" s="147"/>
      <c r="RAH42" s="147"/>
      <c r="RAI42" s="147"/>
      <c r="RAJ42" s="147"/>
      <c r="RAK42" s="147"/>
      <c r="RAL42" s="147"/>
      <c r="RAM42" s="147"/>
      <c r="RAN42" s="147"/>
      <c r="RAO42" s="147"/>
      <c r="RAP42" s="147"/>
      <c r="RAQ42" s="147"/>
      <c r="RAR42" s="147"/>
      <c r="RAS42" s="147"/>
      <c r="RAT42" s="147"/>
      <c r="RAU42" s="147"/>
      <c r="RAV42" s="147"/>
      <c r="RAW42" s="147"/>
      <c r="RAX42" s="147"/>
      <c r="RAY42" s="147"/>
      <c r="RAZ42" s="147"/>
      <c r="RBA42" s="147"/>
      <c r="RBB42" s="147"/>
      <c r="RBC42" s="147"/>
      <c r="RBD42" s="147"/>
      <c r="RBE42" s="147"/>
      <c r="RBF42" s="147"/>
      <c r="RBG42" s="147"/>
      <c r="RBH42" s="147"/>
      <c r="RBI42" s="147"/>
      <c r="RBJ42" s="147"/>
      <c r="RBK42" s="147"/>
      <c r="RBL42" s="147"/>
      <c r="RBM42" s="147"/>
      <c r="RBN42" s="147"/>
      <c r="RBO42" s="147"/>
      <c r="RBP42" s="147"/>
      <c r="RBQ42" s="147"/>
      <c r="RBR42" s="147"/>
      <c r="RBS42" s="147"/>
      <c r="RBT42" s="147"/>
      <c r="RBU42" s="147"/>
      <c r="RBV42" s="147"/>
      <c r="RBW42" s="147"/>
      <c r="RBX42" s="147"/>
      <c r="RBY42" s="147"/>
      <c r="RBZ42" s="147"/>
      <c r="RCA42" s="147"/>
      <c r="RCB42" s="147"/>
      <c r="RCC42" s="147"/>
      <c r="RCD42" s="147"/>
      <c r="RCE42" s="147"/>
      <c r="RCF42" s="147"/>
      <c r="RCG42" s="147"/>
      <c r="RCH42" s="147"/>
      <c r="RCI42" s="147"/>
      <c r="RCJ42" s="147"/>
      <c r="RCK42" s="147"/>
      <c r="RCL42" s="147"/>
      <c r="RCM42" s="147"/>
      <c r="RCN42" s="147"/>
      <c r="RCO42" s="147"/>
      <c r="RCP42" s="147"/>
      <c r="RCQ42" s="147"/>
      <c r="RCR42" s="147"/>
      <c r="RCS42" s="147"/>
      <c r="RCT42" s="147"/>
      <c r="RCU42" s="147"/>
      <c r="RCV42" s="147"/>
      <c r="RCW42" s="147"/>
      <c r="RCX42" s="147"/>
      <c r="RCY42" s="147"/>
      <c r="RCZ42" s="147"/>
      <c r="RDA42" s="147"/>
      <c r="RDB42" s="147"/>
      <c r="RDC42" s="147"/>
      <c r="RDD42" s="147"/>
      <c r="RDE42" s="147"/>
      <c r="RDF42" s="147"/>
      <c r="RDG42" s="147"/>
      <c r="RDH42" s="147"/>
      <c r="RDI42" s="147"/>
      <c r="RDJ42" s="147"/>
      <c r="RDK42" s="147"/>
      <c r="RDL42" s="147"/>
      <c r="RDM42" s="147"/>
      <c r="RDN42" s="147"/>
      <c r="RDO42" s="147"/>
      <c r="RDP42" s="147"/>
      <c r="RDQ42" s="147"/>
      <c r="RDR42" s="147"/>
      <c r="RDS42" s="147"/>
      <c r="RDT42" s="147"/>
      <c r="RDU42" s="147"/>
      <c r="RDV42" s="147"/>
      <c r="RDW42" s="147"/>
      <c r="RDX42" s="147"/>
      <c r="RDY42" s="147"/>
      <c r="RDZ42" s="147"/>
      <c r="REA42" s="147"/>
      <c r="REB42" s="147"/>
      <c r="REC42" s="147"/>
      <c r="RED42" s="147"/>
      <c r="REE42" s="147"/>
      <c r="REF42" s="147"/>
      <c r="REG42" s="147"/>
      <c r="REH42" s="147"/>
      <c r="REI42" s="147"/>
      <c r="REJ42" s="147"/>
      <c r="REK42" s="147"/>
      <c r="REL42" s="147"/>
      <c r="REM42" s="147"/>
      <c r="REN42" s="147"/>
      <c r="REO42" s="147"/>
      <c r="REP42" s="147"/>
      <c r="REQ42" s="147"/>
      <c r="RER42" s="147"/>
      <c r="RES42" s="147"/>
      <c r="RET42" s="147"/>
      <c r="REU42" s="147"/>
      <c r="REV42" s="147"/>
      <c r="REW42" s="147"/>
      <c r="REX42" s="147"/>
      <c r="REY42" s="147"/>
      <c r="REZ42" s="147"/>
      <c r="RFA42" s="147"/>
      <c r="RFB42" s="147"/>
      <c r="RFC42" s="147"/>
      <c r="RFD42" s="147"/>
      <c r="RFE42" s="147"/>
      <c r="RFF42" s="147"/>
      <c r="RFG42" s="147"/>
      <c r="RFH42" s="147"/>
      <c r="RFI42" s="147"/>
      <c r="RFJ42" s="147"/>
      <c r="RFK42" s="147"/>
      <c r="RFL42" s="147"/>
      <c r="RFM42" s="147"/>
      <c r="RFN42" s="147"/>
      <c r="RFO42" s="147"/>
      <c r="RFP42" s="147"/>
      <c r="RFQ42" s="147"/>
      <c r="RFR42" s="147"/>
      <c r="RFS42" s="147"/>
      <c r="RFT42" s="147"/>
      <c r="RFU42" s="147"/>
      <c r="RFV42" s="147"/>
      <c r="RFW42" s="147"/>
      <c r="RFX42" s="147"/>
      <c r="RFY42" s="147"/>
      <c r="RFZ42" s="147"/>
      <c r="RGA42" s="147"/>
      <c r="RGB42" s="147"/>
      <c r="RGC42" s="147"/>
      <c r="RGD42" s="147"/>
      <c r="RGE42" s="147"/>
      <c r="RGF42" s="147"/>
      <c r="RGG42" s="147"/>
      <c r="RGH42" s="147"/>
      <c r="RGI42" s="147"/>
      <c r="RGJ42" s="147"/>
      <c r="RGK42" s="147"/>
      <c r="RGL42" s="147"/>
      <c r="RGM42" s="147"/>
      <c r="RGN42" s="147"/>
      <c r="RGO42" s="147"/>
      <c r="RGP42" s="147"/>
      <c r="RGQ42" s="147"/>
      <c r="RGR42" s="147"/>
      <c r="RGS42" s="147"/>
      <c r="RGT42" s="147"/>
      <c r="RGU42" s="147"/>
      <c r="RGV42" s="147"/>
      <c r="RGW42" s="147"/>
      <c r="RGX42" s="147"/>
      <c r="RGY42" s="147"/>
      <c r="RGZ42" s="147"/>
      <c r="RHA42" s="147"/>
      <c r="RHB42" s="147"/>
      <c r="RHC42" s="147"/>
      <c r="RHD42" s="147"/>
      <c r="RHE42" s="147"/>
      <c r="RHF42" s="147"/>
      <c r="RHG42" s="147"/>
      <c r="RHH42" s="147"/>
      <c r="RHI42" s="147"/>
      <c r="RHJ42" s="147"/>
      <c r="RHK42" s="147"/>
      <c r="RHL42" s="147"/>
      <c r="RHM42" s="147"/>
      <c r="RHN42" s="147"/>
      <c r="RHO42" s="147"/>
      <c r="RHP42" s="147"/>
      <c r="RHQ42" s="147"/>
      <c r="RHR42" s="147"/>
      <c r="RHS42" s="147"/>
      <c r="RHT42" s="147"/>
      <c r="RHU42" s="147"/>
      <c r="RHV42" s="147"/>
      <c r="RHW42" s="147"/>
      <c r="RHX42" s="147"/>
      <c r="RHY42" s="147"/>
      <c r="RHZ42" s="147"/>
      <c r="RIA42" s="147"/>
      <c r="RIB42" s="147"/>
      <c r="RIC42" s="147"/>
      <c r="RID42" s="147"/>
      <c r="RIE42" s="147"/>
      <c r="RIF42" s="147"/>
      <c r="RIG42" s="147"/>
      <c r="RIH42" s="147"/>
      <c r="RII42" s="147"/>
      <c r="RIJ42" s="147"/>
      <c r="RIK42" s="147"/>
      <c r="RIL42" s="147"/>
      <c r="RIM42" s="147"/>
      <c r="RIN42" s="147"/>
      <c r="RIO42" s="147"/>
      <c r="RIP42" s="147"/>
      <c r="RIQ42" s="147"/>
      <c r="RIR42" s="147"/>
      <c r="RIS42" s="147"/>
      <c r="RIT42" s="147"/>
      <c r="RIU42" s="147"/>
      <c r="RIV42" s="147"/>
      <c r="RIW42" s="147"/>
      <c r="RIX42" s="147"/>
      <c r="RIY42" s="147"/>
      <c r="RIZ42" s="147"/>
      <c r="RJA42" s="147"/>
      <c r="RJB42" s="147"/>
      <c r="RJC42" s="147"/>
      <c r="RJD42" s="147"/>
      <c r="RJE42" s="147"/>
      <c r="RJF42" s="147"/>
      <c r="RJG42" s="147"/>
      <c r="RJH42" s="147"/>
      <c r="RJI42" s="147"/>
      <c r="RJJ42" s="147"/>
      <c r="RJK42" s="147"/>
      <c r="RJL42" s="147"/>
      <c r="RJM42" s="147"/>
      <c r="RJN42" s="147"/>
      <c r="RJO42" s="147"/>
      <c r="RJP42" s="147"/>
      <c r="RJQ42" s="147"/>
      <c r="RJR42" s="147"/>
      <c r="RJS42" s="147"/>
      <c r="RJT42" s="147"/>
      <c r="RJU42" s="147"/>
      <c r="RJV42" s="147"/>
      <c r="RJW42" s="147"/>
      <c r="RJX42" s="147"/>
      <c r="RJY42" s="147"/>
      <c r="RJZ42" s="147"/>
      <c r="RKA42" s="147"/>
      <c r="RKB42" s="147"/>
      <c r="RKC42" s="147"/>
      <c r="RKD42" s="147"/>
      <c r="RKE42" s="147"/>
      <c r="RKF42" s="147"/>
      <c r="RKG42" s="147"/>
      <c r="RKH42" s="147"/>
      <c r="RKI42" s="147"/>
      <c r="RKJ42" s="147"/>
      <c r="RKK42" s="147"/>
      <c r="RKL42" s="147"/>
      <c r="RKM42" s="147"/>
      <c r="RKN42" s="147"/>
      <c r="RKO42" s="147"/>
      <c r="RKP42" s="147"/>
      <c r="RKQ42" s="147"/>
      <c r="RKR42" s="147"/>
      <c r="RKS42" s="147"/>
      <c r="RKT42" s="147"/>
      <c r="RKU42" s="147"/>
      <c r="RKV42" s="147"/>
      <c r="RKW42" s="147"/>
      <c r="RKX42" s="147"/>
      <c r="RKY42" s="147"/>
      <c r="RKZ42" s="147"/>
      <c r="RLA42" s="147"/>
      <c r="RLB42" s="147"/>
      <c r="RLC42" s="147"/>
      <c r="RLD42" s="147"/>
      <c r="RLE42" s="147"/>
      <c r="RLF42" s="147"/>
      <c r="RLG42" s="147"/>
      <c r="RLH42" s="147"/>
      <c r="RLI42" s="147"/>
      <c r="RLJ42" s="147"/>
      <c r="RLK42" s="147"/>
      <c r="RLL42" s="147"/>
      <c r="RLM42" s="147"/>
      <c r="RLN42" s="147"/>
      <c r="RLO42" s="147"/>
      <c r="RLP42" s="147"/>
      <c r="RLQ42" s="147"/>
      <c r="RLR42" s="147"/>
      <c r="RLS42" s="147"/>
      <c r="RLT42" s="147"/>
      <c r="RLU42" s="147"/>
      <c r="RLV42" s="147"/>
      <c r="RLW42" s="147"/>
      <c r="RLX42" s="147"/>
      <c r="RLY42" s="147"/>
      <c r="RLZ42" s="147"/>
      <c r="RMA42" s="147"/>
      <c r="RMB42" s="147"/>
      <c r="RMC42" s="147"/>
      <c r="RMD42" s="147"/>
      <c r="RME42" s="147"/>
      <c r="RMF42" s="147"/>
      <c r="RMG42" s="147"/>
      <c r="RMH42" s="147"/>
      <c r="RMI42" s="147"/>
      <c r="RMJ42" s="147"/>
      <c r="RMK42" s="147"/>
      <c r="RML42" s="147"/>
      <c r="RMM42" s="147"/>
      <c r="RMN42" s="147"/>
      <c r="RMO42" s="147"/>
      <c r="RMP42" s="147"/>
      <c r="RMQ42" s="147"/>
      <c r="RMR42" s="147"/>
      <c r="RMS42" s="147"/>
      <c r="RMT42" s="147"/>
      <c r="RMU42" s="147"/>
      <c r="RMV42" s="147"/>
      <c r="RMW42" s="147"/>
      <c r="RMX42" s="147"/>
      <c r="RMY42" s="147"/>
      <c r="RMZ42" s="147"/>
      <c r="RNA42" s="147"/>
      <c r="RNB42" s="147"/>
      <c r="RNC42" s="147"/>
      <c r="RND42" s="147"/>
      <c r="RNE42" s="147"/>
      <c r="RNF42" s="147"/>
      <c r="RNG42" s="147"/>
      <c r="RNH42" s="147"/>
      <c r="RNI42" s="147"/>
      <c r="RNJ42" s="147"/>
      <c r="RNK42" s="147"/>
      <c r="RNL42" s="147"/>
      <c r="RNM42" s="147"/>
      <c r="RNN42" s="147"/>
      <c r="RNO42" s="147"/>
      <c r="RNP42" s="147"/>
      <c r="RNQ42" s="147"/>
      <c r="RNR42" s="147"/>
      <c r="RNS42" s="147"/>
      <c r="RNT42" s="147"/>
      <c r="RNU42" s="147"/>
      <c r="RNV42" s="147"/>
      <c r="RNW42" s="147"/>
      <c r="RNX42" s="147"/>
      <c r="RNY42" s="147"/>
      <c r="RNZ42" s="147"/>
      <c r="ROA42" s="147"/>
      <c r="ROB42" s="147"/>
      <c r="ROC42" s="147"/>
      <c r="ROD42" s="147"/>
      <c r="ROE42" s="147"/>
      <c r="ROF42" s="147"/>
      <c r="ROG42" s="147"/>
      <c r="ROH42" s="147"/>
      <c r="ROI42" s="147"/>
      <c r="ROJ42" s="147"/>
      <c r="ROK42" s="147"/>
      <c r="ROL42" s="147"/>
      <c r="ROM42" s="147"/>
      <c r="RON42" s="147"/>
      <c r="ROO42" s="147"/>
      <c r="ROP42" s="147"/>
      <c r="ROQ42" s="147"/>
      <c r="ROR42" s="147"/>
      <c r="ROS42" s="147"/>
      <c r="ROT42" s="147"/>
      <c r="ROU42" s="147"/>
      <c r="ROV42" s="147"/>
      <c r="ROW42" s="147"/>
      <c r="ROX42" s="147"/>
      <c r="ROY42" s="147"/>
      <c r="ROZ42" s="147"/>
      <c r="RPA42" s="147"/>
      <c r="RPB42" s="147"/>
      <c r="RPC42" s="147"/>
      <c r="RPD42" s="147"/>
      <c r="RPE42" s="147"/>
      <c r="RPF42" s="147"/>
      <c r="RPG42" s="147"/>
      <c r="RPH42" s="147"/>
      <c r="RPI42" s="147"/>
      <c r="RPJ42" s="147"/>
      <c r="RPK42" s="147"/>
      <c r="RPL42" s="147"/>
      <c r="RPM42" s="147"/>
      <c r="RPN42" s="147"/>
      <c r="RPO42" s="147"/>
      <c r="RPP42" s="147"/>
      <c r="RPQ42" s="147"/>
      <c r="RPR42" s="147"/>
      <c r="RPS42" s="147"/>
      <c r="RPT42" s="147"/>
      <c r="RPU42" s="147"/>
      <c r="RPV42" s="147"/>
      <c r="RPW42" s="147"/>
      <c r="RPX42" s="147"/>
      <c r="RPY42" s="147"/>
      <c r="RPZ42" s="147"/>
      <c r="RQA42" s="147"/>
      <c r="RQB42" s="147"/>
      <c r="RQC42" s="147"/>
      <c r="RQD42" s="147"/>
      <c r="RQE42" s="147"/>
      <c r="RQF42" s="147"/>
      <c r="RQG42" s="147"/>
      <c r="RQH42" s="147"/>
      <c r="RQI42" s="147"/>
      <c r="RQJ42" s="147"/>
      <c r="RQK42" s="147"/>
      <c r="RQL42" s="147"/>
      <c r="RQM42" s="147"/>
      <c r="RQN42" s="147"/>
      <c r="RQO42" s="147"/>
      <c r="RQP42" s="147"/>
      <c r="RQQ42" s="147"/>
      <c r="RQR42" s="147"/>
      <c r="RQS42" s="147"/>
      <c r="RQT42" s="147"/>
      <c r="RQU42" s="147"/>
      <c r="RQV42" s="147"/>
      <c r="RQW42" s="147"/>
      <c r="RQX42" s="147"/>
      <c r="RQY42" s="147"/>
      <c r="RQZ42" s="147"/>
      <c r="RRA42" s="147"/>
      <c r="RRB42" s="147"/>
      <c r="RRC42" s="147"/>
      <c r="RRD42" s="147"/>
      <c r="RRE42" s="147"/>
      <c r="RRF42" s="147"/>
      <c r="RRG42" s="147"/>
      <c r="RRH42" s="147"/>
      <c r="RRI42" s="147"/>
      <c r="RRJ42" s="147"/>
      <c r="RRK42" s="147"/>
      <c r="RRL42" s="147"/>
      <c r="RRM42" s="147"/>
      <c r="RRN42" s="147"/>
      <c r="RRO42" s="147"/>
      <c r="RRP42" s="147"/>
      <c r="RRQ42" s="147"/>
      <c r="RRR42" s="147"/>
      <c r="RRS42" s="147"/>
      <c r="RRT42" s="147"/>
      <c r="RRU42" s="147"/>
      <c r="RRV42" s="147"/>
      <c r="RRW42" s="147"/>
      <c r="RRX42" s="147"/>
      <c r="RRY42" s="147"/>
      <c r="RRZ42" s="147"/>
      <c r="RSA42" s="147"/>
      <c r="RSB42" s="147"/>
      <c r="RSC42" s="147"/>
      <c r="RSD42" s="147"/>
      <c r="RSE42" s="147"/>
      <c r="RSF42" s="147"/>
      <c r="RSG42" s="147"/>
      <c r="RSH42" s="147"/>
      <c r="RSI42" s="147"/>
      <c r="RSJ42" s="147"/>
      <c r="RSK42" s="147"/>
      <c r="RSL42" s="147"/>
      <c r="RSM42" s="147"/>
      <c r="RSN42" s="147"/>
      <c r="RSO42" s="147"/>
      <c r="RSP42" s="147"/>
      <c r="RSQ42" s="147"/>
      <c r="RSR42" s="147"/>
      <c r="RSS42" s="147"/>
      <c r="RST42" s="147"/>
      <c r="RSU42" s="147"/>
      <c r="RSV42" s="147"/>
      <c r="RSW42" s="147"/>
      <c r="RSX42" s="147"/>
      <c r="RSY42" s="147"/>
      <c r="RSZ42" s="147"/>
      <c r="RTA42" s="147"/>
      <c r="RTB42" s="147"/>
      <c r="RTC42" s="147"/>
      <c r="RTD42" s="147"/>
      <c r="RTE42" s="147"/>
      <c r="RTF42" s="147"/>
      <c r="RTG42" s="147"/>
      <c r="RTH42" s="147"/>
      <c r="RTI42" s="147"/>
      <c r="RTJ42" s="147"/>
      <c r="RTK42" s="147"/>
      <c r="RTL42" s="147"/>
      <c r="RTM42" s="147"/>
      <c r="RTN42" s="147"/>
      <c r="RTO42" s="147"/>
      <c r="RTP42" s="147"/>
      <c r="RTQ42" s="147"/>
      <c r="RTR42" s="147"/>
      <c r="RTS42" s="147"/>
      <c r="RTT42" s="147"/>
      <c r="RTU42" s="147"/>
      <c r="RTV42" s="147"/>
      <c r="RTW42" s="147"/>
      <c r="RTX42" s="147"/>
      <c r="RTY42" s="147"/>
      <c r="RTZ42" s="147"/>
      <c r="RUA42" s="147"/>
      <c r="RUB42" s="147"/>
      <c r="RUC42" s="147"/>
      <c r="RUD42" s="147"/>
      <c r="RUE42" s="147"/>
      <c r="RUF42" s="147"/>
      <c r="RUG42" s="147"/>
      <c r="RUH42" s="147"/>
      <c r="RUI42" s="147"/>
      <c r="RUJ42" s="147"/>
      <c r="RUK42" s="147"/>
      <c r="RUL42" s="147"/>
      <c r="RUM42" s="147"/>
      <c r="RUN42" s="147"/>
      <c r="RUO42" s="147"/>
      <c r="RUP42" s="147"/>
      <c r="RUQ42" s="147"/>
      <c r="RUR42" s="147"/>
      <c r="RUS42" s="147"/>
      <c r="RUT42" s="147"/>
      <c r="RUU42" s="147"/>
      <c r="RUV42" s="147"/>
      <c r="RUW42" s="147"/>
      <c r="RUX42" s="147"/>
      <c r="RUY42" s="147"/>
      <c r="RUZ42" s="147"/>
      <c r="RVA42" s="147"/>
      <c r="RVB42" s="147"/>
      <c r="RVC42" s="147"/>
      <c r="RVD42" s="147"/>
      <c r="RVE42" s="147"/>
      <c r="RVF42" s="147"/>
      <c r="RVG42" s="147"/>
      <c r="RVH42" s="147"/>
      <c r="RVI42" s="147"/>
      <c r="RVJ42" s="147"/>
      <c r="RVK42" s="147"/>
      <c r="RVL42" s="147"/>
      <c r="RVM42" s="147"/>
      <c r="RVN42" s="147"/>
      <c r="RVO42" s="147"/>
      <c r="RVP42" s="147"/>
      <c r="RVQ42" s="147"/>
      <c r="RVR42" s="147"/>
      <c r="RVS42" s="147"/>
      <c r="RVT42" s="147"/>
      <c r="RVU42" s="147"/>
      <c r="RVV42" s="147"/>
      <c r="RVW42" s="147"/>
      <c r="RVX42" s="147"/>
      <c r="RVY42" s="147"/>
      <c r="RVZ42" s="147"/>
      <c r="RWA42" s="147"/>
      <c r="RWB42" s="147"/>
      <c r="RWC42" s="147"/>
      <c r="RWD42" s="147"/>
      <c r="RWE42" s="147"/>
      <c r="RWF42" s="147"/>
      <c r="RWG42" s="147"/>
      <c r="RWH42" s="147"/>
      <c r="RWI42" s="147"/>
      <c r="RWJ42" s="147"/>
      <c r="RWK42" s="147"/>
      <c r="RWL42" s="147"/>
      <c r="RWM42" s="147"/>
      <c r="RWN42" s="147"/>
      <c r="RWO42" s="147"/>
      <c r="RWP42" s="147"/>
      <c r="RWQ42" s="147"/>
      <c r="RWR42" s="147"/>
      <c r="RWS42" s="147"/>
      <c r="RWT42" s="147"/>
      <c r="RWU42" s="147"/>
      <c r="RWV42" s="147"/>
      <c r="RWW42" s="147"/>
      <c r="RWX42" s="147"/>
      <c r="RWY42" s="147"/>
      <c r="RWZ42" s="147"/>
      <c r="RXA42" s="147"/>
      <c r="RXB42" s="147"/>
      <c r="RXC42" s="147"/>
      <c r="RXD42" s="147"/>
      <c r="RXE42" s="147"/>
      <c r="RXF42" s="147"/>
      <c r="RXG42" s="147"/>
      <c r="RXH42" s="147"/>
      <c r="RXI42" s="147"/>
      <c r="RXJ42" s="147"/>
      <c r="RXK42" s="147"/>
      <c r="RXL42" s="147"/>
      <c r="RXM42" s="147"/>
      <c r="RXN42" s="147"/>
      <c r="RXO42" s="147"/>
      <c r="RXP42" s="147"/>
      <c r="RXQ42" s="147"/>
      <c r="RXR42" s="147"/>
      <c r="RXS42" s="147"/>
      <c r="RXT42" s="147"/>
      <c r="RXU42" s="147"/>
      <c r="RXV42" s="147"/>
      <c r="RXW42" s="147"/>
      <c r="RXX42" s="147"/>
      <c r="RXY42" s="147"/>
      <c r="RXZ42" s="147"/>
      <c r="RYA42" s="147"/>
      <c r="RYB42" s="147"/>
      <c r="RYC42" s="147"/>
      <c r="RYD42" s="147"/>
      <c r="RYE42" s="147"/>
      <c r="RYF42" s="147"/>
      <c r="RYG42" s="147"/>
      <c r="RYH42" s="147"/>
      <c r="RYI42" s="147"/>
      <c r="RYJ42" s="147"/>
      <c r="RYK42" s="147"/>
      <c r="RYL42" s="147"/>
      <c r="RYM42" s="147"/>
      <c r="RYN42" s="147"/>
      <c r="RYO42" s="147"/>
      <c r="RYP42" s="147"/>
      <c r="RYQ42" s="147"/>
      <c r="RYR42" s="147"/>
      <c r="RYS42" s="147"/>
      <c r="RYT42" s="147"/>
      <c r="RYU42" s="147"/>
      <c r="RYV42" s="147"/>
      <c r="RYW42" s="147"/>
      <c r="RYX42" s="147"/>
      <c r="RYY42" s="147"/>
      <c r="RYZ42" s="147"/>
      <c r="RZA42" s="147"/>
      <c r="RZB42" s="147"/>
      <c r="RZC42" s="147"/>
      <c r="RZD42" s="147"/>
      <c r="RZE42" s="147"/>
      <c r="RZF42" s="147"/>
      <c r="RZG42" s="147"/>
      <c r="RZH42" s="147"/>
      <c r="RZI42" s="147"/>
      <c r="RZJ42" s="147"/>
      <c r="RZK42" s="147"/>
      <c r="RZL42" s="147"/>
      <c r="RZM42" s="147"/>
      <c r="RZN42" s="147"/>
      <c r="RZO42" s="147"/>
      <c r="RZP42" s="147"/>
      <c r="RZQ42" s="147"/>
      <c r="RZR42" s="147"/>
      <c r="RZS42" s="147"/>
      <c r="RZT42" s="147"/>
      <c r="RZU42" s="147"/>
      <c r="RZV42" s="147"/>
      <c r="RZW42" s="147"/>
      <c r="RZX42" s="147"/>
      <c r="RZY42" s="147"/>
      <c r="RZZ42" s="147"/>
      <c r="SAA42" s="147"/>
      <c r="SAB42" s="147"/>
      <c r="SAC42" s="147"/>
      <c r="SAD42" s="147"/>
      <c r="SAE42" s="147"/>
      <c r="SAF42" s="147"/>
      <c r="SAG42" s="147"/>
      <c r="SAH42" s="147"/>
      <c r="SAI42" s="147"/>
      <c r="SAJ42" s="147"/>
      <c r="SAK42" s="147"/>
      <c r="SAL42" s="147"/>
      <c r="SAM42" s="147"/>
      <c r="SAN42" s="147"/>
      <c r="SAO42" s="147"/>
      <c r="SAP42" s="147"/>
      <c r="SAQ42" s="147"/>
      <c r="SAR42" s="147"/>
      <c r="SAS42" s="147"/>
      <c r="SAT42" s="147"/>
      <c r="SAU42" s="147"/>
      <c r="SAV42" s="147"/>
      <c r="SAW42" s="147"/>
      <c r="SAX42" s="147"/>
      <c r="SAY42" s="147"/>
      <c r="SAZ42" s="147"/>
      <c r="SBA42" s="147"/>
      <c r="SBB42" s="147"/>
      <c r="SBC42" s="147"/>
      <c r="SBD42" s="147"/>
      <c r="SBE42" s="147"/>
      <c r="SBF42" s="147"/>
      <c r="SBG42" s="147"/>
      <c r="SBH42" s="147"/>
      <c r="SBI42" s="147"/>
      <c r="SBJ42" s="147"/>
      <c r="SBK42" s="147"/>
      <c r="SBL42" s="147"/>
      <c r="SBM42" s="147"/>
      <c r="SBN42" s="147"/>
      <c r="SBO42" s="147"/>
      <c r="SBP42" s="147"/>
      <c r="SBQ42" s="147"/>
      <c r="SBR42" s="147"/>
      <c r="SBS42" s="147"/>
      <c r="SBT42" s="147"/>
      <c r="SBU42" s="147"/>
      <c r="SBV42" s="147"/>
      <c r="SBW42" s="147"/>
      <c r="SBX42" s="147"/>
      <c r="SBY42" s="147"/>
      <c r="SBZ42" s="147"/>
      <c r="SCA42" s="147"/>
      <c r="SCB42" s="147"/>
      <c r="SCC42" s="147"/>
      <c r="SCD42" s="147"/>
      <c r="SCE42" s="147"/>
      <c r="SCF42" s="147"/>
      <c r="SCG42" s="147"/>
      <c r="SCH42" s="147"/>
      <c r="SCI42" s="147"/>
      <c r="SCJ42" s="147"/>
      <c r="SCK42" s="147"/>
      <c r="SCL42" s="147"/>
      <c r="SCM42" s="147"/>
      <c r="SCN42" s="147"/>
      <c r="SCO42" s="147"/>
      <c r="SCP42" s="147"/>
      <c r="SCQ42" s="147"/>
      <c r="SCR42" s="147"/>
      <c r="SCS42" s="147"/>
      <c r="SCT42" s="147"/>
      <c r="SCU42" s="147"/>
      <c r="SCV42" s="147"/>
      <c r="SCW42" s="147"/>
      <c r="SCX42" s="147"/>
      <c r="SCY42" s="147"/>
      <c r="SCZ42" s="147"/>
      <c r="SDA42" s="147"/>
      <c r="SDB42" s="147"/>
      <c r="SDC42" s="147"/>
      <c r="SDD42" s="147"/>
      <c r="SDE42" s="147"/>
      <c r="SDF42" s="147"/>
      <c r="SDG42" s="147"/>
      <c r="SDH42" s="147"/>
      <c r="SDI42" s="147"/>
      <c r="SDJ42" s="147"/>
      <c r="SDK42" s="147"/>
      <c r="SDL42" s="147"/>
      <c r="SDM42" s="147"/>
      <c r="SDN42" s="147"/>
      <c r="SDO42" s="147"/>
      <c r="SDP42" s="147"/>
      <c r="SDQ42" s="147"/>
      <c r="SDR42" s="147"/>
      <c r="SDS42" s="147"/>
      <c r="SDT42" s="147"/>
      <c r="SDU42" s="147"/>
      <c r="SDV42" s="147"/>
      <c r="SDW42" s="147"/>
      <c r="SDX42" s="147"/>
      <c r="SDY42" s="147"/>
      <c r="SDZ42" s="147"/>
      <c r="SEA42" s="147"/>
      <c r="SEB42" s="147"/>
      <c r="SEC42" s="147"/>
      <c r="SED42" s="147"/>
      <c r="SEE42" s="147"/>
      <c r="SEF42" s="147"/>
      <c r="SEG42" s="147"/>
      <c r="SEH42" s="147"/>
      <c r="SEI42" s="147"/>
      <c r="SEJ42" s="147"/>
      <c r="SEK42" s="147"/>
      <c r="SEL42" s="147"/>
      <c r="SEM42" s="147"/>
      <c r="SEN42" s="147"/>
      <c r="SEO42" s="147"/>
      <c r="SEP42" s="147"/>
      <c r="SEQ42" s="147"/>
      <c r="SER42" s="147"/>
      <c r="SES42" s="147"/>
      <c r="SET42" s="147"/>
      <c r="SEU42" s="147"/>
      <c r="SEV42" s="147"/>
      <c r="SEW42" s="147"/>
      <c r="SEX42" s="147"/>
      <c r="SEY42" s="147"/>
      <c r="SEZ42" s="147"/>
      <c r="SFA42" s="147"/>
      <c r="SFB42" s="147"/>
      <c r="SFC42" s="147"/>
      <c r="SFD42" s="147"/>
      <c r="SFE42" s="147"/>
      <c r="SFF42" s="147"/>
      <c r="SFG42" s="147"/>
      <c r="SFH42" s="147"/>
      <c r="SFI42" s="147"/>
      <c r="SFJ42" s="147"/>
      <c r="SFK42" s="147"/>
      <c r="SFL42" s="147"/>
      <c r="SFM42" s="147"/>
      <c r="SFN42" s="147"/>
      <c r="SFO42" s="147"/>
      <c r="SFP42" s="147"/>
      <c r="SFQ42" s="147"/>
      <c r="SFR42" s="147"/>
      <c r="SFS42" s="147"/>
      <c r="SFT42" s="147"/>
      <c r="SFU42" s="147"/>
      <c r="SFV42" s="147"/>
      <c r="SFW42" s="147"/>
      <c r="SFX42" s="147"/>
      <c r="SFY42" s="147"/>
      <c r="SFZ42" s="147"/>
      <c r="SGA42" s="147"/>
      <c r="SGB42" s="147"/>
      <c r="SGC42" s="147"/>
      <c r="SGD42" s="147"/>
      <c r="SGE42" s="147"/>
      <c r="SGF42" s="147"/>
      <c r="SGG42" s="147"/>
      <c r="SGH42" s="147"/>
      <c r="SGI42" s="147"/>
      <c r="SGJ42" s="147"/>
      <c r="SGK42" s="147"/>
      <c r="SGL42" s="147"/>
      <c r="SGM42" s="147"/>
      <c r="SGN42" s="147"/>
      <c r="SGO42" s="147"/>
      <c r="SGP42" s="147"/>
      <c r="SGQ42" s="147"/>
      <c r="SGR42" s="147"/>
      <c r="SGS42" s="147"/>
      <c r="SGT42" s="147"/>
      <c r="SGU42" s="147"/>
      <c r="SGV42" s="147"/>
      <c r="SGW42" s="147"/>
      <c r="SGX42" s="147"/>
      <c r="SGY42" s="147"/>
      <c r="SGZ42" s="147"/>
      <c r="SHA42" s="147"/>
      <c r="SHB42" s="147"/>
      <c r="SHC42" s="147"/>
      <c r="SHD42" s="147"/>
      <c r="SHE42" s="147"/>
      <c r="SHF42" s="147"/>
      <c r="SHG42" s="147"/>
      <c r="SHH42" s="147"/>
      <c r="SHI42" s="147"/>
      <c r="SHJ42" s="147"/>
      <c r="SHK42" s="147"/>
      <c r="SHL42" s="147"/>
      <c r="SHM42" s="147"/>
      <c r="SHN42" s="147"/>
      <c r="SHO42" s="147"/>
      <c r="SHP42" s="147"/>
      <c r="SHQ42" s="147"/>
      <c r="SHR42" s="147"/>
      <c r="SHS42" s="147"/>
      <c r="SHT42" s="147"/>
      <c r="SHU42" s="147"/>
      <c r="SHV42" s="147"/>
      <c r="SHW42" s="147"/>
      <c r="SHX42" s="147"/>
      <c r="SHY42" s="147"/>
      <c r="SHZ42" s="147"/>
      <c r="SIA42" s="147"/>
      <c r="SIB42" s="147"/>
      <c r="SIC42" s="147"/>
      <c r="SID42" s="147"/>
      <c r="SIE42" s="147"/>
      <c r="SIF42" s="147"/>
      <c r="SIG42" s="147"/>
      <c r="SIH42" s="147"/>
      <c r="SII42" s="147"/>
      <c r="SIJ42" s="147"/>
      <c r="SIK42" s="147"/>
      <c r="SIL42" s="147"/>
      <c r="SIM42" s="147"/>
      <c r="SIN42" s="147"/>
      <c r="SIO42" s="147"/>
      <c r="SIP42" s="147"/>
      <c r="SIQ42" s="147"/>
      <c r="SIR42" s="147"/>
      <c r="SIS42" s="147"/>
      <c r="SIT42" s="147"/>
      <c r="SIU42" s="147"/>
      <c r="SIV42" s="147"/>
      <c r="SIW42" s="147"/>
      <c r="SIX42" s="147"/>
      <c r="SIY42" s="147"/>
      <c r="SIZ42" s="147"/>
      <c r="SJA42" s="147"/>
      <c r="SJB42" s="147"/>
      <c r="SJC42" s="147"/>
      <c r="SJD42" s="147"/>
      <c r="SJE42" s="147"/>
      <c r="SJF42" s="147"/>
      <c r="SJG42" s="147"/>
      <c r="SJH42" s="147"/>
      <c r="SJI42" s="147"/>
      <c r="SJJ42" s="147"/>
      <c r="SJK42" s="147"/>
      <c r="SJL42" s="147"/>
      <c r="SJM42" s="147"/>
      <c r="SJN42" s="147"/>
      <c r="SJO42" s="147"/>
      <c r="SJP42" s="147"/>
      <c r="SJQ42" s="147"/>
      <c r="SJR42" s="147"/>
      <c r="SJS42" s="147"/>
      <c r="SJT42" s="147"/>
      <c r="SJU42" s="147"/>
      <c r="SJV42" s="147"/>
      <c r="SJW42" s="147"/>
      <c r="SJX42" s="147"/>
      <c r="SJY42" s="147"/>
      <c r="SJZ42" s="147"/>
      <c r="SKA42" s="147"/>
      <c r="SKB42" s="147"/>
      <c r="SKC42" s="147"/>
      <c r="SKD42" s="147"/>
      <c r="SKE42" s="147"/>
      <c r="SKF42" s="147"/>
      <c r="SKG42" s="147"/>
      <c r="SKH42" s="147"/>
      <c r="SKI42" s="147"/>
      <c r="SKJ42" s="147"/>
      <c r="SKK42" s="147"/>
      <c r="SKL42" s="147"/>
      <c r="SKM42" s="147"/>
      <c r="SKN42" s="147"/>
      <c r="SKO42" s="147"/>
      <c r="SKP42" s="147"/>
      <c r="SKQ42" s="147"/>
      <c r="SKR42" s="147"/>
      <c r="SKS42" s="147"/>
      <c r="SKT42" s="147"/>
      <c r="SKU42" s="147"/>
      <c r="SKV42" s="147"/>
      <c r="SKW42" s="147"/>
      <c r="SKX42" s="147"/>
      <c r="SKY42" s="147"/>
      <c r="SKZ42" s="147"/>
      <c r="SLA42" s="147"/>
      <c r="SLB42" s="147"/>
      <c r="SLC42" s="147"/>
      <c r="SLD42" s="147"/>
      <c r="SLE42" s="147"/>
      <c r="SLF42" s="147"/>
      <c r="SLG42" s="147"/>
      <c r="SLH42" s="147"/>
      <c r="SLI42" s="147"/>
      <c r="SLJ42" s="147"/>
      <c r="SLK42" s="147"/>
      <c r="SLL42" s="147"/>
      <c r="SLM42" s="147"/>
      <c r="SLN42" s="147"/>
      <c r="SLO42" s="147"/>
      <c r="SLP42" s="147"/>
      <c r="SLQ42" s="147"/>
      <c r="SLR42" s="147"/>
      <c r="SLS42" s="147"/>
      <c r="SLT42" s="147"/>
      <c r="SLU42" s="147"/>
      <c r="SLV42" s="147"/>
      <c r="SLW42" s="147"/>
      <c r="SLX42" s="147"/>
      <c r="SLY42" s="147"/>
      <c r="SLZ42" s="147"/>
      <c r="SMA42" s="147"/>
      <c r="SMB42" s="147"/>
      <c r="SMC42" s="147"/>
      <c r="SMD42" s="147"/>
      <c r="SME42" s="147"/>
      <c r="SMF42" s="147"/>
      <c r="SMG42" s="147"/>
      <c r="SMH42" s="147"/>
      <c r="SMI42" s="147"/>
      <c r="SMJ42" s="147"/>
      <c r="SMK42" s="147"/>
      <c r="SML42" s="147"/>
      <c r="SMM42" s="147"/>
      <c r="SMN42" s="147"/>
      <c r="SMO42" s="147"/>
      <c r="SMP42" s="147"/>
      <c r="SMQ42" s="147"/>
      <c r="SMR42" s="147"/>
      <c r="SMS42" s="147"/>
      <c r="SMT42" s="147"/>
      <c r="SMU42" s="147"/>
      <c r="SMV42" s="147"/>
      <c r="SMW42" s="147"/>
      <c r="SMX42" s="147"/>
      <c r="SMY42" s="147"/>
      <c r="SMZ42" s="147"/>
      <c r="SNA42" s="147"/>
      <c r="SNB42" s="147"/>
      <c r="SNC42" s="147"/>
      <c r="SND42" s="147"/>
      <c r="SNE42" s="147"/>
      <c r="SNF42" s="147"/>
      <c r="SNG42" s="147"/>
      <c r="SNH42" s="147"/>
      <c r="SNI42" s="147"/>
      <c r="SNJ42" s="147"/>
      <c r="SNK42" s="147"/>
      <c r="SNL42" s="147"/>
      <c r="SNM42" s="147"/>
      <c r="SNN42" s="147"/>
      <c r="SNO42" s="147"/>
      <c r="SNP42" s="147"/>
      <c r="SNQ42" s="147"/>
      <c r="SNR42" s="147"/>
      <c r="SNS42" s="147"/>
      <c r="SNT42" s="147"/>
      <c r="SNU42" s="147"/>
      <c r="SNV42" s="147"/>
      <c r="SNW42" s="147"/>
      <c r="SNX42" s="147"/>
      <c r="SNY42" s="147"/>
      <c r="SNZ42" s="147"/>
      <c r="SOA42" s="147"/>
      <c r="SOB42" s="147"/>
      <c r="SOC42" s="147"/>
      <c r="SOD42" s="147"/>
      <c r="SOE42" s="147"/>
      <c r="SOF42" s="147"/>
      <c r="SOG42" s="147"/>
      <c r="SOH42" s="147"/>
      <c r="SOI42" s="147"/>
      <c r="SOJ42" s="147"/>
      <c r="SOK42" s="147"/>
      <c r="SOL42" s="147"/>
      <c r="SOM42" s="147"/>
      <c r="SON42" s="147"/>
      <c r="SOO42" s="147"/>
      <c r="SOP42" s="147"/>
      <c r="SOQ42" s="147"/>
      <c r="SOR42" s="147"/>
      <c r="SOS42" s="147"/>
      <c r="SOT42" s="147"/>
      <c r="SOU42" s="147"/>
      <c r="SOV42" s="147"/>
      <c r="SOW42" s="147"/>
      <c r="SOX42" s="147"/>
      <c r="SOY42" s="147"/>
      <c r="SOZ42" s="147"/>
      <c r="SPA42" s="147"/>
      <c r="SPB42" s="147"/>
      <c r="SPC42" s="147"/>
      <c r="SPD42" s="147"/>
      <c r="SPE42" s="147"/>
      <c r="SPF42" s="147"/>
      <c r="SPG42" s="147"/>
      <c r="SPH42" s="147"/>
      <c r="SPI42" s="147"/>
      <c r="SPJ42" s="147"/>
      <c r="SPK42" s="147"/>
      <c r="SPL42" s="147"/>
      <c r="SPM42" s="147"/>
      <c r="SPN42" s="147"/>
      <c r="SPO42" s="147"/>
      <c r="SPP42" s="147"/>
      <c r="SPQ42" s="147"/>
      <c r="SPR42" s="147"/>
      <c r="SPS42" s="147"/>
      <c r="SPT42" s="147"/>
      <c r="SPU42" s="147"/>
      <c r="SPV42" s="147"/>
      <c r="SPW42" s="147"/>
      <c r="SPX42" s="147"/>
      <c r="SPY42" s="147"/>
      <c r="SPZ42" s="147"/>
      <c r="SQA42" s="147"/>
      <c r="SQB42" s="147"/>
      <c r="SQC42" s="147"/>
      <c r="SQD42" s="147"/>
      <c r="SQE42" s="147"/>
      <c r="SQF42" s="147"/>
      <c r="SQG42" s="147"/>
      <c r="SQH42" s="147"/>
      <c r="SQI42" s="147"/>
      <c r="SQJ42" s="147"/>
      <c r="SQK42" s="147"/>
      <c r="SQL42" s="147"/>
      <c r="SQM42" s="147"/>
      <c r="SQN42" s="147"/>
      <c r="SQO42" s="147"/>
      <c r="SQP42" s="147"/>
      <c r="SQQ42" s="147"/>
      <c r="SQR42" s="147"/>
      <c r="SQS42" s="147"/>
      <c r="SQT42" s="147"/>
      <c r="SQU42" s="147"/>
      <c r="SQV42" s="147"/>
      <c r="SQW42" s="147"/>
      <c r="SQX42" s="147"/>
      <c r="SQY42" s="147"/>
      <c r="SQZ42" s="147"/>
      <c r="SRA42" s="147"/>
      <c r="SRB42" s="147"/>
      <c r="SRC42" s="147"/>
      <c r="SRD42" s="147"/>
      <c r="SRE42" s="147"/>
      <c r="SRF42" s="147"/>
      <c r="SRG42" s="147"/>
      <c r="SRH42" s="147"/>
      <c r="SRI42" s="147"/>
      <c r="SRJ42" s="147"/>
      <c r="SRK42" s="147"/>
      <c r="SRL42" s="147"/>
      <c r="SRM42" s="147"/>
      <c r="SRN42" s="147"/>
      <c r="SRO42" s="147"/>
      <c r="SRP42" s="147"/>
      <c r="SRQ42" s="147"/>
      <c r="SRR42" s="147"/>
      <c r="SRS42" s="147"/>
      <c r="SRT42" s="147"/>
      <c r="SRU42" s="147"/>
      <c r="SRV42" s="147"/>
      <c r="SRW42" s="147"/>
      <c r="SRX42" s="147"/>
      <c r="SRY42" s="147"/>
      <c r="SRZ42" s="147"/>
      <c r="SSA42" s="147"/>
      <c r="SSB42" s="147"/>
      <c r="SSC42" s="147"/>
      <c r="SSD42" s="147"/>
      <c r="SSE42" s="147"/>
      <c r="SSF42" s="147"/>
      <c r="SSG42" s="147"/>
      <c r="SSH42" s="147"/>
      <c r="SSI42" s="147"/>
      <c r="SSJ42" s="147"/>
      <c r="SSK42" s="147"/>
      <c r="SSL42" s="147"/>
      <c r="SSM42" s="147"/>
      <c r="SSN42" s="147"/>
      <c r="SSO42" s="147"/>
      <c r="SSP42" s="147"/>
      <c r="SSQ42" s="147"/>
      <c r="SSR42" s="147"/>
      <c r="SSS42" s="147"/>
      <c r="SST42" s="147"/>
      <c r="SSU42" s="147"/>
      <c r="SSV42" s="147"/>
      <c r="SSW42" s="147"/>
      <c r="SSX42" s="147"/>
      <c r="SSY42" s="147"/>
      <c r="SSZ42" s="147"/>
      <c r="STA42" s="147"/>
      <c r="STB42" s="147"/>
      <c r="STC42" s="147"/>
      <c r="STD42" s="147"/>
      <c r="STE42" s="147"/>
      <c r="STF42" s="147"/>
      <c r="STG42" s="147"/>
      <c r="STH42" s="147"/>
      <c r="STI42" s="147"/>
      <c r="STJ42" s="147"/>
      <c r="STK42" s="147"/>
      <c r="STL42" s="147"/>
      <c r="STM42" s="147"/>
      <c r="STN42" s="147"/>
      <c r="STO42" s="147"/>
      <c r="STP42" s="147"/>
      <c r="STQ42" s="147"/>
      <c r="STR42" s="147"/>
      <c r="STS42" s="147"/>
      <c r="STT42" s="147"/>
      <c r="STU42" s="147"/>
      <c r="STV42" s="147"/>
      <c r="STW42" s="147"/>
      <c r="STX42" s="147"/>
      <c r="STY42" s="147"/>
      <c r="STZ42" s="147"/>
      <c r="SUA42" s="147"/>
      <c r="SUB42" s="147"/>
      <c r="SUC42" s="147"/>
      <c r="SUD42" s="147"/>
      <c r="SUE42" s="147"/>
      <c r="SUF42" s="147"/>
      <c r="SUG42" s="147"/>
      <c r="SUH42" s="147"/>
      <c r="SUI42" s="147"/>
      <c r="SUJ42" s="147"/>
      <c r="SUK42" s="147"/>
      <c r="SUL42" s="147"/>
      <c r="SUM42" s="147"/>
      <c r="SUN42" s="147"/>
      <c r="SUO42" s="147"/>
      <c r="SUP42" s="147"/>
      <c r="SUQ42" s="147"/>
      <c r="SUR42" s="147"/>
      <c r="SUS42" s="147"/>
      <c r="SUT42" s="147"/>
      <c r="SUU42" s="147"/>
      <c r="SUV42" s="147"/>
      <c r="SUW42" s="147"/>
      <c r="SUX42" s="147"/>
      <c r="SUY42" s="147"/>
      <c r="SUZ42" s="147"/>
      <c r="SVA42" s="147"/>
      <c r="SVB42" s="147"/>
      <c r="SVC42" s="147"/>
      <c r="SVD42" s="147"/>
      <c r="SVE42" s="147"/>
      <c r="SVF42" s="147"/>
      <c r="SVG42" s="147"/>
      <c r="SVH42" s="147"/>
      <c r="SVI42" s="147"/>
      <c r="SVJ42" s="147"/>
      <c r="SVK42" s="147"/>
      <c r="SVL42" s="147"/>
      <c r="SVM42" s="147"/>
      <c r="SVN42" s="147"/>
      <c r="SVO42" s="147"/>
      <c r="SVP42" s="147"/>
      <c r="SVQ42" s="147"/>
      <c r="SVR42" s="147"/>
      <c r="SVS42" s="147"/>
      <c r="SVT42" s="147"/>
      <c r="SVU42" s="147"/>
      <c r="SVV42" s="147"/>
      <c r="SVW42" s="147"/>
      <c r="SVX42" s="147"/>
      <c r="SVY42" s="147"/>
      <c r="SVZ42" s="147"/>
      <c r="SWA42" s="147"/>
      <c r="SWB42" s="147"/>
      <c r="SWC42" s="147"/>
      <c r="SWD42" s="147"/>
      <c r="SWE42" s="147"/>
      <c r="SWF42" s="147"/>
      <c r="SWG42" s="147"/>
      <c r="SWH42" s="147"/>
      <c r="SWI42" s="147"/>
      <c r="SWJ42" s="147"/>
      <c r="SWK42" s="147"/>
      <c r="SWL42" s="147"/>
      <c r="SWM42" s="147"/>
      <c r="SWN42" s="147"/>
      <c r="SWO42" s="147"/>
      <c r="SWP42" s="147"/>
      <c r="SWQ42" s="147"/>
      <c r="SWR42" s="147"/>
      <c r="SWS42" s="147"/>
      <c r="SWT42" s="147"/>
      <c r="SWU42" s="147"/>
      <c r="SWV42" s="147"/>
      <c r="SWW42" s="147"/>
      <c r="SWX42" s="147"/>
      <c r="SWY42" s="147"/>
      <c r="SWZ42" s="147"/>
      <c r="SXA42" s="147"/>
      <c r="SXB42" s="147"/>
      <c r="SXC42" s="147"/>
      <c r="SXD42" s="147"/>
      <c r="SXE42" s="147"/>
      <c r="SXF42" s="147"/>
      <c r="SXG42" s="147"/>
      <c r="SXH42" s="147"/>
      <c r="SXI42" s="147"/>
      <c r="SXJ42" s="147"/>
      <c r="SXK42" s="147"/>
      <c r="SXL42" s="147"/>
      <c r="SXM42" s="147"/>
      <c r="SXN42" s="147"/>
      <c r="SXO42" s="147"/>
      <c r="SXP42" s="147"/>
      <c r="SXQ42" s="147"/>
      <c r="SXR42" s="147"/>
      <c r="SXS42" s="147"/>
      <c r="SXT42" s="147"/>
      <c r="SXU42" s="147"/>
      <c r="SXV42" s="147"/>
      <c r="SXW42" s="147"/>
      <c r="SXX42" s="147"/>
      <c r="SXY42" s="147"/>
      <c r="SXZ42" s="147"/>
      <c r="SYA42" s="147"/>
      <c r="SYB42" s="147"/>
      <c r="SYC42" s="147"/>
      <c r="SYD42" s="147"/>
      <c r="SYE42" s="147"/>
      <c r="SYF42" s="147"/>
      <c r="SYG42" s="147"/>
      <c r="SYH42" s="147"/>
      <c r="SYI42" s="147"/>
      <c r="SYJ42" s="147"/>
      <c r="SYK42" s="147"/>
      <c r="SYL42" s="147"/>
      <c r="SYM42" s="147"/>
      <c r="SYN42" s="147"/>
      <c r="SYO42" s="147"/>
      <c r="SYP42" s="147"/>
      <c r="SYQ42" s="147"/>
      <c r="SYR42" s="147"/>
      <c r="SYS42" s="147"/>
      <c r="SYT42" s="147"/>
      <c r="SYU42" s="147"/>
      <c r="SYV42" s="147"/>
      <c r="SYW42" s="147"/>
      <c r="SYX42" s="147"/>
      <c r="SYY42" s="147"/>
      <c r="SYZ42" s="147"/>
      <c r="SZA42" s="147"/>
      <c r="SZB42" s="147"/>
      <c r="SZC42" s="147"/>
      <c r="SZD42" s="147"/>
      <c r="SZE42" s="147"/>
      <c r="SZF42" s="147"/>
      <c r="SZG42" s="147"/>
      <c r="SZH42" s="147"/>
      <c r="SZI42" s="147"/>
      <c r="SZJ42" s="147"/>
      <c r="SZK42" s="147"/>
      <c r="SZL42" s="147"/>
      <c r="SZM42" s="147"/>
      <c r="SZN42" s="147"/>
      <c r="SZO42" s="147"/>
      <c r="SZP42" s="147"/>
      <c r="SZQ42" s="147"/>
      <c r="SZR42" s="147"/>
      <c r="SZS42" s="147"/>
      <c r="SZT42" s="147"/>
      <c r="SZU42" s="147"/>
      <c r="SZV42" s="147"/>
      <c r="SZW42" s="147"/>
      <c r="SZX42" s="147"/>
      <c r="SZY42" s="147"/>
      <c r="SZZ42" s="147"/>
      <c r="TAA42" s="147"/>
      <c r="TAB42" s="147"/>
      <c r="TAC42" s="147"/>
      <c r="TAD42" s="147"/>
      <c r="TAE42" s="147"/>
      <c r="TAF42" s="147"/>
      <c r="TAG42" s="147"/>
      <c r="TAH42" s="147"/>
      <c r="TAI42" s="147"/>
      <c r="TAJ42" s="147"/>
      <c r="TAK42" s="147"/>
      <c r="TAL42" s="147"/>
      <c r="TAM42" s="147"/>
      <c r="TAN42" s="147"/>
      <c r="TAO42" s="147"/>
      <c r="TAP42" s="147"/>
      <c r="TAQ42" s="147"/>
      <c r="TAR42" s="147"/>
      <c r="TAS42" s="147"/>
      <c r="TAT42" s="147"/>
      <c r="TAU42" s="147"/>
      <c r="TAV42" s="147"/>
      <c r="TAW42" s="147"/>
      <c r="TAX42" s="147"/>
      <c r="TAY42" s="147"/>
      <c r="TAZ42" s="147"/>
      <c r="TBA42" s="147"/>
      <c r="TBB42" s="147"/>
      <c r="TBC42" s="147"/>
      <c r="TBD42" s="147"/>
      <c r="TBE42" s="147"/>
      <c r="TBF42" s="147"/>
      <c r="TBG42" s="147"/>
      <c r="TBH42" s="147"/>
      <c r="TBI42" s="147"/>
      <c r="TBJ42" s="147"/>
      <c r="TBK42" s="147"/>
      <c r="TBL42" s="147"/>
      <c r="TBM42" s="147"/>
      <c r="TBN42" s="147"/>
      <c r="TBO42" s="147"/>
      <c r="TBP42" s="147"/>
      <c r="TBQ42" s="147"/>
      <c r="TBR42" s="147"/>
      <c r="TBS42" s="147"/>
      <c r="TBT42" s="147"/>
      <c r="TBU42" s="147"/>
      <c r="TBV42" s="147"/>
      <c r="TBW42" s="147"/>
      <c r="TBX42" s="147"/>
      <c r="TBY42" s="147"/>
      <c r="TBZ42" s="147"/>
      <c r="TCA42" s="147"/>
      <c r="TCB42" s="147"/>
      <c r="TCC42" s="147"/>
      <c r="TCD42" s="147"/>
      <c r="TCE42" s="147"/>
      <c r="TCF42" s="147"/>
      <c r="TCG42" s="147"/>
      <c r="TCH42" s="147"/>
      <c r="TCI42" s="147"/>
      <c r="TCJ42" s="147"/>
      <c r="TCK42" s="147"/>
      <c r="TCL42" s="147"/>
      <c r="TCM42" s="147"/>
      <c r="TCN42" s="147"/>
      <c r="TCO42" s="147"/>
      <c r="TCP42" s="147"/>
      <c r="TCQ42" s="147"/>
      <c r="TCR42" s="147"/>
      <c r="TCS42" s="147"/>
      <c r="TCT42" s="147"/>
      <c r="TCU42" s="147"/>
      <c r="TCV42" s="147"/>
      <c r="TCW42" s="147"/>
      <c r="TCX42" s="147"/>
      <c r="TCY42" s="147"/>
      <c r="TCZ42" s="147"/>
      <c r="TDA42" s="147"/>
      <c r="TDB42" s="147"/>
      <c r="TDC42" s="147"/>
      <c r="TDD42" s="147"/>
      <c r="TDE42" s="147"/>
      <c r="TDF42" s="147"/>
      <c r="TDG42" s="147"/>
      <c r="TDH42" s="147"/>
      <c r="TDI42" s="147"/>
      <c r="TDJ42" s="147"/>
      <c r="TDK42" s="147"/>
      <c r="TDL42" s="147"/>
      <c r="TDM42" s="147"/>
      <c r="TDN42" s="147"/>
      <c r="TDO42" s="147"/>
      <c r="TDP42" s="147"/>
      <c r="TDQ42" s="147"/>
      <c r="TDR42" s="147"/>
      <c r="TDS42" s="147"/>
      <c r="TDT42" s="147"/>
      <c r="TDU42" s="147"/>
      <c r="TDV42" s="147"/>
      <c r="TDW42" s="147"/>
      <c r="TDX42" s="147"/>
      <c r="TDY42" s="147"/>
      <c r="TDZ42" s="147"/>
      <c r="TEA42" s="147"/>
      <c r="TEB42" s="147"/>
      <c r="TEC42" s="147"/>
      <c r="TED42" s="147"/>
      <c r="TEE42" s="147"/>
      <c r="TEF42" s="147"/>
      <c r="TEG42" s="147"/>
      <c r="TEH42" s="147"/>
      <c r="TEI42" s="147"/>
      <c r="TEJ42" s="147"/>
      <c r="TEK42" s="147"/>
      <c r="TEL42" s="147"/>
      <c r="TEM42" s="147"/>
      <c r="TEN42" s="147"/>
      <c r="TEO42" s="147"/>
      <c r="TEP42" s="147"/>
      <c r="TEQ42" s="147"/>
      <c r="TER42" s="147"/>
      <c r="TES42" s="147"/>
      <c r="TET42" s="147"/>
      <c r="TEU42" s="147"/>
      <c r="TEV42" s="147"/>
      <c r="TEW42" s="147"/>
      <c r="TEX42" s="147"/>
      <c r="TEY42" s="147"/>
      <c r="TEZ42" s="147"/>
      <c r="TFA42" s="147"/>
      <c r="TFB42" s="147"/>
      <c r="TFC42" s="147"/>
      <c r="TFD42" s="147"/>
      <c r="TFE42" s="147"/>
      <c r="TFF42" s="147"/>
      <c r="TFG42" s="147"/>
      <c r="TFH42" s="147"/>
      <c r="TFI42" s="147"/>
      <c r="TFJ42" s="147"/>
      <c r="TFK42" s="147"/>
      <c r="TFL42" s="147"/>
      <c r="TFM42" s="147"/>
      <c r="TFN42" s="147"/>
      <c r="TFO42" s="147"/>
      <c r="TFP42" s="147"/>
      <c r="TFQ42" s="147"/>
      <c r="TFR42" s="147"/>
      <c r="TFS42" s="147"/>
      <c r="TFT42" s="147"/>
      <c r="TFU42" s="147"/>
      <c r="TFV42" s="147"/>
      <c r="TFW42" s="147"/>
      <c r="TFX42" s="147"/>
      <c r="TFY42" s="147"/>
      <c r="TFZ42" s="147"/>
      <c r="TGA42" s="147"/>
      <c r="TGB42" s="147"/>
      <c r="TGC42" s="147"/>
      <c r="TGD42" s="147"/>
      <c r="TGE42" s="147"/>
      <c r="TGF42" s="147"/>
      <c r="TGG42" s="147"/>
      <c r="TGH42" s="147"/>
      <c r="TGI42" s="147"/>
      <c r="TGJ42" s="147"/>
      <c r="TGK42" s="147"/>
      <c r="TGL42" s="147"/>
      <c r="TGM42" s="147"/>
      <c r="TGN42" s="147"/>
      <c r="TGO42" s="147"/>
      <c r="TGP42" s="147"/>
      <c r="TGQ42" s="147"/>
      <c r="TGR42" s="147"/>
      <c r="TGS42" s="147"/>
      <c r="TGT42" s="147"/>
      <c r="TGU42" s="147"/>
      <c r="TGV42" s="147"/>
      <c r="TGW42" s="147"/>
      <c r="TGX42" s="147"/>
      <c r="TGY42" s="147"/>
      <c r="TGZ42" s="147"/>
      <c r="THA42" s="147"/>
      <c r="THB42" s="147"/>
      <c r="THC42" s="147"/>
      <c r="THD42" s="147"/>
      <c r="THE42" s="147"/>
      <c r="THF42" s="147"/>
      <c r="THG42" s="147"/>
      <c r="THH42" s="147"/>
      <c r="THI42" s="147"/>
      <c r="THJ42" s="147"/>
      <c r="THK42" s="147"/>
      <c r="THL42" s="147"/>
      <c r="THM42" s="147"/>
      <c r="THN42" s="147"/>
      <c r="THO42" s="147"/>
      <c r="THP42" s="147"/>
      <c r="THQ42" s="147"/>
      <c r="THR42" s="147"/>
      <c r="THS42" s="147"/>
      <c r="THT42" s="147"/>
      <c r="THU42" s="147"/>
      <c r="THV42" s="147"/>
      <c r="THW42" s="147"/>
      <c r="THX42" s="147"/>
      <c r="THY42" s="147"/>
      <c r="THZ42" s="147"/>
      <c r="TIA42" s="147"/>
      <c r="TIB42" s="147"/>
      <c r="TIC42" s="147"/>
      <c r="TID42" s="147"/>
      <c r="TIE42" s="147"/>
      <c r="TIF42" s="147"/>
      <c r="TIG42" s="147"/>
      <c r="TIH42" s="147"/>
      <c r="TII42" s="147"/>
      <c r="TIJ42" s="147"/>
      <c r="TIK42" s="147"/>
      <c r="TIL42" s="147"/>
      <c r="TIM42" s="147"/>
      <c r="TIN42" s="147"/>
      <c r="TIO42" s="147"/>
      <c r="TIP42" s="147"/>
      <c r="TIQ42" s="147"/>
      <c r="TIR42" s="147"/>
      <c r="TIS42" s="147"/>
      <c r="TIT42" s="147"/>
      <c r="TIU42" s="147"/>
      <c r="TIV42" s="147"/>
      <c r="TIW42" s="147"/>
      <c r="TIX42" s="147"/>
      <c r="TIY42" s="147"/>
      <c r="TIZ42" s="147"/>
      <c r="TJA42" s="147"/>
      <c r="TJB42" s="147"/>
      <c r="TJC42" s="147"/>
      <c r="TJD42" s="147"/>
      <c r="TJE42" s="147"/>
      <c r="TJF42" s="147"/>
      <c r="TJG42" s="147"/>
      <c r="TJH42" s="147"/>
      <c r="TJI42" s="147"/>
      <c r="TJJ42" s="147"/>
      <c r="TJK42" s="147"/>
      <c r="TJL42" s="147"/>
      <c r="TJM42" s="147"/>
      <c r="TJN42" s="147"/>
      <c r="TJO42" s="147"/>
      <c r="TJP42" s="147"/>
      <c r="TJQ42" s="147"/>
      <c r="TJR42" s="147"/>
      <c r="TJS42" s="147"/>
      <c r="TJT42" s="147"/>
      <c r="TJU42" s="147"/>
      <c r="TJV42" s="147"/>
      <c r="TJW42" s="147"/>
      <c r="TJX42" s="147"/>
      <c r="TJY42" s="147"/>
      <c r="TJZ42" s="147"/>
      <c r="TKA42" s="147"/>
      <c r="TKB42" s="147"/>
      <c r="TKC42" s="147"/>
      <c r="TKD42" s="147"/>
      <c r="TKE42" s="147"/>
      <c r="TKF42" s="147"/>
      <c r="TKG42" s="147"/>
      <c r="TKH42" s="147"/>
      <c r="TKI42" s="147"/>
      <c r="TKJ42" s="147"/>
      <c r="TKK42" s="147"/>
      <c r="TKL42" s="147"/>
      <c r="TKM42" s="147"/>
      <c r="TKN42" s="147"/>
      <c r="TKO42" s="147"/>
      <c r="TKP42" s="147"/>
      <c r="TKQ42" s="147"/>
      <c r="TKR42" s="147"/>
      <c r="TKS42" s="147"/>
      <c r="TKT42" s="147"/>
      <c r="TKU42" s="147"/>
      <c r="TKV42" s="147"/>
      <c r="TKW42" s="147"/>
      <c r="TKX42" s="147"/>
      <c r="TKY42" s="147"/>
      <c r="TKZ42" s="147"/>
      <c r="TLA42" s="147"/>
      <c r="TLB42" s="147"/>
      <c r="TLC42" s="147"/>
      <c r="TLD42" s="147"/>
      <c r="TLE42" s="147"/>
      <c r="TLF42" s="147"/>
      <c r="TLG42" s="147"/>
      <c r="TLH42" s="147"/>
      <c r="TLI42" s="147"/>
      <c r="TLJ42" s="147"/>
      <c r="TLK42" s="147"/>
      <c r="TLL42" s="147"/>
      <c r="TLM42" s="147"/>
      <c r="TLN42" s="147"/>
      <c r="TLO42" s="147"/>
      <c r="TLP42" s="147"/>
      <c r="TLQ42" s="147"/>
      <c r="TLR42" s="147"/>
      <c r="TLS42" s="147"/>
      <c r="TLT42" s="147"/>
      <c r="TLU42" s="147"/>
      <c r="TLV42" s="147"/>
      <c r="TLW42" s="147"/>
      <c r="TLX42" s="147"/>
      <c r="TLY42" s="147"/>
      <c r="TLZ42" s="147"/>
      <c r="TMA42" s="147"/>
      <c r="TMB42" s="147"/>
      <c r="TMC42" s="147"/>
      <c r="TMD42" s="147"/>
      <c r="TME42" s="147"/>
      <c r="TMF42" s="147"/>
      <c r="TMG42" s="147"/>
      <c r="TMH42" s="147"/>
      <c r="TMI42" s="147"/>
      <c r="TMJ42" s="147"/>
      <c r="TMK42" s="147"/>
      <c r="TML42" s="147"/>
      <c r="TMM42" s="147"/>
      <c r="TMN42" s="147"/>
      <c r="TMO42" s="147"/>
      <c r="TMP42" s="147"/>
      <c r="TMQ42" s="147"/>
      <c r="TMR42" s="147"/>
      <c r="TMS42" s="147"/>
      <c r="TMT42" s="147"/>
      <c r="TMU42" s="147"/>
      <c r="TMV42" s="147"/>
      <c r="TMW42" s="147"/>
      <c r="TMX42" s="147"/>
      <c r="TMY42" s="147"/>
      <c r="TMZ42" s="147"/>
      <c r="TNA42" s="147"/>
      <c r="TNB42" s="147"/>
      <c r="TNC42" s="147"/>
      <c r="TND42" s="147"/>
      <c r="TNE42" s="147"/>
      <c r="TNF42" s="147"/>
      <c r="TNG42" s="147"/>
      <c r="TNH42" s="147"/>
      <c r="TNI42" s="147"/>
      <c r="TNJ42" s="147"/>
      <c r="TNK42" s="147"/>
      <c r="TNL42" s="147"/>
      <c r="TNM42" s="147"/>
      <c r="TNN42" s="147"/>
      <c r="TNO42" s="147"/>
      <c r="TNP42" s="147"/>
      <c r="TNQ42" s="147"/>
      <c r="TNR42" s="147"/>
      <c r="TNS42" s="147"/>
      <c r="TNT42" s="147"/>
      <c r="TNU42" s="147"/>
      <c r="TNV42" s="147"/>
      <c r="TNW42" s="147"/>
      <c r="TNX42" s="147"/>
      <c r="TNY42" s="147"/>
      <c r="TNZ42" s="147"/>
      <c r="TOA42" s="147"/>
      <c r="TOB42" s="147"/>
      <c r="TOC42" s="147"/>
      <c r="TOD42" s="147"/>
      <c r="TOE42" s="147"/>
      <c r="TOF42" s="147"/>
      <c r="TOG42" s="147"/>
      <c r="TOH42" s="147"/>
      <c r="TOI42" s="147"/>
      <c r="TOJ42" s="147"/>
      <c r="TOK42" s="147"/>
      <c r="TOL42" s="147"/>
      <c r="TOM42" s="147"/>
      <c r="TON42" s="147"/>
      <c r="TOO42" s="147"/>
      <c r="TOP42" s="147"/>
      <c r="TOQ42" s="147"/>
      <c r="TOR42" s="147"/>
      <c r="TOS42" s="147"/>
      <c r="TOT42" s="147"/>
      <c r="TOU42" s="147"/>
      <c r="TOV42" s="147"/>
      <c r="TOW42" s="147"/>
      <c r="TOX42" s="147"/>
      <c r="TOY42" s="147"/>
      <c r="TOZ42" s="147"/>
      <c r="TPA42" s="147"/>
      <c r="TPB42" s="147"/>
      <c r="TPC42" s="147"/>
      <c r="TPD42" s="147"/>
      <c r="TPE42" s="147"/>
      <c r="TPF42" s="147"/>
      <c r="TPG42" s="147"/>
      <c r="TPH42" s="147"/>
      <c r="TPI42" s="147"/>
      <c r="TPJ42" s="147"/>
      <c r="TPK42" s="147"/>
      <c r="TPL42" s="147"/>
      <c r="TPM42" s="147"/>
      <c r="TPN42" s="147"/>
      <c r="TPO42" s="147"/>
      <c r="TPP42" s="147"/>
      <c r="TPQ42" s="147"/>
      <c r="TPR42" s="147"/>
      <c r="TPS42" s="147"/>
      <c r="TPT42" s="147"/>
      <c r="TPU42" s="147"/>
      <c r="TPV42" s="147"/>
      <c r="TPW42" s="147"/>
      <c r="TPX42" s="147"/>
      <c r="TPY42" s="147"/>
      <c r="TPZ42" s="147"/>
      <c r="TQA42" s="147"/>
      <c r="TQB42" s="147"/>
      <c r="TQC42" s="147"/>
      <c r="TQD42" s="147"/>
      <c r="TQE42" s="147"/>
      <c r="TQF42" s="147"/>
      <c r="TQG42" s="147"/>
      <c r="TQH42" s="147"/>
      <c r="TQI42" s="147"/>
      <c r="TQJ42" s="147"/>
      <c r="TQK42" s="147"/>
      <c r="TQL42" s="147"/>
      <c r="TQM42" s="147"/>
      <c r="TQN42" s="147"/>
      <c r="TQO42" s="147"/>
      <c r="TQP42" s="147"/>
      <c r="TQQ42" s="147"/>
      <c r="TQR42" s="147"/>
      <c r="TQS42" s="147"/>
      <c r="TQT42" s="147"/>
      <c r="TQU42" s="147"/>
      <c r="TQV42" s="147"/>
      <c r="TQW42" s="147"/>
      <c r="TQX42" s="147"/>
      <c r="TQY42" s="147"/>
      <c r="TQZ42" s="147"/>
      <c r="TRA42" s="147"/>
      <c r="TRB42" s="147"/>
      <c r="TRC42" s="147"/>
      <c r="TRD42" s="147"/>
      <c r="TRE42" s="147"/>
      <c r="TRF42" s="147"/>
      <c r="TRG42" s="147"/>
      <c r="TRH42" s="147"/>
      <c r="TRI42" s="147"/>
      <c r="TRJ42" s="147"/>
      <c r="TRK42" s="147"/>
      <c r="TRL42" s="147"/>
      <c r="TRM42" s="147"/>
      <c r="TRN42" s="147"/>
      <c r="TRO42" s="147"/>
      <c r="TRP42" s="147"/>
      <c r="TRQ42" s="147"/>
      <c r="TRR42" s="147"/>
      <c r="TRS42" s="147"/>
      <c r="TRT42" s="147"/>
      <c r="TRU42" s="147"/>
      <c r="TRV42" s="147"/>
      <c r="TRW42" s="147"/>
      <c r="TRX42" s="147"/>
      <c r="TRY42" s="147"/>
      <c r="TRZ42" s="147"/>
      <c r="TSA42" s="147"/>
      <c r="TSB42" s="147"/>
      <c r="TSC42" s="147"/>
      <c r="TSD42" s="147"/>
      <c r="TSE42" s="147"/>
      <c r="TSF42" s="147"/>
      <c r="TSG42" s="147"/>
      <c r="TSH42" s="147"/>
      <c r="TSI42" s="147"/>
      <c r="TSJ42" s="147"/>
      <c r="TSK42" s="147"/>
      <c r="TSL42" s="147"/>
      <c r="TSM42" s="147"/>
      <c r="TSN42" s="147"/>
      <c r="TSO42" s="147"/>
      <c r="TSP42" s="147"/>
      <c r="TSQ42" s="147"/>
      <c r="TSR42" s="147"/>
      <c r="TSS42" s="147"/>
      <c r="TST42" s="147"/>
      <c r="TSU42" s="147"/>
      <c r="TSV42" s="147"/>
      <c r="TSW42" s="147"/>
      <c r="TSX42" s="147"/>
      <c r="TSY42" s="147"/>
      <c r="TSZ42" s="147"/>
      <c r="TTA42" s="147"/>
      <c r="TTB42" s="147"/>
      <c r="TTC42" s="147"/>
      <c r="TTD42" s="147"/>
      <c r="TTE42" s="147"/>
      <c r="TTF42" s="147"/>
      <c r="TTG42" s="147"/>
      <c r="TTH42" s="147"/>
      <c r="TTI42" s="147"/>
      <c r="TTJ42" s="147"/>
      <c r="TTK42" s="147"/>
      <c r="TTL42" s="147"/>
      <c r="TTM42" s="147"/>
      <c r="TTN42" s="147"/>
      <c r="TTO42" s="147"/>
      <c r="TTP42" s="147"/>
      <c r="TTQ42" s="147"/>
      <c r="TTR42" s="147"/>
      <c r="TTS42" s="147"/>
      <c r="TTT42" s="147"/>
      <c r="TTU42" s="147"/>
      <c r="TTV42" s="147"/>
      <c r="TTW42" s="147"/>
      <c r="TTX42" s="147"/>
      <c r="TTY42" s="147"/>
      <c r="TTZ42" s="147"/>
      <c r="TUA42" s="147"/>
      <c r="TUB42" s="147"/>
      <c r="TUC42" s="147"/>
      <c r="TUD42" s="147"/>
      <c r="TUE42" s="147"/>
      <c r="TUF42" s="147"/>
      <c r="TUG42" s="147"/>
      <c r="TUH42" s="147"/>
      <c r="TUI42" s="147"/>
      <c r="TUJ42" s="147"/>
      <c r="TUK42" s="147"/>
      <c r="TUL42" s="147"/>
      <c r="TUM42" s="147"/>
      <c r="TUN42" s="147"/>
      <c r="TUO42" s="147"/>
      <c r="TUP42" s="147"/>
      <c r="TUQ42" s="147"/>
      <c r="TUR42" s="147"/>
      <c r="TUS42" s="147"/>
      <c r="TUT42" s="147"/>
      <c r="TUU42" s="147"/>
      <c r="TUV42" s="147"/>
      <c r="TUW42" s="147"/>
      <c r="TUX42" s="147"/>
      <c r="TUY42" s="147"/>
      <c r="TUZ42" s="147"/>
      <c r="TVA42" s="147"/>
      <c r="TVB42" s="147"/>
      <c r="TVC42" s="147"/>
      <c r="TVD42" s="147"/>
      <c r="TVE42" s="147"/>
      <c r="TVF42" s="147"/>
      <c r="TVG42" s="147"/>
      <c r="TVH42" s="147"/>
      <c r="TVI42" s="147"/>
      <c r="TVJ42" s="147"/>
      <c r="TVK42" s="147"/>
      <c r="TVL42" s="147"/>
      <c r="TVM42" s="147"/>
      <c r="TVN42" s="147"/>
      <c r="TVO42" s="147"/>
      <c r="TVP42" s="147"/>
      <c r="TVQ42" s="147"/>
      <c r="TVR42" s="147"/>
      <c r="TVS42" s="147"/>
      <c r="TVT42" s="147"/>
      <c r="TVU42" s="147"/>
      <c r="TVV42" s="147"/>
      <c r="TVW42" s="147"/>
      <c r="TVX42" s="147"/>
      <c r="TVY42" s="147"/>
      <c r="TVZ42" s="147"/>
      <c r="TWA42" s="147"/>
      <c r="TWB42" s="147"/>
      <c r="TWC42" s="147"/>
      <c r="TWD42" s="147"/>
      <c r="TWE42" s="147"/>
      <c r="TWF42" s="147"/>
      <c r="TWG42" s="147"/>
      <c r="TWH42" s="147"/>
      <c r="TWI42" s="147"/>
      <c r="TWJ42" s="147"/>
      <c r="TWK42" s="147"/>
      <c r="TWL42" s="147"/>
      <c r="TWM42" s="147"/>
      <c r="TWN42" s="147"/>
      <c r="TWO42" s="147"/>
      <c r="TWP42" s="147"/>
      <c r="TWQ42" s="147"/>
      <c r="TWR42" s="147"/>
      <c r="TWS42" s="147"/>
      <c r="TWT42" s="147"/>
      <c r="TWU42" s="147"/>
      <c r="TWV42" s="147"/>
      <c r="TWW42" s="147"/>
      <c r="TWX42" s="147"/>
      <c r="TWY42" s="147"/>
      <c r="TWZ42" s="147"/>
      <c r="TXA42" s="147"/>
      <c r="TXB42" s="147"/>
      <c r="TXC42" s="147"/>
      <c r="TXD42" s="147"/>
      <c r="TXE42" s="147"/>
      <c r="TXF42" s="147"/>
      <c r="TXG42" s="147"/>
      <c r="TXH42" s="147"/>
      <c r="TXI42" s="147"/>
      <c r="TXJ42" s="147"/>
      <c r="TXK42" s="147"/>
      <c r="TXL42" s="147"/>
      <c r="TXM42" s="147"/>
      <c r="TXN42" s="147"/>
      <c r="TXO42" s="147"/>
      <c r="TXP42" s="147"/>
      <c r="TXQ42" s="147"/>
      <c r="TXR42" s="147"/>
      <c r="TXS42" s="147"/>
      <c r="TXT42" s="147"/>
      <c r="TXU42" s="147"/>
      <c r="TXV42" s="147"/>
      <c r="TXW42" s="147"/>
      <c r="TXX42" s="147"/>
      <c r="TXY42" s="147"/>
      <c r="TXZ42" s="147"/>
      <c r="TYA42" s="147"/>
      <c r="TYB42" s="147"/>
      <c r="TYC42" s="147"/>
      <c r="TYD42" s="147"/>
      <c r="TYE42" s="147"/>
      <c r="TYF42" s="147"/>
      <c r="TYG42" s="147"/>
      <c r="TYH42" s="147"/>
      <c r="TYI42" s="147"/>
      <c r="TYJ42" s="147"/>
      <c r="TYK42" s="147"/>
      <c r="TYL42" s="147"/>
      <c r="TYM42" s="147"/>
      <c r="TYN42" s="147"/>
      <c r="TYO42" s="147"/>
      <c r="TYP42" s="147"/>
      <c r="TYQ42" s="147"/>
      <c r="TYR42" s="147"/>
      <c r="TYS42" s="147"/>
      <c r="TYT42" s="147"/>
      <c r="TYU42" s="147"/>
      <c r="TYV42" s="147"/>
      <c r="TYW42" s="147"/>
      <c r="TYX42" s="147"/>
      <c r="TYY42" s="147"/>
      <c r="TYZ42" s="147"/>
      <c r="TZA42" s="147"/>
      <c r="TZB42" s="147"/>
      <c r="TZC42" s="147"/>
      <c r="TZD42" s="147"/>
      <c r="TZE42" s="147"/>
      <c r="TZF42" s="147"/>
      <c r="TZG42" s="147"/>
      <c r="TZH42" s="147"/>
      <c r="TZI42" s="147"/>
      <c r="TZJ42" s="147"/>
      <c r="TZK42" s="147"/>
      <c r="TZL42" s="147"/>
      <c r="TZM42" s="147"/>
      <c r="TZN42" s="147"/>
      <c r="TZO42" s="147"/>
      <c r="TZP42" s="147"/>
      <c r="TZQ42" s="147"/>
      <c r="TZR42" s="147"/>
      <c r="TZS42" s="147"/>
      <c r="TZT42" s="147"/>
      <c r="TZU42" s="147"/>
      <c r="TZV42" s="147"/>
      <c r="TZW42" s="147"/>
      <c r="TZX42" s="147"/>
      <c r="TZY42" s="147"/>
      <c r="TZZ42" s="147"/>
      <c r="UAA42" s="147"/>
      <c r="UAB42" s="147"/>
      <c r="UAC42" s="147"/>
      <c r="UAD42" s="147"/>
      <c r="UAE42" s="147"/>
      <c r="UAF42" s="147"/>
      <c r="UAG42" s="147"/>
      <c r="UAH42" s="147"/>
      <c r="UAI42" s="147"/>
      <c r="UAJ42" s="147"/>
      <c r="UAK42" s="147"/>
      <c r="UAL42" s="147"/>
      <c r="UAM42" s="147"/>
      <c r="UAN42" s="147"/>
      <c r="UAO42" s="147"/>
      <c r="UAP42" s="147"/>
      <c r="UAQ42" s="147"/>
      <c r="UAR42" s="147"/>
      <c r="UAS42" s="147"/>
      <c r="UAT42" s="147"/>
      <c r="UAU42" s="147"/>
      <c r="UAV42" s="147"/>
      <c r="UAW42" s="147"/>
      <c r="UAX42" s="147"/>
      <c r="UAY42" s="147"/>
      <c r="UAZ42" s="147"/>
      <c r="UBA42" s="147"/>
      <c r="UBB42" s="147"/>
      <c r="UBC42" s="147"/>
      <c r="UBD42" s="147"/>
      <c r="UBE42" s="147"/>
      <c r="UBF42" s="147"/>
      <c r="UBG42" s="147"/>
      <c r="UBH42" s="147"/>
      <c r="UBI42" s="147"/>
      <c r="UBJ42" s="147"/>
      <c r="UBK42" s="147"/>
      <c r="UBL42" s="147"/>
      <c r="UBM42" s="147"/>
      <c r="UBN42" s="147"/>
      <c r="UBO42" s="147"/>
      <c r="UBP42" s="147"/>
      <c r="UBQ42" s="147"/>
      <c r="UBR42" s="147"/>
      <c r="UBS42" s="147"/>
      <c r="UBT42" s="147"/>
      <c r="UBU42" s="147"/>
      <c r="UBV42" s="147"/>
      <c r="UBW42" s="147"/>
      <c r="UBX42" s="147"/>
      <c r="UBY42" s="147"/>
      <c r="UBZ42" s="147"/>
      <c r="UCA42" s="147"/>
      <c r="UCB42" s="147"/>
      <c r="UCC42" s="147"/>
      <c r="UCD42" s="147"/>
      <c r="UCE42" s="147"/>
      <c r="UCF42" s="147"/>
      <c r="UCG42" s="147"/>
      <c r="UCH42" s="147"/>
      <c r="UCI42" s="147"/>
      <c r="UCJ42" s="147"/>
      <c r="UCK42" s="147"/>
      <c r="UCL42" s="147"/>
      <c r="UCM42" s="147"/>
      <c r="UCN42" s="147"/>
      <c r="UCO42" s="147"/>
      <c r="UCP42" s="147"/>
      <c r="UCQ42" s="147"/>
      <c r="UCR42" s="147"/>
      <c r="UCS42" s="147"/>
      <c r="UCT42" s="147"/>
      <c r="UCU42" s="147"/>
      <c r="UCV42" s="147"/>
      <c r="UCW42" s="147"/>
      <c r="UCX42" s="147"/>
      <c r="UCY42" s="147"/>
      <c r="UCZ42" s="147"/>
      <c r="UDA42" s="147"/>
      <c r="UDB42" s="147"/>
      <c r="UDC42" s="147"/>
      <c r="UDD42" s="147"/>
      <c r="UDE42" s="147"/>
      <c r="UDF42" s="147"/>
      <c r="UDG42" s="147"/>
      <c r="UDH42" s="147"/>
      <c r="UDI42" s="147"/>
      <c r="UDJ42" s="147"/>
      <c r="UDK42" s="147"/>
      <c r="UDL42" s="147"/>
      <c r="UDM42" s="147"/>
      <c r="UDN42" s="147"/>
      <c r="UDO42" s="147"/>
      <c r="UDP42" s="147"/>
      <c r="UDQ42" s="147"/>
      <c r="UDR42" s="147"/>
      <c r="UDS42" s="147"/>
      <c r="UDT42" s="147"/>
      <c r="UDU42" s="147"/>
      <c r="UDV42" s="147"/>
      <c r="UDW42" s="147"/>
      <c r="UDX42" s="147"/>
      <c r="UDY42" s="147"/>
      <c r="UDZ42" s="147"/>
      <c r="UEA42" s="147"/>
      <c r="UEB42" s="147"/>
      <c r="UEC42" s="147"/>
      <c r="UED42" s="147"/>
      <c r="UEE42" s="147"/>
      <c r="UEF42" s="147"/>
      <c r="UEG42" s="147"/>
      <c r="UEH42" s="147"/>
      <c r="UEI42" s="147"/>
      <c r="UEJ42" s="147"/>
      <c r="UEK42" s="147"/>
      <c r="UEL42" s="147"/>
      <c r="UEM42" s="147"/>
      <c r="UEN42" s="147"/>
      <c r="UEO42" s="147"/>
      <c r="UEP42" s="147"/>
      <c r="UEQ42" s="147"/>
      <c r="UER42" s="147"/>
      <c r="UES42" s="147"/>
      <c r="UET42" s="147"/>
      <c r="UEU42" s="147"/>
      <c r="UEV42" s="147"/>
      <c r="UEW42" s="147"/>
      <c r="UEX42" s="147"/>
      <c r="UEY42" s="147"/>
      <c r="UEZ42" s="147"/>
      <c r="UFA42" s="147"/>
      <c r="UFB42" s="147"/>
      <c r="UFC42" s="147"/>
      <c r="UFD42" s="147"/>
      <c r="UFE42" s="147"/>
      <c r="UFF42" s="147"/>
      <c r="UFG42" s="147"/>
      <c r="UFH42" s="147"/>
      <c r="UFI42" s="147"/>
      <c r="UFJ42" s="147"/>
      <c r="UFK42" s="147"/>
      <c r="UFL42" s="147"/>
      <c r="UFM42" s="147"/>
      <c r="UFN42" s="147"/>
      <c r="UFO42" s="147"/>
      <c r="UFP42" s="147"/>
      <c r="UFQ42" s="147"/>
      <c r="UFR42" s="147"/>
      <c r="UFS42" s="147"/>
      <c r="UFT42" s="147"/>
      <c r="UFU42" s="147"/>
      <c r="UFV42" s="147"/>
      <c r="UFW42" s="147"/>
      <c r="UFX42" s="147"/>
      <c r="UFY42" s="147"/>
      <c r="UFZ42" s="147"/>
      <c r="UGA42" s="147"/>
      <c r="UGB42" s="147"/>
      <c r="UGC42" s="147"/>
      <c r="UGD42" s="147"/>
      <c r="UGE42" s="147"/>
      <c r="UGF42" s="147"/>
      <c r="UGG42" s="147"/>
      <c r="UGH42" s="147"/>
      <c r="UGI42" s="147"/>
      <c r="UGJ42" s="147"/>
      <c r="UGK42" s="147"/>
      <c r="UGL42" s="147"/>
      <c r="UGM42" s="147"/>
      <c r="UGN42" s="147"/>
      <c r="UGO42" s="147"/>
      <c r="UGP42" s="147"/>
      <c r="UGQ42" s="147"/>
      <c r="UGR42" s="147"/>
      <c r="UGS42" s="147"/>
      <c r="UGT42" s="147"/>
      <c r="UGU42" s="147"/>
      <c r="UGV42" s="147"/>
      <c r="UGW42" s="147"/>
      <c r="UGX42" s="147"/>
      <c r="UGY42" s="147"/>
      <c r="UGZ42" s="147"/>
      <c r="UHA42" s="147"/>
      <c r="UHB42" s="147"/>
      <c r="UHC42" s="147"/>
      <c r="UHD42" s="147"/>
      <c r="UHE42" s="147"/>
      <c r="UHF42" s="147"/>
      <c r="UHG42" s="147"/>
      <c r="UHH42" s="147"/>
      <c r="UHI42" s="147"/>
      <c r="UHJ42" s="147"/>
      <c r="UHK42" s="147"/>
      <c r="UHL42" s="147"/>
      <c r="UHM42" s="147"/>
      <c r="UHN42" s="147"/>
      <c r="UHO42" s="147"/>
      <c r="UHP42" s="147"/>
      <c r="UHQ42" s="147"/>
      <c r="UHR42" s="147"/>
      <c r="UHS42" s="147"/>
      <c r="UHT42" s="147"/>
      <c r="UHU42" s="147"/>
      <c r="UHV42" s="147"/>
      <c r="UHW42" s="147"/>
      <c r="UHX42" s="147"/>
      <c r="UHY42" s="147"/>
      <c r="UHZ42" s="147"/>
      <c r="UIA42" s="147"/>
      <c r="UIB42" s="147"/>
      <c r="UIC42" s="147"/>
      <c r="UID42" s="147"/>
      <c r="UIE42" s="147"/>
      <c r="UIF42" s="147"/>
      <c r="UIG42" s="147"/>
      <c r="UIH42" s="147"/>
      <c r="UII42" s="147"/>
      <c r="UIJ42" s="147"/>
      <c r="UIK42" s="147"/>
      <c r="UIL42" s="147"/>
      <c r="UIM42" s="147"/>
      <c r="UIN42" s="147"/>
      <c r="UIO42" s="147"/>
      <c r="UIP42" s="147"/>
      <c r="UIQ42" s="147"/>
      <c r="UIR42" s="147"/>
      <c r="UIS42" s="147"/>
      <c r="UIT42" s="147"/>
      <c r="UIU42" s="147"/>
      <c r="UIV42" s="147"/>
      <c r="UIW42" s="147"/>
      <c r="UIX42" s="147"/>
      <c r="UIY42" s="147"/>
      <c r="UIZ42" s="147"/>
      <c r="UJA42" s="147"/>
      <c r="UJB42" s="147"/>
      <c r="UJC42" s="147"/>
      <c r="UJD42" s="147"/>
      <c r="UJE42" s="147"/>
      <c r="UJF42" s="147"/>
      <c r="UJG42" s="147"/>
      <c r="UJH42" s="147"/>
      <c r="UJI42" s="147"/>
      <c r="UJJ42" s="147"/>
      <c r="UJK42" s="147"/>
      <c r="UJL42" s="147"/>
      <c r="UJM42" s="147"/>
      <c r="UJN42" s="147"/>
      <c r="UJO42" s="147"/>
      <c r="UJP42" s="147"/>
      <c r="UJQ42" s="147"/>
      <c r="UJR42" s="147"/>
      <c r="UJS42" s="147"/>
      <c r="UJT42" s="147"/>
      <c r="UJU42" s="147"/>
      <c r="UJV42" s="147"/>
      <c r="UJW42" s="147"/>
      <c r="UJX42" s="147"/>
      <c r="UJY42" s="147"/>
      <c r="UJZ42" s="147"/>
      <c r="UKA42" s="147"/>
      <c r="UKB42" s="147"/>
      <c r="UKC42" s="147"/>
      <c r="UKD42" s="147"/>
      <c r="UKE42" s="147"/>
      <c r="UKF42" s="147"/>
      <c r="UKG42" s="147"/>
      <c r="UKH42" s="147"/>
      <c r="UKI42" s="147"/>
      <c r="UKJ42" s="147"/>
      <c r="UKK42" s="147"/>
      <c r="UKL42" s="147"/>
      <c r="UKM42" s="147"/>
      <c r="UKN42" s="147"/>
      <c r="UKO42" s="147"/>
      <c r="UKP42" s="147"/>
      <c r="UKQ42" s="147"/>
      <c r="UKR42" s="147"/>
      <c r="UKS42" s="147"/>
      <c r="UKT42" s="147"/>
      <c r="UKU42" s="147"/>
      <c r="UKV42" s="147"/>
      <c r="UKW42" s="147"/>
      <c r="UKX42" s="147"/>
      <c r="UKY42" s="147"/>
      <c r="UKZ42" s="147"/>
      <c r="ULA42" s="147"/>
      <c r="ULB42" s="147"/>
      <c r="ULC42" s="147"/>
      <c r="ULD42" s="147"/>
      <c r="ULE42" s="147"/>
      <c r="ULF42" s="147"/>
      <c r="ULG42" s="147"/>
      <c r="ULH42" s="147"/>
      <c r="ULI42" s="147"/>
      <c r="ULJ42" s="147"/>
      <c r="ULK42" s="147"/>
      <c r="ULL42" s="147"/>
      <c r="ULM42" s="147"/>
      <c r="ULN42" s="147"/>
      <c r="ULO42" s="147"/>
      <c r="ULP42" s="147"/>
      <c r="ULQ42" s="147"/>
      <c r="ULR42" s="147"/>
      <c r="ULS42" s="147"/>
      <c r="ULT42" s="147"/>
      <c r="ULU42" s="147"/>
      <c r="ULV42" s="147"/>
      <c r="ULW42" s="147"/>
      <c r="ULX42" s="147"/>
      <c r="ULY42" s="147"/>
      <c r="ULZ42" s="147"/>
      <c r="UMA42" s="147"/>
      <c r="UMB42" s="147"/>
      <c r="UMC42" s="147"/>
      <c r="UMD42" s="147"/>
      <c r="UME42" s="147"/>
      <c r="UMF42" s="147"/>
      <c r="UMG42" s="147"/>
      <c r="UMH42" s="147"/>
      <c r="UMI42" s="147"/>
      <c r="UMJ42" s="147"/>
      <c r="UMK42" s="147"/>
      <c r="UML42" s="147"/>
      <c r="UMM42" s="147"/>
      <c r="UMN42" s="147"/>
      <c r="UMO42" s="147"/>
      <c r="UMP42" s="147"/>
      <c r="UMQ42" s="147"/>
      <c r="UMR42" s="147"/>
      <c r="UMS42" s="147"/>
      <c r="UMT42" s="147"/>
      <c r="UMU42" s="147"/>
      <c r="UMV42" s="147"/>
      <c r="UMW42" s="147"/>
      <c r="UMX42" s="147"/>
      <c r="UMY42" s="147"/>
      <c r="UMZ42" s="147"/>
      <c r="UNA42" s="147"/>
      <c r="UNB42" s="147"/>
      <c r="UNC42" s="147"/>
      <c r="UND42" s="147"/>
      <c r="UNE42" s="147"/>
      <c r="UNF42" s="147"/>
      <c r="UNG42" s="147"/>
      <c r="UNH42" s="147"/>
      <c r="UNI42" s="147"/>
      <c r="UNJ42" s="147"/>
      <c r="UNK42" s="147"/>
      <c r="UNL42" s="147"/>
      <c r="UNM42" s="147"/>
      <c r="UNN42" s="147"/>
      <c r="UNO42" s="147"/>
      <c r="UNP42" s="147"/>
      <c r="UNQ42" s="147"/>
      <c r="UNR42" s="147"/>
      <c r="UNS42" s="147"/>
      <c r="UNT42" s="147"/>
      <c r="UNU42" s="147"/>
      <c r="UNV42" s="147"/>
      <c r="UNW42" s="147"/>
      <c r="UNX42" s="147"/>
      <c r="UNY42" s="147"/>
      <c r="UNZ42" s="147"/>
      <c r="UOA42" s="147"/>
      <c r="UOB42" s="147"/>
      <c r="UOC42" s="147"/>
      <c r="UOD42" s="147"/>
      <c r="UOE42" s="147"/>
      <c r="UOF42" s="147"/>
      <c r="UOG42" s="147"/>
      <c r="UOH42" s="147"/>
      <c r="UOI42" s="147"/>
      <c r="UOJ42" s="147"/>
      <c r="UOK42" s="147"/>
      <c r="UOL42" s="147"/>
      <c r="UOM42" s="147"/>
      <c r="UON42" s="147"/>
      <c r="UOO42" s="147"/>
      <c r="UOP42" s="147"/>
      <c r="UOQ42" s="147"/>
      <c r="UOR42" s="147"/>
      <c r="UOS42" s="147"/>
      <c r="UOT42" s="147"/>
      <c r="UOU42" s="147"/>
      <c r="UOV42" s="147"/>
      <c r="UOW42" s="147"/>
      <c r="UOX42" s="147"/>
      <c r="UOY42" s="147"/>
      <c r="UOZ42" s="147"/>
      <c r="UPA42" s="147"/>
      <c r="UPB42" s="147"/>
      <c r="UPC42" s="147"/>
      <c r="UPD42" s="147"/>
      <c r="UPE42" s="147"/>
      <c r="UPF42" s="147"/>
      <c r="UPG42" s="147"/>
      <c r="UPH42" s="147"/>
      <c r="UPI42" s="147"/>
      <c r="UPJ42" s="147"/>
      <c r="UPK42" s="147"/>
      <c r="UPL42" s="147"/>
      <c r="UPM42" s="147"/>
      <c r="UPN42" s="147"/>
      <c r="UPO42" s="147"/>
      <c r="UPP42" s="147"/>
      <c r="UPQ42" s="147"/>
      <c r="UPR42" s="147"/>
      <c r="UPS42" s="147"/>
      <c r="UPT42" s="147"/>
      <c r="UPU42" s="147"/>
      <c r="UPV42" s="147"/>
      <c r="UPW42" s="147"/>
      <c r="UPX42" s="147"/>
      <c r="UPY42" s="147"/>
      <c r="UPZ42" s="147"/>
      <c r="UQA42" s="147"/>
      <c r="UQB42" s="147"/>
      <c r="UQC42" s="147"/>
      <c r="UQD42" s="147"/>
      <c r="UQE42" s="147"/>
      <c r="UQF42" s="147"/>
      <c r="UQG42" s="147"/>
      <c r="UQH42" s="147"/>
      <c r="UQI42" s="147"/>
      <c r="UQJ42" s="147"/>
      <c r="UQK42" s="147"/>
      <c r="UQL42" s="147"/>
      <c r="UQM42" s="147"/>
      <c r="UQN42" s="147"/>
      <c r="UQO42" s="147"/>
      <c r="UQP42" s="147"/>
      <c r="UQQ42" s="147"/>
      <c r="UQR42" s="147"/>
      <c r="UQS42" s="147"/>
      <c r="UQT42" s="147"/>
      <c r="UQU42" s="147"/>
      <c r="UQV42" s="147"/>
      <c r="UQW42" s="147"/>
      <c r="UQX42" s="147"/>
      <c r="UQY42" s="147"/>
      <c r="UQZ42" s="147"/>
      <c r="URA42" s="147"/>
      <c r="URB42" s="147"/>
      <c r="URC42" s="147"/>
      <c r="URD42" s="147"/>
      <c r="URE42" s="147"/>
      <c r="URF42" s="147"/>
      <c r="URG42" s="147"/>
      <c r="URH42" s="147"/>
      <c r="URI42" s="147"/>
      <c r="URJ42" s="147"/>
      <c r="URK42" s="147"/>
      <c r="URL42" s="147"/>
      <c r="URM42" s="147"/>
      <c r="URN42" s="147"/>
      <c r="URO42" s="147"/>
      <c r="URP42" s="147"/>
      <c r="URQ42" s="147"/>
      <c r="URR42" s="147"/>
      <c r="URS42" s="147"/>
      <c r="URT42" s="147"/>
      <c r="URU42" s="147"/>
      <c r="URV42" s="147"/>
      <c r="URW42" s="147"/>
      <c r="URX42" s="147"/>
      <c r="URY42" s="147"/>
      <c r="URZ42" s="147"/>
      <c r="USA42" s="147"/>
      <c r="USB42" s="147"/>
      <c r="USC42" s="147"/>
      <c r="USD42" s="147"/>
      <c r="USE42" s="147"/>
      <c r="USF42" s="147"/>
      <c r="USG42" s="147"/>
      <c r="USH42" s="147"/>
      <c r="USI42" s="147"/>
      <c r="USJ42" s="147"/>
      <c r="USK42" s="147"/>
      <c r="USL42" s="147"/>
      <c r="USM42" s="147"/>
      <c r="USN42" s="147"/>
      <c r="USO42" s="147"/>
      <c r="USP42" s="147"/>
      <c r="USQ42" s="147"/>
      <c r="USR42" s="147"/>
      <c r="USS42" s="147"/>
      <c r="UST42" s="147"/>
      <c r="USU42" s="147"/>
      <c r="USV42" s="147"/>
      <c r="USW42" s="147"/>
      <c r="USX42" s="147"/>
      <c r="USY42" s="147"/>
      <c r="USZ42" s="147"/>
      <c r="UTA42" s="147"/>
      <c r="UTB42" s="147"/>
      <c r="UTC42" s="147"/>
      <c r="UTD42" s="147"/>
      <c r="UTE42" s="147"/>
      <c r="UTF42" s="147"/>
      <c r="UTG42" s="147"/>
      <c r="UTH42" s="147"/>
      <c r="UTI42" s="147"/>
      <c r="UTJ42" s="147"/>
      <c r="UTK42" s="147"/>
      <c r="UTL42" s="147"/>
      <c r="UTM42" s="147"/>
      <c r="UTN42" s="147"/>
      <c r="UTO42" s="147"/>
      <c r="UTP42" s="147"/>
      <c r="UTQ42" s="147"/>
      <c r="UTR42" s="147"/>
      <c r="UTS42" s="147"/>
      <c r="UTT42" s="147"/>
      <c r="UTU42" s="147"/>
      <c r="UTV42" s="147"/>
      <c r="UTW42" s="147"/>
      <c r="UTX42" s="147"/>
      <c r="UTY42" s="147"/>
      <c r="UTZ42" s="147"/>
      <c r="UUA42" s="147"/>
      <c r="UUB42" s="147"/>
      <c r="UUC42" s="147"/>
      <c r="UUD42" s="147"/>
      <c r="UUE42" s="147"/>
      <c r="UUF42" s="147"/>
      <c r="UUG42" s="147"/>
      <c r="UUH42" s="147"/>
      <c r="UUI42" s="147"/>
      <c r="UUJ42" s="147"/>
      <c r="UUK42" s="147"/>
      <c r="UUL42" s="147"/>
      <c r="UUM42" s="147"/>
      <c r="UUN42" s="147"/>
      <c r="UUO42" s="147"/>
      <c r="UUP42" s="147"/>
      <c r="UUQ42" s="147"/>
      <c r="UUR42" s="147"/>
      <c r="UUS42" s="147"/>
      <c r="UUT42" s="147"/>
      <c r="UUU42" s="147"/>
      <c r="UUV42" s="147"/>
      <c r="UUW42" s="147"/>
      <c r="UUX42" s="147"/>
      <c r="UUY42" s="147"/>
      <c r="UUZ42" s="147"/>
      <c r="UVA42" s="147"/>
      <c r="UVB42" s="147"/>
      <c r="UVC42" s="147"/>
      <c r="UVD42" s="147"/>
      <c r="UVE42" s="147"/>
      <c r="UVF42" s="147"/>
      <c r="UVG42" s="147"/>
      <c r="UVH42" s="147"/>
      <c r="UVI42" s="147"/>
      <c r="UVJ42" s="147"/>
      <c r="UVK42" s="147"/>
      <c r="UVL42" s="147"/>
      <c r="UVM42" s="147"/>
      <c r="UVN42" s="147"/>
      <c r="UVO42" s="147"/>
      <c r="UVP42" s="147"/>
      <c r="UVQ42" s="147"/>
      <c r="UVR42" s="147"/>
      <c r="UVS42" s="147"/>
      <c r="UVT42" s="147"/>
      <c r="UVU42" s="147"/>
      <c r="UVV42" s="147"/>
      <c r="UVW42" s="147"/>
      <c r="UVX42" s="147"/>
      <c r="UVY42" s="147"/>
      <c r="UVZ42" s="147"/>
      <c r="UWA42" s="147"/>
      <c r="UWB42" s="147"/>
      <c r="UWC42" s="147"/>
      <c r="UWD42" s="147"/>
      <c r="UWE42" s="147"/>
      <c r="UWF42" s="147"/>
      <c r="UWG42" s="147"/>
      <c r="UWH42" s="147"/>
      <c r="UWI42" s="147"/>
      <c r="UWJ42" s="147"/>
      <c r="UWK42" s="147"/>
      <c r="UWL42" s="147"/>
      <c r="UWM42" s="147"/>
      <c r="UWN42" s="147"/>
      <c r="UWO42" s="147"/>
      <c r="UWP42" s="147"/>
      <c r="UWQ42" s="147"/>
      <c r="UWR42" s="147"/>
      <c r="UWS42" s="147"/>
      <c r="UWT42" s="147"/>
      <c r="UWU42" s="147"/>
      <c r="UWV42" s="147"/>
      <c r="UWW42" s="147"/>
      <c r="UWX42" s="147"/>
      <c r="UWY42" s="147"/>
      <c r="UWZ42" s="147"/>
      <c r="UXA42" s="147"/>
      <c r="UXB42" s="147"/>
      <c r="UXC42" s="147"/>
      <c r="UXD42" s="147"/>
      <c r="UXE42" s="147"/>
      <c r="UXF42" s="147"/>
      <c r="UXG42" s="147"/>
      <c r="UXH42" s="147"/>
      <c r="UXI42" s="147"/>
      <c r="UXJ42" s="147"/>
      <c r="UXK42" s="147"/>
      <c r="UXL42" s="147"/>
      <c r="UXM42" s="147"/>
      <c r="UXN42" s="147"/>
      <c r="UXO42" s="147"/>
      <c r="UXP42" s="147"/>
      <c r="UXQ42" s="147"/>
      <c r="UXR42" s="147"/>
      <c r="UXS42" s="147"/>
      <c r="UXT42" s="147"/>
      <c r="UXU42" s="147"/>
      <c r="UXV42" s="147"/>
      <c r="UXW42" s="147"/>
      <c r="UXX42" s="147"/>
      <c r="UXY42" s="147"/>
      <c r="UXZ42" s="147"/>
      <c r="UYA42" s="147"/>
      <c r="UYB42" s="147"/>
      <c r="UYC42" s="147"/>
      <c r="UYD42" s="147"/>
      <c r="UYE42" s="147"/>
      <c r="UYF42" s="147"/>
      <c r="UYG42" s="147"/>
      <c r="UYH42" s="147"/>
      <c r="UYI42" s="147"/>
      <c r="UYJ42" s="147"/>
      <c r="UYK42" s="147"/>
      <c r="UYL42" s="147"/>
      <c r="UYM42" s="147"/>
      <c r="UYN42" s="147"/>
      <c r="UYO42" s="147"/>
      <c r="UYP42" s="147"/>
      <c r="UYQ42" s="147"/>
      <c r="UYR42" s="147"/>
      <c r="UYS42" s="147"/>
      <c r="UYT42" s="147"/>
      <c r="UYU42" s="147"/>
      <c r="UYV42" s="147"/>
      <c r="UYW42" s="147"/>
      <c r="UYX42" s="147"/>
      <c r="UYY42" s="147"/>
      <c r="UYZ42" s="147"/>
      <c r="UZA42" s="147"/>
      <c r="UZB42" s="147"/>
      <c r="UZC42" s="147"/>
      <c r="UZD42" s="147"/>
      <c r="UZE42" s="147"/>
      <c r="UZF42" s="147"/>
      <c r="UZG42" s="147"/>
      <c r="UZH42" s="147"/>
      <c r="UZI42" s="147"/>
      <c r="UZJ42" s="147"/>
      <c r="UZK42" s="147"/>
      <c r="UZL42" s="147"/>
      <c r="UZM42" s="147"/>
      <c r="UZN42" s="147"/>
      <c r="UZO42" s="147"/>
      <c r="UZP42" s="147"/>
      <c r="UZQ42" s="147"/>
      <c r="UZR42" s="147"/>
      <c r="UZS42" s="147"/>
      <c r="UZT42" s="147"/>
      <c r="UZU42" s="147"/>
      <c r="UZV42" s="147"/>
      <c r="UZW42" s="147"/>
      <c r="UZX42" s="147"/>
      <c r="UZY42" s="147"/>
      <c r="UZZ42" s="147"/>
      <c r="VAA42" s="147"/>
      <c r="VAB42" s="147"/>
      <c r="VAC42" s="147"/>
      <c r="VAD42" s="147"/>
      <c r="VAE42" s="147"/>
      <c r="VAF42" s="147"/>
      <c r="VAG42" s="147"/>
      <c r="VAH42" s="147"/>
      <c r="VAI42" s="147"/>
      <c r="VAJ42" s="147"/>
      <c r="VAK42" s="147"/>
      <c r="VAL42" s="147"/>
      <c r="VAM42" s="147"/>
      <c r="VAN42" s="147"/>
      <c r="VAO42" s="147"/>
      <c r="VAP42" s="147"/>
      <c r="VAQ42" s="147"/>
      <c r="VAR42" s="147"/>
      <c r="VAS42" s="147"/>
      <c r="VAT42" s="147"/>
      <c r="VAU42" s="147"/>
      <c r="VAV42" s="147"/>
      <c r="VAW42" s="147"/>
      <c r="VAX42" s="147"/>
      <c r="VAY42" s="147"/>
      <c r="VAZ42" s="147"/>
      <c r="VBA42" s="147"/>
      <c r="VBB42" s="147"/>
      <c r="VBC42" s="147"/>
      <c r="VBD42" s="147"/>
      <c r="VBE42" s="147"/>
      <c r="VBF42" s="147"/>
      <c r="VBG42" s="147"/>
      <c r="VBH42" s="147"/>
      <c r="VBI42" s="147"/>
      <c r="VBJ42" s="147"/>
      <c r="VBK42" s="147"/>
      <c r="VBL42" s="147"/>
      <c r="VBM42" s="147"/>
      <c r="VBN42" s="147"/>
      <c r="VBO42" s="147"/>
      <c r="VBP42" s="147"/>
      <c r="VBQ42" s="147"/>
      <c r="VBR42" s="147"/>
      <c r="VBS42" s="147"/>
      <c r="VBT42" s="147"/>
      <c r="VBU42" s="147"/>
      <c r="VBV42" s="147"/>
      <c r="VBW42" s="147"/>
      <c r="VBX42" s="147"/>
      <c r="VBY42" s="147"/>
      <c r="VBZ42" s="147"/>
      <c r="VCA42" s="147"/>
      <c r="VCB42" s="147"/>
      <c r="VCC42" s="147"/>
      <c r="VCD42" s="147"/>
      <c r="VCE42" s="147"/>
      <c r="VCF42" s="147"/>
      <c r="VCG42" s="147"/>
      <c r="VCH42" s="147"/>
      <c r="VCI42" s="147"/>
      <c r="VCJ42" s="147"/>
      <c r="VCK42" s="147"/>
      <c r="VCL42" s="147"/>
      <c r="VCM42" s="147"/>
      <c r="VCN42" s="147"/>
      <c r="VCO42" s="147"/>
      <c r="VCP42" s="147"/>
      <c r="VCQ42" s="147"/>
      <c r="VCR42" s="147"/>
      <c r="VCS42" s="147"/>
      <c r="VCT42" s="147"/>
      <c r="VCU42" s="147"/>
      <c r="VCV42" s="147"/>
      <c r="VCW42" s="147"/>
      <c r="VCX42" s="147"/>
      <c r="VCY42" s="147"/>
      <c r="VCZ42" s="147"/>
      <c r="VDA42" s="147"/>
      <c r="VDB42" s="147"/>
      <c r="VDC42" s="147"/>
      <c r="VDD42" s="147"/>
      <c r="VDE42" s="147"/>
      <c r="VDF42" s="147"/>
      <c r="VDG42" s="147"/>
      <c r="VDH42" s="147"/>
      <c r="VDI42" s="147"/>
      <c r="VDJ42" s="147"/>
      <c r="VDK42" s="147"/>
      <c r="VDL42" s="147"/>
      <c r="VDM42" s="147"/>
      <c r="VDN42" s="147"/>
      <c r="VDO42" s="147"/>
      <c r="VDP42" s="147"/>
      <c r="VDQ42" s="147"/>
      <c r="VDR42" s="147"/>
      <c r="VDS42" s="147"/>
      <c r="VDT42" s="147"/>
      <c r="VDU42" s="147"/>
      <c r="VDV42" s="147"/>
      <c r="VDW42" s="147"/>
      <c r="VDX42" s="147"/>
      <c r="VDY42" s="147"/>
      <c r="VDZ42" s="147"/>
      <c r="VEA42" s="147"/>
      <c r="VEB42" s="147"/>
      <c r="VEC42" s="147"/>
      <c r="VED42" s="147"/>
      <c r="VEE42" s="147"/>
      <c r="VEF42" s="147"/>
      <c r="VEG42" s="147"/>
      <c r="VEH42" s="147"/>
      <c r="VEI42" s="147"/>
      <c r="VEJ42" s="147"/>
      <c r="VEK42" s="147"/>
      <c r="VEL42" s="147"/>
      <c r="VEM42" s="147"/>
      <c r="VEN42" s="147"/>
      <c r="VEO42" s="147"/>
      <c r="VEP42" s="147"/>
      <c r="VEQ42" s="147"/>
      <c r="VER42" s="147"/>
      <c r="VES42" s="147"/>
      <c r="VET42" s="147"/>
      <c r="VEU42" s="147"/>
      <c r="VEV42" s="147"/>
      <c r="VEW42" s="147"/>
      <c r="VEX42" s="147"/>
      <c r="VEY42" s="147"/>
      <c r="VEZ42" s="147"/>
      <c r="VFA42" s="147"/>
      <c r="VFB42" s="147"/>
      <c r="VFC42" s="147"/>
      <c r="VFD42" s="147"/>
      <c r="VFE42" s="147"/>
      <c r="VFF42" s="147"/>
      <c r="VFG42" s="147"/>
      <c r="VFH42" s="147"/>
      <c r="VFI42" s="147"/>
      <c r="VFJ42" s="147"/>
      <c r="VFK42" s="147"/>
      <c r="VFL42" s="147"/>
      <c r="VFM42" s="147"/>
      <c r="VFN42" s="147"/>
      <c r="VFO42" s="147"/>
      <c r="VFP42" s="147"/>
      <c r="VFQ42" s="147"/>
      <c r="VFR42" s="147"/>
      <c r="VFS42" s="147"/>
      <c r="VFT42" s="147"/>
      <c r="VFU42" s="147"/>
      <c r="VFV42" s="147"/>
      <c r="VFW42" s="147"/>
      <c r="VFX42" s="147"/>
      <c r="VFY42" s="147"/>
      <c r="VFZ42" s="147"/>
      <c r="VGA42" s="147"/>
      <c r="VGB42" s="147"/>
      <c r="VGC42" s="147"/>
      <c r="VGD42" s="147"/>
      <c r="VGE42" s="147"/>
      <c r="VGF42" s="147"/>
      <c r="VGG42" s="147"/>
      <c r="VGH42" s="147"/>
      <c r="VGI42" s="147"/>
      <c r="VGJ42" s="147"/>
      <c r="VGK42" s="147"/>
      <c r="VGL42" s="147"/>
      <c r="VGM42" s="147"/>
      <c r="VGN42" s="147"/>
      <c r="VGO42" s="147"/>
      <c r="VGP42" s="147"/>
      <c r="VGQ42" s="147"/>
      <c r="VGR42" s="147"/>
      <c r="VGS42" s="147"/>
      <c r="VGT42" s="147"/>
      <c r="VGU42" s="147"/>
      <c r="VGV42" s="147"/>
      <c r="VGW42" s="147"/>
      <c r="VGX42" s="147"/>
      <c r="VGY42" s="147"/>
      <c r="VGZ42" s="147"/>
      <c r="VHA42" s="147"/>
      <c r="VHB42" s="147"/>
      <c r="VHC42" s="147"/>
      <c r="VHD42" s="147"/>
      <c r="VHE42" s="147"/>
      <c r="VHF42" s="147"/>
      <c r="VHG42" s="147"/>
      <c r="VHH42" s="147"/>
      <c r="VHI42" s="147"/>
      <c r="VHJ42" s="147"/>
      <c r="VHK42" s="147"/>
      <c r="VHL42" s="147"/>
      <c r="VHM42" s="147"/>
      <c r="VHN42" s="147"/>
      <c r="VHO42" s="147"/>
      <c r="VHP42" s="147"/>
      <c r="VHQ42" s="147"/>
      <c r="VHR42" s="147"/>
      <c r="VHS42" s="147"/>
      <c r="VHT42" s="147"/>
      <c r="VHU42" s="147"/>
      <c r="VHV42" s="147"/>
      <c r="VHW42" s="147"/>
      <c r="VHX42" s="147"/>
      <c r="VHY42" s="147"/>
      <c r="VHZ42" s="147"/>
      <c r="VIA42" s="147"/>
      <c r="VIB42" s="147"/>
      <c r="VIC42" s="147"/>
      <c r="VID42" s="147"/>
      <c r="VIE42" s="147"/>
      <c r="VIF42" s="147"/>
      <c r="VIG42" s="147"/>
      <c r="VIH42" s="147"/>
      <c r="VII42" s="147"/>
      <c r="VIJ42" s="147"/>
      <c r="VIK42" s="147"/>
      <c r="VIL42" s="147"/>
      <c r="VIM42" s="147"/>
      <c r="VIN42" s="147"/>
      <c r="VIO42" s="147"/>
      <c r="VIP42" s="147"/>
      <c r="VIQ42" s="147"/>
      <c r="VIR42" s="147"/>
      <c r="VIS42" s="147"/>
      <c r="VIT42" s="147"/>
      <c r="VIU42" s="147"/>
      <c r="VIV42" s="147"/>
      <c r="VIW42" s="147"/>
      <c r="VIX42" s="147"/>
      <c r="VIY42" s="147"/>
      <c r="VIZ42" s="147"/>
      <c r="VJA42" s="147"/>
      <c r="VJB42" s="147"/>
      <c r="VJC42" s="147"/>
      <c r="VJD42" s="147"/>
      <c r="VJE42" s="147"/>
      <c r="VJF42" s="147"/>
      <c r="VJG42" s="147"/>
      <c r="VJH42" s="147"/>
      <c r="VJI42" s="147"/>
      <c r="VJJ42" s="147"/>
      <c r="VJK42" s="147"/>
      <c r="VJL42" s="147"/>
      <c r="VJM42" s="147"/>
      <c r="VJN42" s="147"/>
      <c r="VJO42" s="147"/>
      <c r="VJP42" s="147"/>
      <c r="VJQ42" s="147"/>
      <c r="VJR42" s="147"/>
      <c r="VJS42" s="147"/>
      <c r="VJT42" s="147"/>
      <c r="VJU42" s="147"/>
      <c r="VJV42" s="147"/>
      <c r="VJW42" s="147"/>
      <c r="VJX42" s="147"/>
      <c r="VJY42" s="147"/>
      <c r="VJZ42" s="147"/>
      <c r="VKA42" s="147"/>
      <c r="VKB42" s="147"/>
      <c r="VKC42" s="147"/>
      <c r="VKD42" s="147"/>
      <c r="VKE42" s="147"/>
      <c r="VKF42" s="147"/>
      <c r="VKG42" s="147"/>
      <c r="VKH42" s="147"/>
      <c r="VKI42" s="147"/>
      <c r="VKJ42" s="147"/>
      <c r="VKK42" s="147"/>
      <c r="VKL42" s="147"/>
      <c r="VKM42" s="147"/>
      <c r="VKN42" s="147"/>
      <c r="VKO42" s="147"/>
      <c r="VKP42" s="147"/>
      <c r="VKQ42" s="147"/>
      <c r="VKR42" s="147"/>
      <c r="VKS42" s="147"/>
      <c r="VKT42" s="147"/>
      <c r="VKU42" s="147"/>
      <c r="VKV42" s="147"/>
      <c r="VKW42" s="147"/>
      <c r="VKX42" s="147"/>
      <c r="VKY42" s="147"/>
      <c r="VKZ42" s="147"/>
      <c r="VLA42" s="147"/>
      <c r="VLB42" s="147"/>
      <c r="VLC42" s="147"/>
      <c r="VLD42" s="147"/>
      <c r="VLE42" s="147"/>
      <c r="VLF42" s="147"/>
      <c r="VLG42" s="147"/>
      <c r="VLH42" s="147"/>
      <c r="VLI42" s="147"/>
      <c r="VLJ42" s="147"/>
      <c r="VLK42" s="147"/>
      <c r="VLL42" s="147"/>
      <c r="VLM42" s="147"/>
      <c r="VLN42" s="147"/>
      <c r="VLO42" s="147"/>
      <c r="VLP42" s="147"/>
      <c r="VLQ42" s="147"/>
      <c r="VLR42" s="147"/>
      <c r="VLS42" s="147"/>
      <c r="VLT42" s="147"/>
      <c r="VLU42" s="147"/>
      <c r="VLV42" s="147"/>
      <c r="VLW42" s="147"/>
      <c r="VLX42" s="147"/>
      <c r="VLY42" s="147"/>
      <c r="VLZ42" s="147"/>
      <c r="VMA42" s="147"/>
      <c r="VMB42" s="147"/>
      <c r="VMC42" s="147"/>
      <c r="VMD42" s="147"/>
      <c r="VME42" s="147"/>
      <c r="VMF42" s="147"/>
      <c r="VMG42" s="147"/>
      <c r="VMH42" s="147"/>
      <c r="VMI42" s="147"/>
      <c r="VMJ42" s="147"/>
      <c r="VMK42" s="147"/>
      <c r="VML42" s="147"/>
      <c r="VMM42" s="147"/>
      <c r="VMN42" s="147"/>
      <c r="VMO42" s="147"/>
      <c r="VMP42" s="147"/>
      <c r="VMQ42" s="147"/>
      <c r="VMR42" s="147"/>
      <c r="VMS42" s="147"/>
      <c r="VMT42" s="147"/>
      <c r="VMU42" s="147"/>
      <c r="VMV42" s="147"/>
      <c r="VMW42" s="147"/>
      <c r="VMX42" s="147"/>
      <c r="VMY42" s="147"/>
      <c r="VMZ42" s="147"/>
      <c r="VNA42" s="147"/>
      <c r="VNB42" s="147"/>
      <c r="VNC42" s="147"/>
      <c r="VND42" s="147"/>
      <c r="VNE42" s="147"/>
      <c r="VNF42" s="147"/>
      <c r="VNG42" s="147"/>
      <c r="VNH42" s="147"/>
      <c r="VNI42" s="147"/>
      <c r="VNJ42" s="147"/>
      <c r="VNK42" s="147"/>
      <c r="VNL42" s="147"/>
      <c r="VNM42" s="147"/>
      <c r="VNN42" s="147"/>
      <c r="VNO42" s="147"/>
      <c r="VNP42" s="147"/>
      <c r="VNQ42" s="147"/>
      <c r="VNR42" s="147"/>
      <c r="VNS42" s="147"/>
      <c r="VNT42" s="147"/>
      <c r="VNU42" s="147"/>
      <c r="VNV42" s="147"/>
      <c r="VNW42" s="147"/>
      <c r="VNX42" s="147"/>
      <c r="VNY42" s="147"/>
      <c r="VNZ42" s="147"/>
      <c r="VOA42" s="147"/>
      <c r="VOB42" s="147"/>
      <c r="VOC42" s="147"/>
      <c r="VOD42" s="147"/>
      <c r="VOE42" s="147"/>
      <c r="VOF42" s="147"/>
      <c r="VOG42" s="147"/>
      <c r="VOH42" s="147"/>
      <c r="VOI42" s="147"/>
      <c r="VOJ42" s="147"/>
      <c r="VOK42" s="147"/>
      <c r="VOL42" s="147"/>
      <c r="VOM42" s="147"/>
      <c r="VON42" s="147"/>
      <c r="VOO42" s="147"/>
      <c r="VOP42" s="147"/>
      <c r="VOQ42" s="147"/>
      <c r="VOR42" s="147"/>
      <c r="VOS42" s="147"/>
      <c r="VOT42" s="147"/>
      <c r="VOU42" s="147"/>
      <c r="VOV42" s="147"/>
      <c r="VOW42" s="147"/>
      <c r="VOX42" s="147"/>
      <c r="VOY42" s="147"/>
      <c r="VOZ42" s="147"/>
      <c r="VPA42" s="147"/>
      <c r="VPB42" s="147"/>
      <c r="VPC42" s="147"/>
      <c r="VPD42" s="147"/>
      <c r="VPE42" s="147"/>
      <c r="VPF42" s="147"/>
      <c r="VPG42" s="147"/>
      <c r="VPH42" s="147"/>
      <c r="VPI42" s="147"/>
      <c r="VPJ42" s="147"/>
      <c r="VPK42" s="147"/>
      <c r="VPL42" s="147"/>
      <c r="VPM42" s="147"/>
      <c r="VPN42" s="147"/>
      <c r="VPO42" s="147"/>
      <c r="VPP42" s="147"/>
      <c r="VPQ42" s="147"/>
      <c r="VPR42" s="147"/>
      <c r="VPS42" s="147"/>
      <c r="VPT42" s="147"/>
      <c r="VPU42" s="147"/>
      <c r="VPV42" s="147"/>
      <c r="VPW42" s="147"/>
      <c r="VPX42" s="147"/>
      <c r="VPY42" s="147"/>
      <c r="VPZ42" s="147"/>
      <c r="VQA42" s="147"/>
      <c r="VQB42" s="147"/>
      <c r="VQC42" s="147"/>
      <c r="VQD42" s="147"/>
      <c r="VQE42" s="147"/>
      <c r="VQF42" s="147"/>
      <c r="VQG42" s="147"/>
      <c r="VQH42" s="147"/>
      <c r="VQI42" s="147"/>
      <c r="VQJ42" s="147"/>
      <c r="VQK42" s="147"/>
      <c r="VQL42" s="147"/>
      <c r="VQM42" s="147"/>
      <c r="VQN42" s="147"/>
      <c r="VQO42" s="147"/>
      <c r="VQP42" s="147"/>
      <c r="VQQ42" s="147"/>
      <c r="VQR42" s="147"/>
      <c r="VQS42" s="147"/>
      <c r="VQT42" s="147"/>
      <c r="VQU42" s="147"/>
      <c r="VQV42" s="147"/>
      <c r="VQW42" s="147"/>
      <c r="VQX42" s="147"/>
      <c r="VQY42" s="147"/>
      <c r="VQZ42" s="147"/>
      <c r="VRA42" s="147"/>
      <c r="VRB42" s="147"/>
      <c r="VRC42" s="147"/>
      <c r="VRD42" s="147"/>
      <c r="VRE42" s="147"/>
      <c r="VRF42" s="147"/>
      <c r="VRG42" s="147"/>
      <c r="VRH42" s="147"/>
      <c r="VRI42" s="147"/>
      <c r="VRJ42" s="147"/>
      <c r="VRK42" s="147"/>
      <c r="VRL42" s="147"/>
      <c r="VRM42" s="147"/>
      <c r="VRN42" s="147"/>
      <c r="VRO42" s="147"/>
      <c r="VRP42" s="147"/>
      <c r="VRQ42" s="147"/>
      <c r="VRR42" s="147"/>
      <c r="VRS42" s="147"/>
      <c r="VRT42" s="147"/>
      <c r="VRU42" s="147"/>
      <c r="VRV42" s="147"/>
      <c r="VRW42" s="147"/>
      <c r="VRX42" s="147"/>
      <c r="VRY42" s="147"/>
      <c r="VRZ42" s="147"/>
      <c r="VSA42" s="147"/>
      <c r="VSB42" s="147"/>
      <c r="VSC42" s="147"/>
      <c r="VSD42" s="147"/>
      <c r="VSE42" s="147"/>
      <c r="VSF42" s="147"/>
      <c r="VSG42" s="147"/>
      <c r="VSH42" s="147"/>
      <c r="VSI42" s="147"/>
      <c r="VSJ42" s="147"/>
      <c r="VSK42" s="147"/>
      <c r="VSL42" s="147"/>
      <c r="VSM42" s="147"/>
      <c r="VSN42" s="147"/>
      <c r="VSO42" s="147"/>
      <c r="VSP42" s="147"/>
      <c r="VSQ42" s="147"/>
      <c r="VSR42" s="147"/>
      <c r="VSS42" s="147"/>
      <c r="VST42" s="147"/>
      <c r="VSU42" s="147"/>
      <c r="VSV42" s="147"/>
      <c r="VSW42" s="147"/>
      <c r="VSX42" s="147"/>
      <c r="VSY42" s="147"/>
      <c r="VSZ42" s="147"/>
      <c r="VTA42" s="147"/>
      <c r="VTB42" s="147"/>
      <c r="VTC42" s="147"/>
      <c r="VTD42" s="147"/>
      <c r="VTE42" s="147"/>
      <c r="VTF42" s="147"/>
      <c r="VTG42" s="147"/>
      <c r="VTH42" s="147"/>
      <c r="VTI42" s="147"/>
      <c r="VTJ42" s="147"/>
      <c r="VTK42" s="147"/>
      <c r="VTL42" s="147"/>
      <c r="VTM42" s="147"/>
      <c r="VTN42" s="147"/>
      <c r="VTO42" s="147"/>
      <c r="VTP42" s="147"/>
      <c r="VTQ42" s="147"/>
      <c r="VTR42" s="147"/>
      <c r="VTS42" s="147"/>
      <c r="VTT42" s="147"/>
      <c r="VTU42" s="147"/>
      <c r="VTV42" s="147"/>
      <c r="VTW42" s="147"/>
      <c r="VTX42" s="147"/>
      <c r="VTY42" s="147"/>
      <c r="VTZ42" s="147"/>
      <c r="VUA42" s="147"/>
      <c r="VUB42" s="147"/>
      <c r="VUC42" s="147"/>
      <c r="VUD42" s="147"/>
      <c r="VUE42" s="147"/>
      <c r="VUF42" s="147"/>
      <c r="VUG42" s="147"/>
      <c r="VUH42" s="147"/>
      <c r="VUI42" s="147"/>
      <c r="VUJ42" s="147"/>
      <c r="VUK42" s="147"/>
      <c r="VUL42" s="147"/>
      <c r="VUM42" s="147"/>
      <c r="VUN42" s="147"/>
      <c r="VUO42" s="147"/>
      <c r="VUP42" s="147"/>
      <c r="VUQ42" s="147"/>
      <c r="VUR42" s="147"/>
      <c r="VUS42" s="147"/>
      <c r="VUT42" s="147"/>
      <c r="VUU42" s="147"/>
      <c r="VUV42" s="147"/>
      <c r="VUW42" s="147"/>
      <c r="VUX42" s="147"/>
      <c r="VUY42" s="147"/>
      <c r="VUZ42" s="147"/>
      <c r="VVA42" s="147"/>
      <c r="VVB42" s="147"/>
      <c r="VVC42" s="147"/>
      <c r="VVD42" s="147"/>
      <c r="VVE42" s="147"/>
      <c r="VVF42" s="147"/>
      <c r="VVG42" s="147"/>
      <c r="VVH42" s="147"/>
      <c r="VVI42" s="147"/>
      <c r="VVJ42" s="147"/>
      <c r="VVK42" s="147"/>
      <c r="VVL42" s="147"/>
      <c r="VVM42" s="147"/>
      <c r="VVN42" s="147"/>
      <c r="VVO42" s="147"/>
      <c r="VVP42" s="147"/>
      <c r="VVQ42" s="147"/>
      <c r="VVR42" s="147"/>
      <c r="VVS42" s="147"/>
      <c r="VVT42" s="147"/>
      <c r="VVU42" s="147"/>
      <c r="VVV42" s="147"/>
      <c r="VVW42" s="147"/>
      <c r="VVX42" s="147"/>
      <c r="VVY42" s="147"/>
      <c r="VVZ42" s="147"/>
      <c r="VWA42" s="147"/>
      <c r="VWB42" s="147"/>
      <c r="VWC42" s="147"/>
      <c r="VWD42" s="147"/>
      <c r="VWE42" s="147"/>
      <c r="VWF42" s="147"/>
      <c r="VWG42" s="147"/>
      <c r="VWH42" s="147"/>
      <c r="VWI42" s="147"/>
      <c r="VWJ42" s="147"/>
      <c r="VWK42" s="147"/>
      <c r="VWL42" s="147"/>
      <c r="VWM42" s="147"/>
      <c r="VWN42" s="147"/>
      <c r="VWO42" s="147"/>
      <c r="VWP42" s="147"/>
      <c r="VWQ42" s="147"/>
      <c r="VWR42" s="147"/>
      <c r="VWS42" s="147"/>
      <c r="VWT42" s="147"/>
      <c r="VWU42" s="147"/>
      <c r="VWV42" s="147"/>
      <c r="VWW42" s="147"/>
      <c r="VWX42" s="147"/>
      <c r="VWY42" s="147"/>
      <c r="VWZ42" s="147"/>
      <c r="VXA42" s="147"/>
      <c r="VXB42" s="147"/>
      <c r="VXC42" s="147"/>
      <c r="VXD42" s="147"/>
      <c r="VXE42" s="147"/>
      <c r="VXF42" s="147"/>
      <c r="VXG42" s="147"/>
      <c r="VXH42" s="147"/>
      <c r="VXI42" s="147"/>
      <c r="VXJ42" s="147"/>
      <c r="VXK42" s="147"/>
      <c r="VXL42" s="147"/>
      <c r="VXM42" s="147"/>
      <c r="VXN42" s="147"/>
      <c r="VXO42" s="147"/>
      <c r="VXP42" s="147"/>
      <c r="VXQ42" s="147"/>
      <c r="VXR42" s="147"/>
      <c r="VXS42" s="147"/>
      <c r="VXT42" s="147"/>
      <c r="VXU42" s="147"/>
      <c r="VXV42" s="147"/>
      <c r="VXW42" s="147"/>
      <c r="VXX42" s="147"/>
      <c r="VXY42" s="147"/>
      <c r="VXZ42" s="147"/>
      <c r="VYA42" s="147"/>
      <c r="VYB42" s="147"/>
      <c r="VYC42" s="147"/>
      <c r="VYD42" s="147"/>
      <c r="VYE42" s="147"/>
      <c r="VYF42" s="147"/>
      <c r="VYG42" s="147"/>
      <c r="VYH42" s="147"/>
      <c r="VYI42" s="147"/>
      <c r="VYJ42" s="147"/>
      <c r="VYK42" s="147"/>
      <c r="VYL42" s="147"/>
      <c r="VYM42" s="147"/>
      <c r="VYN42" s="147"/>
      <c r="VYO42" s="147"/>
      <c r="VYP42" s="147"/>
      <c r="VYQ42" s="147"/>
      <c r="VYR42" s="147"/>
      <c r="VYS42" s="147"/>
      <c r="VYT42" s="147"/>
      <c r="VYU42" s="147"/>
      <c r="VYV42" s="147"/>
      <c r="VYW42" s="147"/>
      <c r="VYX42" s="147"/>
      <c r="VYY42" s="147"/>
      <c r="VYZ42" s="147"/>
      <c r="VZA42" s="147"/>
      <c r="VZB42" s="147"/>
      <c r="VZC42" s="147"/>
      <c r="VZD42" s="147"/>
      <c r="VZE42" s="147"/>
      <c r="VZF42" s="147"/>
      <c r="VZG42" s="147"/>
      <c r="VZH42" s="147"/>
      <c r="VZI42" s="147"/>
      <c r="VZJ42" s="147"/>
      <c r="VZK42" s="147"/>
      <c r="VZL42" s="147"/>
      <c r="VZM42" s="147"/>
      <c r="VZN42" s="147"/>
      <c r="VZO42" s="147"/>
      <c r="VZP42" s="147"/>
      <c r="VZQ42" s="147"/>
      <c r="VZR42" s="147"/>
      <c r="VZS42" s="147"/>
      <c r="VZT42" s="147"/>
      <c r="VZU42" s="147"/>
      <c r="VZV42" s="147"/>
      <c r="VZW42" s="147"/>
      <c r="VZX42" s="147"/>
      <c r="VZY42" s="147"/>
      <c r="VZZ42" s="147"/>
      <c r="WAA42" s="147"/>
      <c r="WAB42" s="147"/>
      <c r="WAC42" s="147"/>
      <c r="WAD42" s="147"/>
      <c r="WAE42" s="147"/>
      <c r="WAF42" s="147"/>
      <c r="WAG42" s="147"/>
      <c r="WAH42" s="147"/>
      <c r="WAI42" s="147"/>
      <c r="WAJ42" s="147"/>
      <c r="WAK42" s="147"/>
      <c r="WAL42" s="147"/>
      <c r="WAM42" s="147"/>
      <c r="WAN42" s="147"/>
      <c r="WAO42" s="147"/>
      <c r="WAP42" s="147"/>
      <c r="WAQ42" s="147"/>
      <c r="WAR42" s="147"/>
      <c r="WAS42" s="147"/>
      <c r="WAT42" s="147"/>
      <c r="WAU42" s="147"/>
      <c r="WAV42" s="147"/>
      <c r="WAW42" s="147"/>
      <c r="WAX42" s="147"/>
      <c r="WAY42" s="147"/>
      <c r="WAZ42" s="147"/>
      <c r="WBA42" s="147"/>
      <c r="WBB42" s="147"/>
      <c r="WBC42" s="147"/>
      <c r="WBD42" s="147"/>
      <c r="WBE42" s="147"/>
      <c r="WBF42" s="147"/>
      <c r="WBG42" s="147"/>
      <c r="WBH42" s="147"/>
      <c r="WBI42" s="147"/>
      <c r="WBJ42" s="147"/>
      <c r="WBK42" s="147"/>
      <c r="WBL42" s="147"/>
      <c r="WBM42" s="147"/>
      <c r="WBN42" s="147"/>
      <c r="WBO42" s="147"/>
      <c r="WBP42" s="147"/>
      <c r="WBQ42" s="147"/>
      <c r="WBR42" s="147"/>
      <c r="WBS42" s="147"/>
      <c r="WBT42" s="147"/>
      <c r="WBU42" s="147"/>
      <c r="WBV42" s="147"/>
      <c r="WBW42" s="147"/>
      <c r="WBX42" s="147"/>
      <c r="WBY42" s="147"/>
      <c r="WBZ42" s="147"/>
      <c r="WCA42" s="147"/>
      <c r="WCB42" s="147"/>
      <c r="WCC42" s="147"/>
      <c r="WCD42" s="147"/>
      <c r="WCE42" s="147"/>
      <c r="WCF42" s="147"/>
      <c r="WCG42" s="147"/>
      <c r="WCH42" s="147"/>
      <c r="WCI42" s="147"/>
      <c r="WCJ42" s="147"/>
      <c r="WCK42" s="147"/>
      <c r="WCL42" s="147"/>
      <c r="WCM42" s="147"/>
      <c r="WCN42" s="147"/>
      <c r="WCO42" s="147"/>
      <c r="WCP42" s="147"/>
      <c r="WCQ42" s="147"/>
      <c r="WCR42" s="147"/>
      <c r="WCS42" s="147"/>
      <c r="WCT42" s="147"/>
      <c r="WCU42" s="147"/>
      <c r="WCV42" s="147"/>
      <c r="WCW42" s="147"/>
      <c r="WCX42" s="147"/>
      <c r="WCY42" s="147"/>
      <c r="WCZ42" s="147"/>
      <c r="WDA42" s="147"/>
      <c r="WDB42" s="147"/>
      <c r="WDC42" s="147"/>
      <c r="WDD42" s="147"/>
      <c r="WDE42" s="147"/>
      <c r="WDF42" s="147"/>
      <c r="WDG42" s="147"/>
      <c r="WDH42" s="147"/>
      <c r="WDI42" s="147"/>
      <c r="WDJ42" s="147"/>
      <c r="WDK42" s="147"/>
      <c r="WDL42" s="147"/>
      <c r="WDM42" s="147"/>
      <c r="WDN42" s="147"/>
      <c r="WDO42" s="147"/>
      <c r="WDP42" s="147"/>
      <c r="WDQ42" s="147"/>
      <c r="WDR42" s="147"/>
      <c r="WDS42" s="147"/>
      <c r="WDT42" s="147"/>
      <c r="WDU42" s="147"/>
      <c r="WDV42" s="147"/>
      <c r="WDW42" s="147"/>
      <c r="WDX42" s="147"/>
      <c r="WDY42" s="147"/>
      <c r="WDZ42" s="147"/>
      <c r="WEA42" s="147"/>
      <c r="WEB42" s="147"/>
      <c r="WEC42" s="147"/>
      <c r="WED42" s="147"/>
      <c r="WEE42" s="147"/>
      <c r="WEF42" s="147"/>
      <c r="WEG42" s="147"/>
      <c r="WEH42" s="147"/>
      <c r="WEI42" s="147"/>
      <c r="WEJ42" s="147"/>
      <c r="WEK42" s="147"/>
      <c r="WEL42" s="147"/>
      <c r="WEM42" s="147"/>
      <c r="WEN42" s="147"/>
      <c r="WEO42" s="147"/>
      <c r="WEP42" s="147"/>
      <c r="WEQ42" s="147"/>
      <c r="WER42" s="147"/>
      <c r="WES42" s="147"/>
      <c r="WET42" s="147"/>
      <c r="WEU42" s="147"/>
      <c r="WEV42" s="147"/>
      <c r="WEW42" s="147"/>
      <c r="WEX42" s="147"/>
      <c r="WEY42" s="147"/>
      <c r="WEZ42" s="147"/>
      <c r="WFA42" s="147"/>
      <c r="WFB42" s="147"/>
      <c r="WFC42" s="147"/>
      <c r="WFD42" s="147"/>
      <c r="WFE42" s="147"/>
      <c r="WFF42" s="147"/>
      <c r="WFG42" s="147"/>
      <c r="WFH42" s="147"/>
      <c r="WFI42" s="147"/>
      <c r="WFJ42" s="147"/>
      <c r="WFK42" s="147"/>
      <c r="WFL42" s="147"/>
      <c r="WFM42" s="147"/>
      <c r="WFN42" s="147"/>
      <c r="WFO42" s="147"/>
      <c r="WFP42" s="147"/>
      <c r="WFQ42" s="147"/>
      <c r="WFR42" s="147"/>
      <c r="WFS42" s="147"/>
      <c r="WFT42" s="147"/>
      <c r="WFU42" s="147"/>
      <c r="WFV42" s="147"/>
      <c r="WFW42" s="147"/>
      <c r="WFX42" s="147"/>
      <c r="WFY42" s="147"/>
      <c r="WFZ42" s="147"/>
      <c r="WGA42" s="147"/>
      <c r="WGB42" s="147"/>
      <c r="WGC42" s="147"/>
      <c r="WGD42" s="147"/>
      <c r="WGE42" s="147"/>
      <c r="WGF42" s="147"/>
      <c r="WGG42" s="147"/>
      <c r="WGH42" s="147"/>
      <c r="WGI42" s="147"/>
      <c r="WGJ42" s="147"/>
      <c r="WGK42" s="147"/>
      <c r="WGL42" s="147"/>
      <c r="WGM42" s="147"/>
      <c r="WGN42" s="147"/>
      <c r="WGO42" s="147"/>
      <c r="WGP42" s="147"/>
      <c r="WGQ42" s="147"/>
      <c r="WGR42" s="147"/>
      <c r="WGS42" s="147"/>
      <c r="WGT42" s="147"/>
      <c r="WGU42" s="147"/>
      <c r="WGV42" s="147"/>
      <c r="WGW42" s="147"/>
      <c r="WGX42" s="147"/>
      <c r="WGY42" s="147"/>
      <c r="WGZ42" s="147"/>
      <c r="WHA42" s="147"/>
      <c r="WHB42" s="147"/>
      <c r="WHC42" s="147"/>
      <c r="WHD42" s="147"/>
      <c r="WHE42" s="147"/>
      <c r="WHF42" s="147"/>
      <c r="WHG42" s="147"/>
      <c r="WHH42" s="147"/>
      <c r="WHI42" s="147"/>
      <c r="WHJ42" s="147"/>
      <c r="WHK42" s="147"/>
      <c r="WHL42" s="147"/>
      <c r="WHM42" s="147"/>
      <c r="WHN42" s="147"/>
      <c r="WHO42" s="147"/>
      <c r="WHP42" s="147"/>
      <c r="WHQ42" s="147"/>
      <c r="WHR42" s="147"/>
      <c r="WHS42" s="147"/>
      <c r="WHT42" s="147"/>
      <c r="WHU42" s="147"/>
      <c r="WHV42" s="147"/>
      <c r="WHW42" s="147"/>
      <c r="WHX42" s="147"/>
      <c r="WHY42" s="147"/>
      <c r="WHZ42" s="147"/>
      <c r="WIA42" s="147"/>
      <c r="WIB42" s="147"/>
      <c r="WIC42" s="147"/>
      <c r="WID42" s="147"/>
      <c r="WIE42" s="147"/>
      <c r="WIF42" s="147"/>
      <c r="WIG42" s="147"/>
      <c r="WIH42" s="147"/>
      <c r="WII42" s="147"/>
      <c r="WIJ42" s="147"/>
      <c r="WIK42" s="147"/>
      <c r="WIL42" s="147"/>
      <c r="WIM42" s="147"/>
      <c r="WIN42" s="147"/>
      <c r="WIO42" s="147"/>
      <c r="WIP42" s="147"/>
      <c r="WIQ42" s="147"/>
      <c r="WIR42" s="147"/>
      <c r="WIS42" s="147"/>
      <c r="WIT42" s="147"/>
      <c r="WIU42" s="147"/>
      <c r="WIV42" s="147"/>
      <c r="WIW42" s="147"/>
      <c r="WIX42" s="147"/>
      <c r="WIY42" s="147"/>
      <c r="WIZ42" s="147"/>
      <c r="WJA42" s="147"/>
      <c r="WJB42" s="147"/>
      <c r="WJC42" s="147"/>
      <c r="WJD42" s="147"/>
      <c r="WJE42" s="147"/>
      <c r="WJF42" s="147"/>
      <c r="WJG42" s="147"/>
      <c r="WJH42" s="147"/>
      <c r="WJI42" s="147"/>
      <c r="WJJ42" s="147"/>
      <c r="WJK42" s="147"/>
      <c r="WJL42" s="147"/>
      <c r="WJM42" s="147"/>
      <c r="WJN42" s="147"/>
      <c r="WJO42" s="147"/>
      <c r="WJP42" s="147"/>
      <c r="WJQ42" s="147"/>
      <c r="WJR42" s="147"/>
      <c r="WJS42" s="147"/>
      <c r="WJT42" s="147"/>
      <c r="WJU42" s="147"/>
      <c r="WJV42" s="147"/>
      <c r="WJW42" s="147"/>
      <c r="WJX42" s="147"/>
      <c r="WJY42" s="147"/>
      <c r="WJZ42" s="147"/>
      <c r="WKA42" s="147"/>
      <c r="WKB42" s="147"/>
      <c r="WKC42" s="147"/>
      <c r="WKD42" s="147"/>
      <c r="WKE42" s="147"/>
      <c r="WKF42" s="147"/>
      <c r="WKG42" s="147"/>
      <c r="WKH42" s="147"/>
      <c r="WKI42" s="147"/>
      <c r="WKJ42" s="147"/>
      <c r="WKK42" s="147"/>
      <c r="WKL42" s="147"/>
      <c r="WKM42" s="147"/>
      <c r="WKN42" s="147"/>
      <c r="WKO42" s="147"/>
      <c r="WKP42" s="147"/>
      <c r="WKQ42" s="147"/>
      <c r="WKR42" s="147"/>
      <c r="WKS42" s="147"/>
      <c r="WKT42" s="147"/>
      <c r="WKU42" s="147"/>
      <c r="WKV42" s="147"/>
      <c r="WKW42" s="147"/>
      <c r="WKX42" s="147"/>
      <c r="WKY42" s="147"/>
      <c r="WKZ42" s="147"/>
      <c r="WLA42" s="147"/>
      <c r="WLB42" s="147"/>
      <c r="WLC42" s="147"/>
      <c r="WLD42" s="147"/>
      <c r="WLE42" s="147"/>
      <c r="WLF42" s="147"/>
      <c r="WLG42" s="147"/>
      <c r="WLH42" s="147"/>
      <c r="WLI42" s="147"/>
      <c r="WLJ42" s="147"/>
      <c r="WLK42" s="147"/>
      <c r="WLL42" s="147"/>
      <c r="WLM42" s="147"/>
      <c r="WLN42" s="147"/>
      <c r="WLO42" s="147"/>
      <c r="WLP42" s="147"/>
      <c r="WLQ42" s="147"/>
      <c r="WLR42" s="147"/>
      <c r="WLS42" s="147"/>
      <c r="WLT42" s="147"/>
      <c r="WLU42" s="147"/>
      <c r="WLV42" s="147"/>
      <c r="WLW42" s="147"/>
      <c r="WLX42" s="147"/>
      <c r="WLY42" s="147"/>
      <c r="WLZ42" s="147"/>
      <c r="WMA42" s="147"/>
      <c r="WMB42" s="147"/>
      <c r="WMC42" s="147"/>
      <c r="WMD42" s="147"/>
      <c r="WME42" s="147"/>
      <c r="WMF42" s="147"/>
      <c r="WMG42" s="147"/>
      <c r="WMH42" s="147"/>
      <c r="WMI42" s="147"/>
      <c r="WMJ42" s="147"/>
      <c r="WMK42" s="147"/>
      <c r="WML42" s="147"/>
      <c r="WMM42" s="147"/>
      <c r="WMN42" s="147"/>
      <c r="WMO42" s="147"/>
      <c r="WMP42" s="147"/>
      <c r="WMQ42" s="147"/>
      <c r="WMR42" s="147"/>
      <c r="WMS42" s="147"/>
      <c r="WMT42" s="147"/>
      <c r="WMU42" s="147"/>
      <c r="WMV42" s="147"/>
      <c r="WMW42" s="147"/>
      <c r="WMX42" s="147"/>
      <c r="WMY42" s="147"/>
      <c r="WMZ42" s="147"/>
      <c r="WNA42" s="147"/>
      <c r="WNB42" s="147"/>
      <c r="WNC42" s="147"/>
      <c r="WND42" s="147"/>
      <c r="WNE42" s="147"/>
      <c r="WNF42" s="147"/>
      <c r="WNG42" s="147"/>
      <c r="WNH42" s="147"/>
      <c r="WNI42" s="147"/>
      <c r="WNJ42" s="147"/>
      <c r="WNK42" s="147"/>
      <c r="WNL42" s="147"/>
      <c r="WNM42" s="147"/>
      <c r="WNN42" s="147"/>
      <c r="WNO42" s="147"/>
      <c r="WNP42" s="147"/>
      <c r="WNQ42" s="147"/>
      <c r="WNR42" s="147"/>
      <c r="WNS42" s="147"/>
      <c r="WNT42" s="147"/>
      <c r="WNU42" s="147"/>
      <c r="WNV42" s="147"/>
      <c r="WNW42" s="147"/>
      <c r="WNX42" s="147"/>
      <c r="WNY42" s="147"/>
      <c r="WNZ42" s="147"/>
      <c r="WOA42" s="147"/>
      <c r="WOB42" s="147"/>
      <c r="WOC42" s="147"/>
      <c r="WOD42" s="147"/>
      <c r="WOE42" s="147"/>
      <c r="WOF42" s="147"/>
      <c r="WOG42" s="147"/>
      <c r="WOH42" s="147"/>
      <c r="WOI42" s="147"/>
      <c r="WOJ42" s="147"/>
      <c r="WOK42" s="147"/>
      <c r="WOL42" s="147"/>
      <c r="WOM42" s="147"/>
      <c r="WON42" s="147"/>
      <c r="WOO42" s="147"/>
      <c r="WOP42" s="147"/>
      <c r="WOQ42" s="147"/>
      <c r="WOR42" s="147"/>
      <c r="WOS42" s="147"/>
      <c r="WOT42" s="147"/>
      <c r="WOU42" s="147"/>
      <c r="WOV42" s="147"/>
      <c r="WOW42" s="147"/>
      <c r="WOX42" s="147"/>
      <c r="WOY42" s="147"/>
      <c r="WOZ42" s="147"/>
      <c r="WPA42" s="147"/>
      <c r="WPB42" s="147"/>
      <c r="WPC42" s="147"/>
      <c r="WPD42" s="147"/>
      <c r="WPE42" s="147"/>
      <c r="WPF42" s="147"/>
      <c r="WPG42" s="147"/>
      <c r="WPH42" s="147"/>
      <c r="WPI42" s="147"/>
      <c r="WPJ42" s="147"/>
      <c r="WPK42" s="147"/>
      <c r="WPL42" s="147"/>
      <c r="WPM42" s="147"/>
      <c r="WPN42" s="147"/>
      <c r="WPO42" s="147"/>
      <c r="WPP42" s="147"/>
      <c r="WPQ42" s="147"/>
      <c r="WPR42" s="147"/>
      <c r="WPS42" s="147"/>
      <c r="WPT42" s="147"/>
      <c r="WPU42" s="147"/>
      <c r="WPV42" s="147"/>
      <c r="WPW42" s="147"/>
      <c r="WPX42" s="147"/>
      <c r="WPY42" s="147"/>
      <c r="WPZ42" s="147"/>
      <c r="WQA42" s="147"/>
      <c r="WQB42" s="147"/>
      <c r="WQC42" s="147"/>
      <c r="WQD42" s="147"/>
      <c r="WQE42" s="147"/>
      <c r="WQF42" s="147"/>
      <c r="WQG42" s="147"/>
      <c r="WQH42" s="147"/>
      <c r="WQI42" s="147"/>
      <c r="WQJ42" s="147"/>
      <c r="WQK42" s="147"/>
      <c r="WQL42" s="147"/>
      <c r="WQM42" s="147"/>
      <c r="WQN42" s="147"/>
      <c r="WQO42" s="147"/>
      <c r="WQP42" s="147"/>
      <c r="WQQ42" s="147"/>
      <c r="WQR42" s="147"/>
      <c r="WQS42" s="147"/>
      <c r="WQT42" s="147"/>
      <c r="WQU42" s="147"/>
      <c r="WQV42" s="147"/>
      <c r="WQW42" s="147"/>
      <c r="WQX42" s="147"/>
      <c r="WQY42" s="147"/>
      <c r="WQZ42" s="147"/>
      <c r="WRA42" s="147"/>
      <c r="WRB42" s="147"/>
      <c r="WRC42" s="147"/>
      <c r="WRD42" s="147"/>
      <c r="WRE42" s="147"/>
      <c r="WRF42" s="147"/>
      <c r="WRG42" s="147"/>
      <c r="WRH42" s="147"/>
      <c r="WRI42" s="147"/>
      <c r="WRJ42" s="147"/>
      <c r="WRK42" s="147"/>
      <c r="WRL42" s="147"/>
      <c r="WRM42" s="147"/>
      <c r="WRN42" s="147"/>
      <c r="WRO42" s="147"/>
      <c r="WRP42" s="147"/>
      <c r="WRQ42" s="147"/>
      <c r="WRR42" s="147"/>
      <c r="WRS42" s="147"/>
      <c r="WRT42" s="147"/>
      <c r="WRU42" s="147"/>
      <c r="WRV42" s="147"/>
      <c r="WRW42" s="147"/>
      <c r="WRX42" s="147"/>
      <c r="WRY42" s="147"/>
      <c r="WRZ42" s="147"/>
      <c r="WSA42" s="147"/>
      <c r="WSB42" s="147"/>
      <c r="WSC42" s="147"/>
      <c r="WSD42" s="147"/>
      <c r="WSE42" s="147"/>
      <c r="WSF42" s="147"/>
      <c r="WSG42" s="147"/>
      <c r="WSH42" s="147"/>
      <c r="WSI42" s="147"/>
      <c r="WSJ42" s="147"/>
      <c r="WSK42" s="147"/>
      <c r="WSL42" s="147"/>
      <c r="WSM42" s="147"/>
      <c r="WSN42" s="147"/>
      <c r="WSO42" s="147"/>
      <c r="WSP42" s="147"/>
      <c r="WSQ42" s="147"/>
      <c r="WSR42" s="147"/>
      <c r="WSS42" s="147"/>
      <c r="WST42" s="147"/>
      <c r="WSU42" s="147"/>
      <c r="WSV42" s="147"/>
      <c r="WSW42" s="147"/>
      <c r="WSX42" s="147"/>
      <c r="WSY42" s="147"/>
      <c r="WSZ42" s="147"/>
      <c r="WTA42" s="147"/>
      <c r="WTB42" s="147"/>
      <c r="WTC42" s="147"/>
      <c r="WTD42" s="147"/>
      <c r="WTE42" s="147"/>
      <c r="WTF42" s="147"/>
      <c r="WTG42" s="147"/>
      <c r="WTH42" s="147"/>
      <c r="WTI42" s="147"/>
      <c r="WTJ42" s="147"/>
      <c r="WTK42" s="147"/>
      <c r="WTL42" s="147"/>
      <c r="WTM42" s="147"/>
      <c r="WTN42" s="147"/>
      <c r="WTO42" s="147"/>
      <c r="WTP42" s="147"/>
      <c r="WTQ42" s="147"/>
      <c r="WTR42" s="147"/>
      <c r="WTS42" s="147"/>
      <c r="WTT42" s="147"/>
      <c r="WTU42" s="147"/>
      <c r="WTV42" s="147"/>
      <c r="WTW42" s="147"/>
      <c r="WTX42" s="147"/>
      <c r="WTY42" s="147"/>
      <c r="WTZ42" s="147"/>
      <c r="WUA42" s="147"/>
      <c r="WUB42" s="147"/>
      <c r="WUC42" s="147"/>
      <c r="WUD42" s="147"/>
      <c r="WUE42" s="147"/>
      <c r="WUF42" s="147"/>
      <c r="WUG42" s="147"/>
      <c r="WUH42" s="147"/>
      <c r="WUI42" s="147"/>
      <c r="WUJ42" s="147"/>
      <c r="WUK42" s="147"/>
      <c r="WUL42" s="147"/>
      <c r="WUM42" s="147"/>
      <c r="WUN42" s="147"/>
      <c r="WUO42" s="147"/>
      <c r="WUP42" s="147"/>
      <c r="WUQ42" s="147"/>
      <c r="WUR42" s="147"/>
      <c r="WUS42" s="147"/>
      <c r="WUT42" s="147"/>
      <c r="WUU42" s="147"/>
      <c r="WUV42" s="147"/>
      <c r="WUW42" s="147"/>
      <c r="WUX42" s="147"/>
      <c r="WUY42" s="147"/>
      <c r="WUZ42" s="147"/>
      <c r="WVA42" s="147"/>
      <c r="WVB42" s="147"/>
      <c r="WVC42" s="147"/>
      <c r="WVD42" s="147"/>
      <c r="WVE42" s="147"/>
      <c r="WVF42" s="147"/>
      <c r="WVG42" s="147"/>
      <c r="WVH42" s="147"/>
      <c r="WVI42" s="147"/>
      <c r="WVJ42" s="147"/>
      <c r="WVK42" s="147"/>
      <c r="WVL42" s="147"/>
      <c r="WVM42" s="147"/>
      <c r="WVN42" s="147"/>
      <c r="WVO42" s="147"/>
      <c r="WVP42" s="147"/>
      <c r="WVQ42" s="147"/>
      <c r="WVR42" s="147"/>
      <c r="WVS42" s="147"/>
      <c r="WVT42" s="147"/>
      <c r="WVU42" s="147"/>
      <c r="WVV42" s="147"/>
      <c r="WVW42" s="147"/>
      <c r="WVX42" s="147"/>
      <c r="WVY42" s="147"/>
      <c r="WVZ42" s="147"/>
      <c r="WWA42" s="147"/>
      <c r="WWB42" s="147"/>
      <c r="WWC42" s="147"/>
      <c r="WWD42" s="147"/>
      <c r="WWE42" s="147"/>
      <c r="WWF42" s="147"/>
      <c r="WWG42" s="147"/>
      <c r="WWH42" s="147"/>
      <c r="WWI42" s="147"/>
      <c r="WWJ42" s="147"/>
      <c r="WWK42" s="147"/>
      <c r="WWL42" s="147"/>
      <c r="WWM42" s="147"/>
      <c r="WWN42" s="147"/>
      <c r="WWO42" s="147"/>
      <c r="WWP42" s="147"/>
      <c r="WWQ42" s="147"/>
      <c r="WWR42" s="147"/>
      <c r="WWS42" s="147"/>
      <c r="WWT42" s="147"/>
      <c r="WWU42" s="147"/>
      <c r="WWV42" s="147"/>
      <c r="WWW42" s="147"/>
      <c r="WWX42" s="147"/>
      <c r="WWY42" s="147"/>
      <c r="WWZ42" s="147"/>
      <c r="WXA42" s="147"/>
      <c r="WXB42" s="147"/>
      <c r="WXC42" s="147"/>
      <c r="WXD42" s="147"/>
      <c r="WXE42" s="147"/>
      <c r="WXF42" s="147"/>
      <c r="WXG42" s="147"/>
      <c r="WXH42" s="147"/>
      <c r="WXI42" s="147"/>
      <c r="WXJ42" s="147"/>
      <c r="WXK42" s="147"/>
      <c r="WXL42" s="147"/>
      <c r="WXM42" s="147"/>
      <c r="WXN42" s="147"/>
      <c r="WXO42" s="147"/>
      <c r="WXP42" s="147"/>
      <c r="WXQ42" s="147"/>
      <c r="WXR42" s="147"/>
      <c r="WXS42" s="147"/>
      <c r="WXT42" s="147"/>
      <c r="WXU42" s="147"/>
      <c r="WXV42" s="147"/>
      <c r="WXW42" s="147"/>
      <c r="WXX42" s="147"/>
      <c r="WXY42" s="147"/>
      <c r="WXZ42" s="147"/>
      <c r="WYA42" s="147"/>
      <c r="WYB42" s="147"/>
      <c r="WYC42" s="147"/>
      <c r="WYD42" s="147"/>
      <c r="WYE42" s="147"/>
      <c r="WYF42" s="147"/>
      <c r="WYG42" s="147"/>
      <c r="WYH42" s="147"/>
      <c r="WYI42" s="147"/>
      <c r="WYJ42" s="147"/>
      <c r="WYK42" s="147"/>
      <c r="WYL42" s="147"/>
      <c r="WYM42" s="147"/>
      <c r="WYN42" s="147"/>
      <c r="WYO42" s="147"/>
      <c r="WYP42" s="147"/>
      <c r="WYQ42" s="147"/>
      <c r="WYR42" s="147"/>
      <c r="WYS42" s="147"/>
      <c r="WYT42" s="147"/>
      <c r="WYU42" s="147"/>
      <c r="WYV42" s="147"/>
      <c r="WYW42" s="147"/>
      <c r="WYX42" s="147"/>
      <c r="WYY42" s="147"/>
      <c r="WYZ42" s="147"/>
      <c r="WZA42" s="147"/>
      <c r="WZB42" s="147"/>
      <c r="WZC42" s="147"/>
      <c r="WZD42" s="147"/>
      <c r="WZE42" s="147"/>
      <c r="WZF42" s="147"/>
      <c r="WZG42" s="147"/>
      <c r="WZH42" s="147"/>
      <c r="WZI42" s="147"/>
      <c r="WZJ42" s="147"/>
      <c r="WZK42" s="147"/>
      <c r="WZL42" s="147"/>
      <c r="WZM42" s="147"/>
      <c r="WZN42" s="147"/>
      <c r="WZO42" s="147"/>
      <c r="WZP42" s="147"/>
      <c r="WZQ42" s="147"/>
      <c r="WZR42" s="147"/>
      <c r="WZS42" s="147"/>
      <c r="WZT42" s="147"/>
      <c r="WZU42" s="147"/>
      <c r="WZV42" s="147"/>
      <c r="WZW42" s="147"/>
      <c r="WZX42" s="147"/>
      <c r="WZY42" s="147"/>
      <c r="WZZ42" s="147"/>
      <c r="XAA42" s="147"/>
      <c r="XAB42" s="147"/>
      <c r="XAC42" s="147"/>
      <c r="XAD42" s="147"/>
      <c r="XAE42" s="147"/>
      <c r="XAF42" s="147"/>
      <c r="XAG42" s="147"/>
      <c r="XAH42" s="147"/>
      <c r="XAI42" s="147"/>
      <c r="XAJ42" s="147"/>
      <c r="XAK42" s="147"/>
      <c r="XAL42" s="147"/>
      <c r="XAM42" s="147"/>
      <c r="XAN42" s="147"/>
      <c r="XAO42" s="147"/>
      <c r="XAP42" s="147"/>
      <c r="XAQ42" s="147"/>
      <c r="XAR42" s="147"/>
      <c r="XAS42" s="147"/>
      <c r="XAT42" s="147"/>
      <c r="XAU42" s="147"/>
      <c r="XAV42" s="147"/>
      <c r="XAW42" s="147"/>
      <c r="XAX42" s="147"/>
      <c r="XAY42" s="147"/>
      <c r="XAZ42" s="147"/>
      <c r="XBA42" s="147"/>
      <c r="XBB42" s="147"/>
      <c r="XBC42" s="147"/>
      <c r="XBD42" s="147"/>
      <c r="XBE42" s="147"/>
      <c r="XBF42" s="147"/>
      <c r="XBG42" s="147"/>
      <c r="XBH42" s="147"/>
      <c r="XBI42" s="147"/>
      <c r="XBJ42" s="147"/>
      <c r="XBK42" s="147"/>
      <c r="XBL42" s="147"/>
      <c r="XBM42" s="147"/>
      <c r="XBN42" s="147"/>
      <c r="XBO42" s="147"/>
      <c r="XBP42" s="147"/>
      <c r="XBQ42" s="147"/>
      <c r="XBR42" s="147"/>
      <c r="XBS42" s="147"/>
      <c r="XBT42" s="147"/>
      <c r="XBU42" s="147"/>
      <c r="XBV42" s="147"/>
      <c r="XBW42" s="147"/>
      <c r="XBX42" s="147"/>
      <c r="XBY42" s="147"/>
      <c r="XBZ42" s="147"/>
      <c r="XCA42" s="147"/>
      <c r="XCB42" s="147"/>
      <c r="XCC42" s="147"/>
      <c r="XCD42" s="147"/>
      <c r="XCE42" s="147"/>
      <c r="XCF42" s="147"/>
      <c r="XCG42" s="147"/>
      <c r="XCH42" s="147"/>
      <c r="XCI42" s="147"/>
      <c r="XCJ42" s="147"/>
      <c r="XCK42" s="147"/>
      <c r="XCL42" s="147"/>
      <c r="XCM42" s="147"/>
      <c r="XCN42" s="147"/>
      <c r="XCO42" s="147"/>
      <c r="XCP42" s="147"/>
      <c r="XCQ42" s="147"/>
      <c r="XCR42" s="147"/>
      <c r="XCS42" s="147"/>
      <c r="XCT42" s="147"/>
      <c r="XCU42" s="147"/>
      <c r="XCV42" s="147"/>
      <c r="XCW42" s="147"/>
      <c r="XCX42" s="147"/>
      <c r="XCY42" s="147"/>
      <c r="XCZ42" s="147"/>
      <c r="XDA42" s="147"/>
      <c r="XDB42" s="147"/>
      <c r="XDC42" s="147"/>
      <c r="XDD42" s="147"/>
      <c r="XDE42" s="147"/>
      <c r="XDF42" s="147"/>
      <c r="XDG42" s="147"/>
      <c r="XDH42" s="147"/>
      <c r="XDI42" s="147"/>
      <c r="XDJ42" s="147"/>
      <c r="XDK42" s="147"/>
      <c r="XDL42" s="147"/>
      <c r="XDM42" s="147"/>
      <c r="XDN42" s="147"/>
      <c r="XDO42" s="147"/>
      <c r="XDP42" s="147"/>
      <c r="XDQ42" s="147"/>
      <c r="XDR42" s="147"/>
      <c r="XDS42" s="147"/>
      <c r="XDT42" s="147"/>
      <c r="XDU42" s="147"/>
      <c r="XDV42" s="147"/>
      <c r="XDW42" s="147"/>
      <c r="XDX42" s="147"/>
      <c r="XDY42" s="147"/>
      <c r="XDZ42" s="147"/>
      <c r="XEA42" s="147"/>
      <c r="XEB42" s="147"/>
      <c r="XEC42" s="147"/>
      <c r="XED42" s="147"/>
      <c r="XEE42" s="147"/>
      <c r="XEF42" s="147"/>
      <c r="XEG42" s="147"/>
      <c r="XEH42" s="147"/>
      <c r="XEI42" s="147"/>
      <c r="XEJ42" s="147"/>
      <c r="XEK42" s="147"/>
      <c r="XEL42" s="147"/>
      <c r="XEM42" s="147"/>
      <c r="XEN42" s="147"/>
      <c r="XEO42" s="147"/>
      <c r="XEP42" s="147"/>
      <c r="XEQ42" s="147"/>
      <c r="XER42" s="147"/>
    </row>
    <row r="43" spans="1:16372" s="240" customFormat="1" x14ac:dyDescent="0.25">
      <c r="A43" s="268"/>
      <c r="B43" s="251"/>
      <c r="C43" s="611"/>
      <c r="D43" s="251"/>
      <c r="E43" s="269"/>
      <c r="F43" s="252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  <c r="JJ43" s="147"/>
      <c r="JK43" s="147"/>
      <c r="JL43" s="147"/>
      <c r="JM43" s="147"/>
      <c r="JN43" s="147"/>
      <c r="JO43" s="147"/>
      <c r="JP43" s="147"/>
      <c r="JQ43" s="147"/>
      <c r="JR43" s="147"/>
      <c r="JS43" s="147"/>
      <c r="JT43" s="147"/>
      <c r="JU43" s="147"/>
      <c r="JV43" s="147"/>
      <c r="JW43" s="147"/>
      <c r="JX43" s="147"/>
      <c r="JY43" s="147"/>
      <c r="JZ43" s="147"/>
      <c r="KA43" s="147"/>
      <c r="KB43" s="147"/>
      <c r="KC43" s="147"/>
      <c r="KD43" s="147"/>
      <c r="KE43" s="147"/>
      <c r="KF43" s="147"/>
      <c r="KG43" s="147"/>
      <c r="KH43" s="147"/>
      <c r="KI43" s="147"/>
      <c r="KJ43" s="147"/>
      <c r="KK43" s="147"/>
      <c r="KL43" s="147"/>
      <c r="KM43" s="147"/>
      <c r="KN43" s="147"/>
      <c r="KO43" s="147"/>
      <c r="KP43" s="147"/>
      <c r="KQ43" s="147"/>
      <c r="KR43" s="147"/>
      <c r="KS43" s="147"/>
      <c r="KT43" s="147"/>
      <c r="KU43" s="147"/>
      <c r="KV43" s="147"/>
      <c r="KW43" s="147"/>
      <c r="KX43" s="147"/>
      <c r="KY43" s="147"/>
      <c r="KZ43" s="147"/>
      <c r="LA43" s="147"/>
      <c r="LB43" s="147"/>
      <c r="LC43" s="147"/>
      <c r="LD43" s="147"/>
      <c r="LE43" s="147"/>
      <c r="LF43" s="147"/>
      <c r="LG43" s="147"/>
      <c r="LH43" s="147"/>
      <c r="LI43" s="147"/>
      <c r="LJ43" s="147"/>
      <c r="LK43" s="147"/>
      <c r="LL43" s="147"/>
      <c r="LM43" s="147"/>
      <c r="LN43" s="147"/>
      <c r="LO43" s="147"/>
      <c r="LP43" s="147"/>
      <c r="LQ43" s="147"/>
      <c r="LR43" s="147"/>
      <c r="LS43" s="147"/>
      <c r="LT43" s="147"/>
      <c r="LU43" s="147"/>
      <c r="LV43" s="147"/>
      <c r="LW43" s="147"/>
      <c r="LX43" s="147"/>
      <c r="LY43" s="147"/>
      <c r="LZ43" s="147"/>
      <c r="MA43" s="147"/>
      <c r="MB43" s="147"/>
      <c r="MC43" s="147"/>
      <c r="MD43" s="147"/>
      <c r="ME43" s="147"/>
      <c r="MF43" s="147"/>
      <c r="MG43" s="147"/>
      <c r="MH43" s="147"/>
      <c r="MI43" s="147"/>
      <c r="MJ43" s="147"/>
      <c r="MK43" s="147"/>
      <c r="ML43" s="147"/>
      <c r="MM43" s="147"/>
      <c r="MN43" s="147"/>
      <c r="MO43" s="147"/>
      <c r="MP43" s="147"/>
      <c r="MQ43" s="147"/>
      <c r="MR43" s="147"/>
      <c r="MS43" s="147"/>
      <c r="MT43" s="147"/>
      <c r="MU43" s="147"/>
      <c r="MV43" s="147"/>
      <c r="MW43" s="147"/>
      <c r="MX43" s="147"/>
      <c r="MY43" s="147"/>
      <c r="MZ43" s="147"/>
      <c r="NA43" s="147"/>
      <c r="NB43" s="147"/>
      <c r="NC43" s="147"/>
      <c r="ND43" s="147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7"/>
      <c r="NS43" s="147"/>
      <c r="NT43" s="147"/>
      <c r="NU43" s="147"/>
      <c r="NV43" s="147"/>
      <c r="NW43" s="147"/>
      <c r="NX43" s="147"/>
      <c r="NY43" s="147"/>
      <c r="NZ43" s="147"/>
      <c r="OA43" s="147"/>
      <c r="OB43" s="147"/>
      <c r="OC43" s="147"/>
      <c r="OD43" s="147"/>
      <c r="OE43" s="147"/>
      <c r="OF43" s="147"/>
      <c r="OG43" s="147"/>
      <c r="OH43" s="147"/>
      <c r="OI43" s="147"/>
      <c r="OJ43" s="147"/>
      <c r="OK43" s="147"/>
      <c r="OL43" s="147"/>
      <c r="OM43" s="147"/>
      <c r="ON43" s="147"/>
      <c r="OO43" s="147"/>
      <c r="OP43" s="147"/>
      <c r="OQ43" s="147"/>
      <c r="OR43" s="147"/>
      <c r="OS43" s="147"/>
      <c r="OT43" s="147"/>
      <c r="OU43" s="147"/>
      <c r="OV43" s="147"/>
      <c r="OW43" s="147"/>
      <c r="OX43" s="147"/>
      <c r="OY43" s="147"/>
      <c r="OZ43" s="147"/>
      <c r="PA43" s="147"/>
      <c r="PB43" s="147"/>
      <c r="PC43" s="147"/>
      <c r="PD43" s="147"/>
      <c r="PE43" s="147"/>
      <c r="PF43" s="147"/>
      <c r="PG43" s="147"/>
      <c r="PH43" s="147"/>
      <c r="PI43" s="147"/>
      <c r="PJ43" s="147"/>
      <c r="PK43" s="147"/>
      <c r="PL43" s="147"/>
      <c r="PM43" s="147"/>
      <c r="PN43" s="147"/>
      <c r="PO43" s="147"/>
      <c r="PP43" s="147"/>
      <c r="PQ43" s="147"/>
      <c r="PR43" s="147"/>
      <c r="PS43" s="147"/>
      <c r="PT43" s="147"/>
      <c r="PU43" s="147"/>
      <c r="PV43" s="147"/>
      <c r="PW43" s="147"/>
      <c r="PX43" s="147"/>
      <c r="PY43" s="147"/>
      <c r="PZ43" s="147"/>
      <c r="QA43" s="147"/>
      <c r="QB43" s="147"/>
      <c r="QC43" s="147"/>
      <c r="QD43" s="147"/>
      <c r="QE43" s="147"/>
      <c r="QF43" s="147"/>
      <c r="QG43" s="147"/>
      <c r="QH43" s="147"/>
      <c r="QI43" s="147"/>
      <c r="QJ43" s="147"/>
      <c r="QK43" s="147"/>
      <c r="QL43" s="147"/>
      <c r="QM43" s="147"/>
      <c r="QN43" s="147"/>
      <c r="QO43" s="147"/>
      <c r="QP43" s="147"/>
      <c r="QQ43" s="147"/>
      <c r="QR43" s="147"/>
      <c r="QS43" s="147"/>
      <c r="QT43" s="147"/>
      <c r="QU43" s="147"/>
      <c r="QV43" s="147"/>
      <c r="QW43" s="147"/>
      <c r="QX43" s="147"/>
      <c r="QY43" s="147"/>
      <c r="QZ43" s="147"/>
      <c r="RA43" s="147"/>
      <c r="RB43" s="147"/>
      <c r="RC43" s="147"/>
      <c r="RD43" s="147"/>
      <c r="RE43" s="147"/>
      <c r="RF43" s="147"/>
      <c r="RG43" s="147"/>
      <c r="RH43" s="147"/>
      <c r="RI43" s="147"/>
      <c r="RJ43" s="147"/>
      <c r="RK43" s="147"/>
      <c r="RL43" s="147"/>
      <c r="RM43" s="147"/>
      <c r="RN43" s="147"/>
      <c r="RO43" s="147"/>
      <c r="RP43" s="147"/>
      <c r="RQ43" s="147"/>
      <c r="RR43" s="147"/>
      <c r="RS43" s="147"/>
      <c r="RT43" s="147"/>
      <c r="RU43" s="147"/>
      <c r="RV43" s="147"/>
      <c r="RW43" s="147"/>
      <c r="RX43" s="147"/>
      <c r="RY43" s="147"/>
      <c r="RZ43" s="147"/>
      <c r="SA43" s="147"/>
      <c r="SB43" s="147"/>
      <c r="SC43" s="147"/>
      <c r="SD43" s="147"/>
      <c r="SE43" s="147"/>
      <c r="SF43" s="147"/>
      <c r="SG43" s="147"/>
      <c r="SH43" s="147"/>
      <c r="SI43" s="147"/>
      <c r="SJ43" s="147"/>
      <c r="SK43" s="147"/>
      <c r="SL43" s="147"/>
      <c r="SM43" s="147"/>
      <c r="SN43" s="147"/>
      <c r="SO43" s="147"/>
      <c r="SP43" s="147"/>
      <c r="SQ43" s="147"/>
      <c r="SR43" s="147"/>
      <c r="SS43" s="147"/>
      <c r="ST43" s="147"/>
      <c r="SU43" s="147"/>
      <c r="SV43" s="147"/>
      <c r="SW43" s="147"/>
      <c r="SX43" s="147"/>
      <c r="SY43" s="147"/>
      <c r="SZ43" s="147"/>
      <c r="TA43" s="147"/>
      <c r="TB43" s="147"/>
      <c r="TC43" s="147"/>
      <c r="TD43" s="147"/>
      <c r="TE43" s="147"/>
      <c r="TF43" s="147"/>
      <c r="TG43" s="147"/>
      <c r="TH43" s="147"/>
      <c r="TI43" s="147"/>
      <c r="TJ43" s="147"/>
      <c r="TK43" s="147"/>
      <c r="TL43" s="147"/>
      <c r="TM43" s="147"/>
      <c r="TN43" s="147"/>
      <c r="TO43" s="147"/>
      <c r="TP43" s="147"/>
      <c r="TQ43" s="147"/>
      <c r="TR43" s="147"/>
      <c r="TS43" s="147"/>
      <c r="TT43" s="147"/>
      <c r="TU43" s="147"/>
      <c r="TV43" s="147"/>
      <c r="TW43" s="147"/>
      <c r="TX43" s="147"/>
      <c r="TY43" s="147"/>
      <c r="TZ43" s="147"/>
      <c r="UA43" s="147"/>
      <c r="UB43" s="147"/>
      <c r="UC43" s="147"/>
      <c r="UD43" s="147"/>
      <c r="UE43" s="147"/>
      <c r="UF43" s="147"/>
      <c r="UG43" s="147"/>
      <c r="UH43" s="147"/>
      <c r="UI43" s="147"/>
      <c r="UJ43" s="147"/>
      <c r="UK43" s="147"/>
      <c r="UL43" s="147"/>
      <c r="UM43" s="147"/>
      <c r="UN43" s="147"/>
      <c r="UO43" s="147"/>
      <c r="UP43" s="147"/>
      <c r="UQ43" s="147"/>
      <c r="UR43" s="147"/>
      <c r="US43" s="147"/>
      <c r="UT43" s="147"/>
      <c r="UU43" s="147"/>
      <c r="UV43" s="147"/>
      <c r="UW43" s="147"/>
      <c r="UX43" s="147"/>
      <c r="UY43" s="147"/>
      <c r="UZ43" s="147"/>
      <c r="VA43" s="147"/>
      <c r="VB43" s="147"/>
      <c r="VC43" s="147"/>
      <c r="VD43" s="147"/>
      <c r="VE43" s="147"/>
      <c r="VF43" s="147"/>
      <c r="VG43" s="147"/>
      <c r="VH43" s="147"/>
      <c r="VI43" s="147"/>
      <c r="VJ43" s="147"/>
      <c r="VK43" s="147"/>
      <c r="VL43" s="147"/>
      <c r="VM43" s="147"/>
      <c r="VN43" s="147"/>
      <c r="VO43" s="147"/>
      <c r="VP43" s="147"/>
      <c r="VQ43" s="147"/>
      <c r="VR43" s="147"/>
      <c r="VS43" s="147"/>
      <c r="VT43" s="147"/>
      <c r="VU43" s="147"/>
      <c r="VV43" s="147"/>
      <c r="VW43" s="147"/>
      <c r="VX43" s="147"/>
      <c r="VY43" s="147"/>
      <c r="VZ43" s="147"/>
      <c r="WA43" s="147"/>
      <c r="WB43" s="147"/>
      <c r="WC43" s="147"/>
      <c r="WD43" s="147"/>
      <c r="WE43" s="147"/>
      <c r="WF43" s="147"/>
      <c r="WG43" s="147"/>
      <c r="WH43" s="147"/>
      <c r="WI43" s="147"/>
      <c r="WJ43" s="147"/>
      <c r="WK43" s="147"/>
      <c r="WL43" s="147"/>
      <c r="WM43" s="147"/>
      <c r="WN43" s="147"/>
      <c r="WO43" s="147"/>
      <c r="WP43" s="147"/>
      <c r="WQ43" s="147"/>
      <c r="WR43" s="147"/>
      <c r="WS43" s="147"/>
      <c r="WT43" s="147"/>
      <c r="WU43" s="147"/>
      <c r="WV43" s="147"/>
      <c r="WW43" s="147"/>
      <c r="WX43" s="147"/>
      <c r="WY43" s="147"/>
      <c r="WZ43" s="147"/>
      <c r="XA43" s="147"/>
      <c r="XB43" s="147"/>
      <c r="XC43" s="147"/>
      <c r="XD43" s="147"/>
      <c r="XE43" s="147"/>
      <c r="XF43" s="147"/>
      <c r="XG43" s="147"/>
      <c r="XH43" s="147"/>
      <c r="XI43" s="147"/>
      <c r="XJ43" s="147"/>
      <c r="XK43" s="147"/>
      <c r="XL43" s="147"/>
      <c r="XM43" s="147"/>
      <c r="XN43" s="147"/>
      <c r="XO43" s="147"/>
      <c r="XP43" s="147"/>
      <c r="XQ43" s="147"/>
      <c r="XR43" s="147"/>
      <c r="XS43" s="147"/>
      <c r="XT43" s="147"/>
      <c r="XU43" s="147"/>
      <c r="XV43" s="147"/>
      <c r="XW43" s="147"/>
      <c r="XX43" s="147"/>
      <c r="XY43" s="147"/>
      <c r="XZ43" s="147"/>
      <c r="YA43" s="147"/>
      <c r="YB43" s="147"/>
      <c r="YC43" s="147"/>
      <c r="YD43" s="147"/>
      <c r="YE43" s="147"/>
      <c r="YF43" s="147"/>
      <c r="YG43" s="147"/>
      <c r="YH43" s="147"/>
      <c r="YI43" s="147"/>
      <c r="YJ43" s="147"/>
      <c r="YK43" s="147"/>
      <c r="YL43" s="147"/>
      <c r="YM43" s="147"/>
      <c r="YN43" s="147"/>
      <c r="YO43" s="147"/>
      <c r="YP43" s="147"/>
      <c r="YQ43" s="147"/>
      <c r="YR43" s="147"/>
      <c r="YS43" s="147"/>
      <c r="YT43" s="147"/>
      <c r="YU43" s="147"/>
      <c r="YV43" s="147"/>
      <c r="YW43" s="147"/>
      <c r="YX43" s="147"/>
      <c r="YY43" s="147"/>
      <c r="YZ43" s="147"/>
      <c r="ZA43" s="147"/>
      <c r="ZB43" s="147"/>
      <c r="ZC43" s="147"/>
      <c r="ZD43" s="147"/>
      <c r="ZE43" s="147"/>
      <c r="ZF43" s="147"/>
      <c r="ZG43" s="147"/>
      <c r="ZH43" s="147"/>
      <c r="ZI43" s="147"/>
      <c r="ZJ43" s="147"/>
      <c r="ZK43" s="147"/>
      <c r="ZL43" s="147"/>
      <c r="ZM43" s="147"/>
      <c r="ZN43" s="147"/>
      <c r="ZO43" s="147"/>
      <c r="ZP43" s="147"/>
      <c r="ZQ43" s="147"/>
      <c r="ZR43" s="147"/>
      <c r="ZS43" s="147"/>
      <c r="ZT43" s="147"/>
      <c r="ZU43" s="147"/>
      <c r="ZV43" s="147"/>
      <c r="ZW43" s="147"/>
      <c r="ZX43" s="147"/>
      <c r="ZY43" s="147"/>
      <c r="ZZ43" s="147"/>
      <c r="AAA43" s="147"/>
      <c r="AAB43" s="147"/>
      <c r="AAC43" s="147"/>
      <c r="AAD43" s="147"/>
      <c r="AAE43" s="147"/>
      <c r="AAF43" s="147"/>
      <c r="AAG43" s="147"/>
      <c r="AAH43" s="147"/>
      <c r="AAI43" s="147"/>
      <c r="AAJ43" s="147"/>
      <c r="AAK43" s="147"/>
      <c r="AAL43" s="147"/>
      <c r="AAM43" s="147"/>
      <c r="AAN43" s="147"/>
      <c r="AAO43" s="147"/>
      <c r="AAP43" s="147"/>
      <c r="AAQ43" s="147"/>
      <c r="AAR43" s="147"/>
      <c r="AAS43" s="147"/>
      <c r="AAT43" s="147"/>
      <c r="AAU43" s="147"/>
      <c r="AAV43" s="147"/>
      <c r="AAW43" s="147"/>
      <c r="AAX43" s="147"/>
      <c r="AAY43" s="147"/>
      <c r="AAZ43" s="147"/>
      <c r="ABA43" s="147"/>
      <c r="ABB43" s="147"/>
      <c r="ABC43" s="147"/>
      <c r="ABD43" s="147"/>
      <c r="ABE43" s="147"/>
      <c r="ABF43" s="147"/>
      <c r="ABG43" s="147"/>
      <c r="ABH43" s="147"/>
      <c r="ABI43" s="147"/>
      <c r="ABJ43" s="147"/>
      <c r="ABK43" s="147"/>
      <c r="ABL43" s="147"/>
      <c r="ABM43" s="147"/>
      <c r="ABN43" s="147"/>
      <c r="ABO43" s="147"/>
      <c r="ABP43" s="147"/>
      <c r="ABQ43" s="147"/>
      <c r="ABR43" s="147"/>
      <c r="ABS43" s="147"/>
      <c r="ABT43" s="147"/>
      <c r="ABU43" s="147"/>
      <c r="ABV43" s="147"/>
      <c r="ABW43" s="147"/>
      <c r="ABX43" s="147"/>
      <c r="ABY43" s="147"/>
      <c r="ABZ43" s="147"/>
      <c r="ACA43" s="147"/>
      <c r="ACB43" s="147"/>
      <c r="ACC43" s="147"/>
      <c r="ACD43" s="147"/>
      <c r="ACE43" s="147"/>
      <c r="ACF43" s="147"/>
      <c r="ACG43" s="147"/>
      <c r="ACH43" s="147"/>
      <c r="ACI43" s="147"/>
      <c r="ACJ43" s="147"/>
      <c r="ACK43" s="147"/>
      <c r="ACL43" s="147"/>
      <c r="ACM43" s="147"/>
      <c r="ACN43" s="147"/>
      <c r="ACO43" s="147"/>
      <c r="ACP43" s="147"/>
      <c r="ACQ43" s="147"/>
      <c r="ACR43" s="147"/>
      <c r="ACS43" s="147"/>
      <c r="ACT43" s="147"/>
      <c r="ACU43" s="147"/>
      <c r="ACV43" s="147"/>
      <c r="ACW43" s="147"/>
      <c r="ACX43" s="147"/>
      <c r="ACY43" s="147"/>
      <c r="ACZ43" s="147"/>
      <c r="ADA43" s="147"/>
      <c r="ADB43" s="147"/>
      <c r="ADC43" s="147"/>
      <c r="ADD43" s="147"/>
      <c r="ADE43" s="147"/>
      <c r="ADF43" s="147"/>
      <c r="ADG43" s="147"/>
      <c r="ADH43" s="147"/>
      <c r="ADI43" s="147"/>
      <c r="ADJ43" s="147"/>
      <c r="ADK43" s="147"/>
      <c r="ADL43" s="147"/>
      <c r="ADM43" s="147"/>
      <c r="ADN43" s="147"/>
      <c r="ADO43" s="147"/>
      <c r="ADP43" s="147"/>
      <c r="ADQ43" s="147"/>
      <c r="ADR43" s="147"/>
      <c r="ADS43" s="147"/>
      <c r="ADT43" s="147"/>
      <c r="ADU43" s="147"/>
      <c r="ADV43" s="147"/>
      <c r="ADW43" s="147"/>
      <c r="ADX43" s="147"/>
      <c r="ADY43" s="147"/>
      <c r="ADZ43" s="147"/>
      <c r="AEA43" s="147"/>
      <c r="AEB43" s="147"/>
      <c r="AEC43" s="147"/>
      <c r="AED43" s="147"/>
      <c r="AEE43" s="147"/>
      <c r="AEF43" s="147"/>
      <c r="AEG43" s="147"/>
      <c r="AEH43" s="147"/>
      <c r="AEI43" s="147"/>
      <c r="AEJ43" s="147"/>
      <c r="AEK43" s="147"/>
      <c r="AEL43" s="147"/>
      <c r="AEM43" s="147"/>
      <c r="AEN43" s="147"/>
      <c r="AEO43" s="147"/>
      <c r="AEP43" s="147"/>
      <c r="AEQ43" s="147"/>
      <c r="AER43" s="147"/>
      <c r="AES43" s="147"/>
      <c r="AET43" s="147"/>
      <c r="AEU43" s="147"/>
      <c r="AEV43" s="147"/>
      <c r="AEW43" s="147"/>
      <c r="AEX43" s="147"/>
      <c r="AEY43" s="147"/>
      <c r="AEZ43" s="147"/>
      <c r="AFA43" s="147"/>
      <c r="AFB43" s="147"/>
      <c r="AFC43" s="147"/>
      <c r="AFD43" s="147"/>
      <c r="AFE43" s="147"/>
      <c r="AFF43" s="147"/>
      <c r="AFG43" s="147"/>
      <c r="AFH43" s="147"/>
      <c r="AFI43" s="147"/>
      <c r="AFJ43" s="147"/>
      <c r="AFK43" s="147"/>
      <c r="AFL43" s="147"/>
      <c r="AFM43" s="147"/>
      <c r="AFN43" s="147"/>
      <c r="AFO43" s="147"/>
      <c r="AFP43" s="147"/>
      <c r="AFQ43" s="147"/>
      <c r="AFR43" s="147"/>
      <c r="AFS43" s="147"/>
      <c r="AFT43" s="147"/>
      <c r="AFU43" s="147"/>
      <c r="AFV43" s="147"/>
      <c r="AFW43" s="147"/>
      <c r="AFX43" s="147"/>
      <c r="AFY43" s="147"/>
      <c r="AFZ43" s="147"/>
      <c r="AGA43" s="147"/>
      <c r="AGB43" s="147"/>
      <c r="AGC43" s="147"/>
      <c r="AGD43" s="147"/>
      <c r="AGE43" s="147"/>
      <c r="AGF43" s="147"/>
      <c r="AGG43" s="147"/>
      <c r="AGH43" s="147"/>
      <c r="AGI43" s="147"/>
      <c r="AGJ43" s="147"/>
      <c r="AGK43" s="147"/>
      <c r="AGL43" s="147"/>
      <c r="AGM43" s="147"/>
      <c r="AGN43" s="147"/>
      <c r="AGO43" s="147"/>
      <c r="AGP43" s="147"/>
      <c r="AGQ43" s="147"/>
      <c r="AGR43" s="147"/>
      <c r="AGS43" s="147"/>
      <c r="AGT43" s="147"/>
      <c r="AGU43" s="147"/>
      <c r="AGV43" s="147"/>
      <c r="AGW43" s="147"/>
      <c r="AGX43" s="147"/>
      <c r="AGY43" s="147"/>
      <c r="AGZ43" s="147"/>
      <c r="AHA43" s="147"/>
      <c r="AHB43" s="147"/>
      <c r="AHC43" s="147"/>
      <c r="AHD43" s="147"/>
      <c r="AHE43" s="147"/>
      <c r="AHF43" s="147"/>
      <c r="AHG43" s="147"/>
      <c r="AHH43" s="147"/>
      <c r="AHI43" s="147"/>
      <c r="AHJ43" s="147"/>
      <c r="AHK43" s="147"/>
      <c r="AHL43" s="147"/>
      <c r="AHM43" s="147"/>
      <c r="AHN43" s="147"/>
      <c r="AHO43" s="147"/>
      <c r="AHP43" s="147"/>
      <c r="AHQ43" s="147"/>
      <c r="AHR43" s="147"/>
      <c r="AHS43" s="147"/>
      <c r="AHT43" s="147"/>
      <c r="AHU43" s="147"/>
      <c r="AHV43" s="147"/>
      <c r="AHW43" s="147"/>
      <c r="AHX43" s="147"/>
      <c r="AHY43" s="147"/>
      <c r="AHZ43" s="147"/>
      <c r="AIA43" s="147"/>
      <c r="AIB43" s="147"/>
      <c r="AIC43" s="147"/>
      <c r="AID43" s="147"/>
      <c r="AIE43" s="147"/>
      <c r="AIF43" s="147"/>
      <c r="AIG43" s="147"/>
      <c r="AIH43" s="147"/>
      <c r="AII43" s="147"/>
      <c r="AIJ43" s="147"/>
      <c r="AIK43" s="147"/>
      <c r="AIL43" s="147"/>
      <c r="AIM43" s="147"/>
      <c r="AIN43" s="147"/>
      <c r="AIO43" s="147"/>
      <c r="AIP43" s="147"/>
      <c r="AIQ43" s="147"/>
      <c r="AIR43" s="147"/>
      <c r="AIS43" s="147"/>
      <c r="AIT43" s="147"/>
      <c r="AIU43" s="147"/>
      <c r="AIV43" s="147"/>
      <c r="AIW43" s="147"/>
      <c r="AIX43" s="147"/>
      <c r="AIY43" s="147"/>
      <c r="AIZ43" s="147"/>
      <c r="AJA43" s="147"/>
      <c r="AJB43" s="147"/>
      <c r="AJC43" s="147"/>
      <c r="AJD43" s="147"/>
      <c r="AJE43" s="147"/>
      <c r="AJF43" s="147"/>
      <c r="AJG43" s="147"/>
      <c r="AJH43" s="147"/>
      <c r="AJI43" s="147"/>
      <c r="AJJ43" s="147"/>
      <c r="AJK43" s="147"/>
      <c r="AJL43" s="147"/>
      <c r="AJM43" s="147"/>
      <c r="AJN43" s="147"/>
      <c r="AJO43" s="147"/>
      <c r="AJP43" s="147"/>
      <c r="AJQ43" s="147"/>
      <c r="AJR43" s="147"/>
      <c r="AJS43" s="147"/>
      <c r="AJT43" s="147"/>
      <c r="AJU43" s="147"/>
      <c r="AJV43" s="147"/>
      <c r="AJW43" s="147"/>
      <c r="AJX43" s="147"/>
      <c r="AJY43" s="147"/>
      <c r="AJZ43" s="147"/>
      <c r="AKA43" s="147"/>
      <c r="AKB43" s="147"/>
      <c r="AKC43" s="147"/>
      <c r="AKD43" s="147"/>
      <c r="AKE43" s="147"/>
      <c r="AKF43" s="147"/>
      <c r="AKG43" s="147"/>
      <c r="AKH43" s="147"/>
      <c r="AKI43" s="147"/>
      <c r="AKJ43" s="147"/>
      <c r="AKK43" s="147"/>
      <c r="AKL43" s="147"/>
      <c r="AKM43" s="147"/>
      <c r="AKN43" s="147"/>
      <c r="AKO43" s="147"/>
      <c r="AKP43" s="147"/>
      <c r="AKQ43" s="147"/>
      <c r="AKR43" s="147"/>
      <c r="AKS43" s="147"/>
      <c r="AKT43" s="147"/>
      <c r="AKU43" s="147"/>
      <c r="AKV43" s="147"/>
      <c r="AKW43" s="147"/>
      <c r="AKX43" s="147"/>
      <c r="AKY43" s="147"/>
      <c r="AKZ43" s="147"/>
      <c r="ALA43" s="147"/>
      <c r="ALB43" s="147"/>
      <c r="ALC43" s="147"/>
      <c r="ALD43" s="147"/>
      <c r="ALE43" s="147"/>
      <c r="ALF43" s="147"/>
      <c r="ALG43" s="147"/>
      <c r="ALH43" s="147"/>
      <c r="ALI43" s="147"/>
      <c r="ALJ43" s="147"/>
      <c r="ALK43" s="147"/>
      <c r="ALL43" s="147"/>
      <c r="ALM43" s="147"/>
      <c r="ALN43" s="147"/>
      <c r="ALO43" s="147"/>
      <c r="ALP43" s="147"/>
      <c r="ALQ43" s="147"/>
      <c r="ALR43" s="147"/>
      <c r="ALS43" s="147"/>
      <c r="ALT43" s="147"/>
      <c r="ALU43" s="147"/>
      <c r="ALV43" s="147"/>
      <c r="ALW43" s="147"/>
      <c r="ALX43" s="147"/>
      <c r="ALY43" s="147"/>
      <c r="ALZ43" s="147"/>
      <c r="AMA43" s="147"/>
      <c r="AMB43" s="147"/>
      <c r="AMC43" s="147"/>
      <c r="AMD43" s="147"/>
      <c r="AME43" s="147"/>
      <c r="AMF43" s="147"/>
      <c r="AMG43" s="147"/>
      <c r="AMH43" s="147"/>
      <c r="AMI43" s="147"/>
      <c r="AMJ43" s="147"/>
      <c r="AMK43" s="147"/>
      <c r="AML43" s="147"/>
      <c r="AMM43" s="147"/>
      <c r="AMN43" s="147"/>
      <c r="AMO43" s="147"/>
      <c r="AMP43" s="147"/>
      <c r="AMQ43" s="147"/>
      <c r="AMR43" s="147"/>
      <c r="AMS43" s="147"/>
      <c r="AMT43" s="147"/>
      <c r="AMU43" s="147"/>
      <c r="AMV43" s="147"/>
      <c r="AMW43" s="147"/>
      <c r="AMX43" s="147"/>
      <c r="AMY43" s="147"/>
      <c r="AMZ43" s="147"/>
      <c r="ANA43" s="147"/>
      <c r="ANB43" s="147"/>
      <c r="ANC43" s="147"/>
      <c r="AND43" s="147"/>
      <c r="ANE43" s="147"/>
      <c r="ANF43" s="147"/>
      <c r="ANG43" s="147"/>
      <c r="ANH43" s="147"/>
      <c r="ANI43" s="147"/>
      <c r="ANJ43" s="147"/>
      <c r="ANK43" s="147"/>
      <c r="ANL43" s="147"/>
      <c r="ANM43" s="147"/>
      <c r="ANN43" s="147"/>
      <c r="ANO43" s="147"/>
      <c r="ANP43" s="147"/>
      <c r="ANQ43" s="147"/>
      <c r="ANR43" s="147"/>
      <c r="ANS43" s="147"/>
      <c r="ANT43" s="147"/>
      <c r="ANU43" s="147"/>
      <c r="ANV43" s="147"/>
      <c r="ANW43" s="147"/>
      <c r="ANX43" s="147"/>
      <c r="ANY43" s="147"/>
      <c r="ANZ43" s="147"/>
      <c r="AOA43" s="147"/>
      <c r="AOB43" s="147"/>
      <c r="AOC43" s="147"/>
      <c r="AOD43" s="147"/>
      <c r="AOE43" s="147"/>
      <c r="AOF43" s="147"/>
      <c r="AOG43" s="147"/>
      <c r="AOH43" s="147"/>
      <c r="AOI43" s="147"/>
      <c r="AOJ43" s="147"/>
      <c r="AOK43" s="147"/>
      <c r="AOL43" s="147"/>
      <c r="AOM43" s="147"/>
      <c r="AON43" s="147"/>
      <c r="AOO43" s="147"/>
      <c r="AOP43" s="147"/>
      <c r="AOQ43" s="147"/>
      <c r="AOR43" s="147"/>
      <c r="AOS43" s="147"/>
      <c r="AOT43" s="147"/>
      <c r="AOU43" s="147"/>
      <c r="AOV43" s="147"/>
      <c r="AOW43" s="147"/>
      <c r="AOX43" s="147"/>
      <c r="AOY43" s="147"/>
      <c r="AOZ43" s="147"/>
      <c r="APA43" s="147"/>
      <c r="APB43" s="147"/>
      <c r="APC43" s="147"/>
      <c r="APD43" s="147"/>
      <c r="APE43" s="147"/>
      <c r="APF43" s="147"/>
      <c r="APG43" s="147"/>
      <c r="APH43" s="147"/>
      <c r="API43" s="147"/>
      <c r="APJ43" s="147"/>
      <c r="APK43" s="147"/>
      <c r="APL43" s="147"/>
      <c r="APM43" s="147"/>
      <c r="APN43" s="147"/>
      <c r="APO43" s="147"/>
      <c r="APP43" s="147"/>
      <c r="APQ43" s="147"/>
      <c r="APR43" s="147"/>
      <c r="APS43" s="147"/>
      <c r="APT43" s="147"/>
      <c r="APU43" s="147"/>
      <c r="APV43" s="147"/>
      <c r="APW43" s="147"/>
      <c r="APX43" s="147"/>
      <c r="APY43" s="147"/>
      <c r="APZ43" s="147"/>
      <c r="AQA43" s="147"/>
      <c r="AQB43" s="147"/>
      <c r="AQC43" s="147"/>
      <c r="AQD43" s="147"/>
      <c r="AQE43" s="147"/>
      <c r="AQF43" s="147"/>
      <c r="AQG43" s="147"/>
      <c r="AQH43" s="147"/>
      <c r="AQI43" s="147"/>
      <c r="AQJ43" s="147"/>
      <c r="AQK43" s="147"/>
      <c r="AQL43" s="147"/>
      <c r="AQM43" s="147"/>
      <c r="AQN43" s="147"/>
      <c r="AQO43" s="147"/>
      <c r="AQP43" s="147"/>
      <c r="AQQ43" s="147"/>
      <c r="AQR43" s="147"/>
      <c r="AQS43" s="147"/>
      <c r="AQT43" s="147"/>
      <c r="AQU43" s="147"/>
      <c r="AQV43" s="147"/>
      <c r="AQW43" s="147"/>
      <c r="AQX43" s="147"/>
      <c r="AQY43" s="147"/>
      <c r="AQZ43" s="147"/>
      <c r="ARA43" s="147"/>
      <c r="ARB43" s="147"/>
      <c r="ARC43" s="147"/>
      <c r="ARD43" s="147"/>
      <c r="ARE43" s="147"/>
      <c r="ARF43" s="147"/>
      <c r="ARG43" s="147"/>
      <c r="ARH43" s="147"/>
      <c r="ARI43" s="147"/>
      <c r="ARJ43" s="147"/>
      <c r="ARK43" s="147"/>
      <c r="ARL43" s="147"/>
      <c r="ARM43" s="147"/>
      <c r="ARN43" s="147"/>
      <c r="ARO43" s="147"/>
      <c r="ARP43" s="147"/>
      <c r="ARQ43" s="147"/>
      <c r="ARR43" s="147"/>
      <c r="ARS43" s="147"/>
      <c r="ART43" s="147"/>
      <c r="ARU43" s="147"/>
      <c r="ARV43" s="147"/>
      <c r="ARW43" s="147"/>
      <c r="ARX43" s="147"/>
      <c r="ARY43" s="147"/>
      <c r="ARZ43" s="147"/>
      <c r="ASA43" s="147"/>
      <c r="ASB43" s="147"/>
      <c r="ASC43" s="147"/>
      <c r="ASD43" s="147"/>
      <c r="ASE43" s="147"/>
      <c r="ASF43" s="147"/>
      <c r="ASG43" s="147"/>
      <c r="ASH43" s="147"/>
      <c r="ASI43" s="147"/>
      <c r="ASJ43" s="147"/>
      <c r="ASK43" s="147"/>
      <c r="ASL43" s="147"/>
      <c r="ASM43" s="147"/>
      <c r="ASN43" s="147"/>
      <c r="ASO43" s="147"/>
      <c r="ASP43" s="147"/>
      <c r="ASQ43" s="147"/>
      <c r="ASR43" s="147"/>
      <c r="ASS43" s="147"/>
      <c r="AST43" s="147"/>
      <c r="ASU43" s="147"/>
      <c r="ASV43" s="147"/>
      <c r="ASW43" s="147"/>
      <c r="ASX43" s="147"/>
      <c r="ASY43" s="147"/>
      <c r="ASZ43" s="147"/>
      <c r="ATA43" s="147"/>
      <c r="ATB43" s="147"/>
      <c r="ATC43" s="147"/>
      <c r="ATD43" s="147"/>
      <c r="ATE43" s="147"/>
      <c r="ATF43" s="147"/>
      <c r="ATG43" s="147"/>
      <c r="ATH43" s="147"/>
      <c r="ATI43" s="147"/>
      <c r="ATJ43" s="147"/>
      <c r="ATK43" s="147"/>
      <c r="ATL43" s="147"/>
      <c r="ATM43" s="147"/>
      <c r="ATN43" s="147"/>
      <c r="ATO43" s="147"/>
      <c r="ATP43" s="147"/>
      <c r="ATQ43" s="147"/>
      <c r="ATR43" s="147"/>
      <c r="ATS43" s="147"/>
      <c r="ATT43" s="147"/>
      <c r="ATU43" s="147"/>
      <c r="ATV43" s="147"/>
      <c r="ATW43" s="147"/>
      <c r="ATX43" s="147"/>
      <c r="ATY43" s="147"/>
      <c r="ATZ43" s="147"/>
      <c r="AUA43" s="147"/>
      <c r="AUB43" s="147"/>
      <c r="AUC43" s="147"/>
      <c r="AUD43" s="147"/>
      <c r="AUE43" s="147"/>
      <c r="AUF43" s="147"/>
      <c r="AUG43" s="147"/>
      <c r="AUH43" s="147"/>
      <c r="AUI43" s="147"/>
      <c r="AUJ43" s="147"/>
      <c r="AUK43" s="147"/>
      <c r="AUL43" s="147"/>
      <c r="AUM43" s="147"/>
      <c r="AUN43" s="147"/>
      <c r="AUO43" s="147"/>
      <c r="AUP43" s="147"/>
      <c r="AUQ43" s="147"/>
      <c r="AUR43" s="147"/>
      <c r="AUS43" s="147"/>
      <c r="AUT43" s="147"/>
      <c r="AUU43" s="147"/>
      <c r="AUV43" s="147"/>
      <c r="AUW43" s="147"/>
      <c r="AUX43" s="147"/>
      <c r="AUY43" s="147"/>
      <c r="AUZ43" s="147"/>
      <c r="AVA43" s="147"/>
      <c r="AVB43" s="147"/>
      <c r="AVC43" s="147"/>
      <c r="AVD43" s="147"/>
      <c r="AVE43" s="147"/>
      <c r="AVF43" s="147"/>
      <c r="AVG43" s="147"/>
      <c r="AVH43" s="147"/>
      <c r="AVI43" s="147"/>
      <c r="AVJ43" s="147"/>
      <c r="AVK43" s="147"/>
      <c r="AVL43" s="147"/>
      <c r="AVM43" s="147"/>
      <c r="AVN43" s="147"/>
      <c r="AVO43" s="147"/>
      <c r="AVP43" s="147"/>
      <c r="AVQ43" s="147"/>
      <c r="AVR43" s="147"/>
      <c r="AVS43" s="147"/>
      <c r="AVT43" s="147"/>
      <c r="AVU43" s="147"/>
      <c r="AVV43" s="147"/>
      <c r="AVW43" s="147"/>
      <c r="AVX43" s="147"/>
      <c r="AVY43" s="147"/>
      <c r="AVZ43" s="147"/>
      <c r="AWA43" s="147"/>
      <c r="AWB43" s="147"/>
      <c r="AWC43" s="147"/>
      <c r="AWD43" s="147"/>
      <c r="AWE43" s="147"/>
      <c r="AWF43" s="147"/>
      <c r="AWG43" s="147"/>
      <c r="AWH43" s="147"/>
      <c r="AWI43" s="147"/>
      <c r="AWJ43" s="147"/>
      <c r="AWK43" s="147"/>
      <c r="AWL43" s="147"/>
      <c r="AWM43" s="147"/>
      <c r="AWN43" s="147"/>
      <c r="AWO43" s="147"/>
      <c r="AWP43" s="147"/>
      <c r="AWQ43" s="147"/>
      <c r="AWR43" s="147"/>
      <c r="AWS43" s="147"/>
      <c r="AWT43" s="147"/>
      <c r="AWU43" s="147"/>
      <c r="AWV43" s="147"/>
      <c r="AWW43" s="147"/>
      <c r="AWX43" s="147"/>
      <c r="AWY43" s="147"/>
      <c r="AWZ43" s="147"/>
      <c r="AXA43" s="147"/>
      <c r="AXB43" s="147"/>
      <c r="AXC43" s="147"/>
      <c r="AXD43" s="147"/>
      <c r="AXE43" s="147"/>
      <c r="AXF43" s="147"/>
      <c r="AXG43" s="147"/>
      <c r="AXH43" s="147"/>
      <c r="AXI43" s="147"/>
      <c r="AXJ43" s="147"/>
      <c r="AXK43" s="147"/>
      <c r="AXL43" s="147"/>
      <c r="AXM43" s="147"/>
      <c r="AXN43" s="147"/>
      <c r="AXO43" s="147"/>
      <c r="AXP43" s="147"/>
      <c r="AXQ43" s="147"/>
      <c r="AXR43" s="147"/>
      <c r="AXS43" s="147"/>
      <c r="AXT43" s="147"/>
      <c r="AXU43" s="147"/>
      <c r="AXV43" s="147"/>
      <c r="AXW43" s="147"/>
      <c r="AXX43" s="147"/>
      <c r="AXY43" s="147"/>
      <c r="AXZ43" s="147"/>
      <c r="AYA43" s="147"/>
      <c r="AYB43" s="147"/>
      <c r="AYC43" s="147"/>
      <c r="AYD43" s="147"/>
      <c r="AYE43" s="147"/>
      <c r="AYF43" s="147"/>
      <c r="AYG43" s="147"/>
      <c r="AYH43" s="147"/>
      <c r="AYI43" s="147"/>
      <c r="AYJ43" s="147"/>
      <c r="AYK43" s="147"/>
      <c r="AYL43" s="147"/>
      <c r="AYM43" s="147"/>
      <c r="AYN43" s="147"/>
      <c r="AYO43" s="147"/>
      <c r="AYP43" s="147"/>
      <c r="AYQ43" s="147"/>
      <c r="AYR43" s="147"/>
      <c r="AYS43" s="147"/>
      <c r="AYT43" s="147"/>
      <c r="AYU43" s="147"/>
      <c r="AYV43" s="147"/>
      <c r="AYW43" s="147"/>
      <c r="AYX43" s="147"/>
      <c r="AYY43" s="147"/>
      <c r="AYZ43" s="147"/>
      <c r="AZA43" s="147"/>
      <c r="AZB43" s="147"/>
      <c r="AZC43" s="147"/>
      <c r="AZD43" s="147"/>
      <c r="AZE43" s="147"/>
      <c r="AZF43" s="147"/>
      <c r="AZG43" s="147"/>
      <c r="AZH43" s="147"/>
      <c r="AZI43" s="147"/>
      <c r="AZJ43" s="147"/>
      <c r="AZK43" s="147"/>
      <c r="AZL43" s="147"/>
      <c r="AZM43" s="147"/>
      <c r="AZN43" s="147"/>
      <c r="AZO43" s="147"/>
      <c r="AZP43" s="147"/>
      <c r="AZQ43" s="147"/>
      <c r="AZR43" s="147"/>
      <c r="AZS43" s="147"/>
      <c r="AZT43" s="147"/>
      <c r="AZU43" s="147"/>
      <c r="AZV43" s="147"/>
      <c r="AZW43" s="147"/>
      <c r="AZX43" s="147"/>
      <c r="AZY43" s="147"/>
      <c r="AZZ43" s="147"/>
      <c r="BAA43" s="147"/>
      <c r="BAB43" s="147"/>
      <c r="BAC43" s="147"/>
      <c r="BAD43" s="147"/>
      <c r="BAE43" s="147"/>
      <c r="BAF43" s="147"/>
      <c r="BAG43" s="147"/>
      <c r="BAH43" s="147"/>
      <c r="BAI43" s="147"/>
      <c r="BAJ43" s="147"/>
      <c r="BAK43" s="147"/>
      <c r="BAL43" s="147"/>
      <c r="BAM43" s="147"/>
      <c r="BAN43" s="147"/>
      <c r="BAO43" s="147"/>
      <c r="BAP43" s="147"/>
      <c r="BAQ43" s="147"/>
      <c r="BAR43" s="147"/>
      <c r="BAS43" s="147"/>
      <c r="BAT43" s="147"/>
      <c r="BAU43" s="147"/>
      <c r="BAV43" s="147"/>
      <c r="BAW43" s="147"/>
      <c r="BAX43" s="147"/>
      <c r="BAY43" s="147"/>
      <c r="BAZ43" s="147"/>
      <c r="BBA43" s="147"/>
      <c r="BBB43" s="147"/>
      <c r="BBC43" s="147"/>
      <c r="BBD43" s="147"/>
      <c r="BBE43" s="147"/>
      <c r="BBF43" s="147"/>
      <c r="BBG43" s="147"/>
      <c r="BBH43" s="147"/>
      <c r="BBI43" s="147"/>
      <c r="BBJ43" s="147"/>
      <c r="BBK43" s="147"/>
      <c r="BBL43" s="147"/>
      <c r="BBM43" s="147"/>
      <c r="BBN43" s="147"/>
      <c r="BBO43" s="147"/>
      <c r="BBP43" s="147"/>
      <c r="BBQ43" s="147"/>
      <c r="BBR43" s="147"/>
      <c r="BBS43" s="147"/>
      <c r="BBT43" s="147"/>
      <c r="BBU43" s="147"/>
      <c r="BBV43" s="147"/>
      <c r="BBW43" s="147"/>
      <c r="BBX43" s="147"/>
      <c r="BBY43" s="147"/>
      <c r="BBZ43" s="147"/>
      <c r="BCA43" s="147"/>
      <c r="BCB43" s="147"/>
      <c r="BCC43" s="147"/>
      <c r="BCD43" s="147"/>
      <c r="BCE43" s="147"/>
      <c r="BCF43" s="147"/>
      <c r="BCG43" s="147"/>
      <c r="BCH43" s="147"/>
      <c r="BCI43" s="147"/>
      <c r="BCJ43" s="147"/>
      <c r="BCK43" s="147"/>
      <c r="BCL43" s="147"/>
      <c r="BCM43" s="147"/>
      <c r="BCN43" s="147"/>
      <c r="BCO43" s="147"/>
      <c r="BCP43" s="147"/>
      <c r="BCQ43" s="147"/>
      <c r="BCR43" s="147"/>
      <c r="BCS43" s="147"/>
      <c r="BCT43" s="147"/>
      <c r="BCU43" s="147"/>
      <c r="BCV43" s="147"/>
      <c r="BCW43" s="147"/>
      <c r="BCX43" s="147"/>
      <c r="BCY43" s="147"/>
      <c r="BCZ43" s="147"/>
      <c r="BDA43" s="147"/>
      <c r="BDB43" s="147"/>
      <c r="BDC43" s="147"/>
      <c r="BDD43" s="147"/>
      <c r="BDE43" s="147"/>
      <c r="BDF43" s="147"/>
      <c r="BDG43" s="147"/>
      <c r="BDH43" s="147"/>
      <c r="BDI43" s="147"/>
      <c r="BDJ43" s="147"/>
      <c r="BDK43" s="147"/>
      <c r="BDL43" s="147"/>
      <c r="BDM43" s="147"/>
      <c r="BDN43" s="147"/>
      <c r="BDO43" s="147"/>
      <c r="BDP43" s="147"/>
      <c r="BDQ43" s="147"/>
      <c r="BDR43" s="147"/>
      <c r="BDS43" s="147"/>
      <c r="BDT43" s="147"/>
      <c r="BDU43" s="147"/>
      <c r="BDV43" s="147"/>
      <c r="BDW43" s="147"/>
      <c r="BDX43" s="147"/>
      <c r="BDY43" s="147"/>
      <c r="BDZ43" s="147"/>
      <c r="BEA43" s="147"/>
      <c r="BEB43" s="147"/>
      <c r="BEC43" s="147"/>
      <c r="BED43" s="147"/>
      <c r="BEE43" s="147"/>
      <c r="BEF43" s="147"/>
      <c r="BEG43" s="147"/>
      <c r="BEH43" s="147"/>
      <c r="BEI43" s="147"/>
      <c r="BEJ43" s="147"/>
      <c r="BEK43" s="147"/>
      <c r="BEL43" s="147"/>
      <c r="BEM43" s="147"/>
      <c r="BEN43" s="147"/>
      <c r="BEO43" s="147"/>
      <c r="BEP43" s="147"/>
      <c r="BEQ43" s="147"/>
      <c r="BER43" s="147"/>
      <c r="BES43" s="147"/>
      <c r="BET43" s="147"/>
      <c r="BEU43" s="147"/>
      <c r="BEV43" s="147"/>
      <c r="BEW43" s="147"/>
      <c r="BEX43" s="147"/>
      <c r="BEY43" s="147"/>
      <c r="BEZ43" s="147"/>
      <c r="BFA43" s="147"/>
      <c r="BFB43" s="147"/>
      <c r="BFC43" s="147"/>
      <c r="BFD43" s="147"/>
      <c r="BFE43" s="147"/>
      <c r="BFF43" s="147"/>
      <c r="BFG43" s="147"/>
      <c r="BFH43" s="147"/>
      <c r="BFI43" s="147"/>
      <c r="BFJ43" s="147"/>
      <c r="BFK43" s="147"/>
      <c r="BFL43" s="147"/>
      <c r="BFM43" s="147"/>
      <c r="BFN43" s="147"/>
      <c r="BFO43" s="147"/>
      <c r="BFP43" s="147"/>
      <c r="BFQ43" s="147"/>
      <c r="BFR43" s="147"/>
      <c r="BFS43" s="147"/>
      <c r="BFT43" s="147"/>
      <c r="BFU43" s="147"/>
      <c r="BFV43" s="147"/>
      <c r="BFW43" s="147"/>
      <c r="BFX43" s="147"/>
      <c r="BFY43" s="147"/>
      <c r="BFZ43" s="147"/>
      <c r="BGA43" s="147"/>
      <c r="BGB43" s="147"/>
      <c r="BGC43" s="147"/>
      <c r="BGD43" s="147"/>
      <c r="BGE43" s="147"/>
      <c r="BGF43" s="147"/>
      <c r="BGG43" s="147"/>
      <c r="BGH43" s="147"/>
      <c r="BGI43" s="147"/>
      <c r="BGJ43" s="147"/>
      <c r="BGK43" s="147"/>
      <c r="BGL43" s="147"/>
      <c r="BGM43" s="147"/>
      <c r="BGN43" s="147"/>
      <c r="BGO43" s="147"/>
      <c r="BGP43" s="147"/>
      <c r="BGQ43" s="147"/>
      <c r="BGR43" s="147"/>
      <c r="BGS43" s="147"/>
      <c r="BGT43" s="147"/>
      <c r="BGU43" s="147"/>
      <c r="BGV43" s="147"/>
      <c r="BGW43" s="147"/>
      <c r="BGX43" s="147"/>
      <c r="BGY43" s="147"/>
      <c r="BGZ43" s="147"/>
      <c r="BHA43" s="147"/>
      <c r="BHB43" s="147"/>
      <c r="BHC43" s="147"/>
      <c r="BHD43" s="147"/>
      <c r="BHE43" s="147"/>
      <c r="BHF43" s="147"/>
      <c r="BHG43" s="147"/>
      <c r="BHH43" s="147"/>
      <c r="BHI43" s="147"/>
      <c r="BHJ43" s="147"/>
      <c r="BHK43" s="147"/>
      <c r="BHL43" s="147"/>
      <c r="BHM43" s="147"/>
      <c r="BHN43" s="147"/>
      <c r="BHO43" s="147"/>
      <c r="BHP43" s="147"/>
      <c r="BHQ43" s="147"/>
      <c r="BHR43" s="147"/>
      <c r="BHS43" s="147"/>
      <c r="BHT43" s="147"/>
      <c r="BHU43" s="147"/>
      <c r="BHV43" s="147"/>
      <c r="BHW43" s="147"/>
      <c r="BHX43" s="147"/>
      <c r="BHY43" s="147"/>
      <c r="BHZ43" s="147"/>
      <c r="BIA43" s="147"/>
      <c r="BIB43" s="147"/>
      <c r="BIC43" s="147"/>
      <c r="BID43" s="147"/>
      <c r="BIE43" s="147"/>
      <c r="BIF43" s="147"/>
      <c r="BIG43" s="147"/>
      <c r="BIH43" s="147"/>
      <c r="BII43" s="147"/>
      <c r="BIJ43" s="147"/>
      <c r="BIK43" s="147"/>
      <c r="BIL43" s="147"/>
      <c r="BIM43" s="147"/>
      <c r="BIN43" s="147"/>
      <c r="BIO43" s="147"/>
      <c r="BIP43" s="147"/>
      <c r="BIQ43" s="147"/>
      <c r="BIR43" s="147"/>
      <c r="BIS43" s="147"/>
      <c r="BIT43" s="147"/>
      <c r="BIU43" s="147"/>
      <c r="BIV43" s="147"/>
      <c r="BIW43" s="147"/>
      <c r="BIX43" s="147"/>
      <c r="BIY43" s="147"/>
      <c r="BIZ43" s="147"/>
      <c r="BJA43" s="147"/>
      <c r="BJB43" s="147"/>
      <c r="BJC43" s="147"/>
      <c r="BJD43" s="147"/>
      <c r="BJE43" s="147"/>
      <c r="BJF43" s="147"/>
      <c r="BJG43" s="147"/>
      <c r="BJH43" s="147"/>
      <c r="BJI43" s="147"/>
      <c r="BJJ43" s="147"/>
      <c r="BJK43" s="147"/>
      <c r="BJL43" s="147"/>
      <c r="BJM43" s="147"/>
      <c r="BJN43" s="147"/>
      <c r="BJO43" s="147"/>
      <c r="BJP43" s="147"/>
      <c r="BJQ43" s="147"/>
      <c r="BJR43" s="147"/>
      <c r="BJS43" s="147"/>
      <c r="BJT43" s="147"/>
      <c r="BJU43" s="147"/>
      <c r="BJV43" s="147"/>
      <c r="BJW43" s="147"/>
      <c r="BJX43" s="147"/>
      <c r="BJY43" s="147"/>
      <c r="BJZ43" s="147"/>
      <c r="BKA43" s="147"/>
      <c r="BKB43" s="147"/>
      <c r="BKC43" s="147"/>
      <c r="BKD43" s="147"/>
      <c r="BKE43" s="147"/>
      <c r="BKF43" s="147"/>
      <c r="BKG43" s="147"/>
      <c r="BKH43" s="147"/>
      <c r="BKI43" s="147"/>
      <c r="BKJ43" s="147"/>
      <c r="BKK43" s="147"/>
      <c r="BKL43" s="147"/>
      <c r="BKM43" s="147"/>
      <c r="BKN43" s="147"/>
      <c r="BKO43" s="147"/>
      <c r="BKP43" s="147"/>
      <c r="BKQ43" s="147"/>
      <c r="BKR43" s="147"/>
      <c r="BKS43" s="147"/>
      <c r="BKT43" s="147"/>
      <c r="BKU43" s="147"/>
      <c r="BKV43" s="147"/>
      <c r="BKW43" s="147"/>
      <c r="BKX43" s="147"/>
      <c r="BKY43" s="147"/>
      <c r="BKZ43" s="147"/>
      <c r="BLA43" s="147"/>
      <c r="BLB43" s="147"/>
      <c r="BLC43" s="147"/>
      <c r="BLD43" s="147"/>
      <c r="BLE43" s="147"/>
      <c r="BLF43" s="147"/>
      <c r="BLG43" s="147"/>
      <c r="BLH43" s="147"/>
      <c r="BLI43" s="147"/>
      <c r="BLJ43" s="147"/>
      <c r="BLK43" s="147"/>
      <c r="BLL43" s="147"/>
      <c r="BLM43" s="147"/>
      <c r="BLN43" s="147"/>
      <c r="BLO43" s="147"/>
      <c r="BLP43" s="147"/>
      <c r="BLQ43" s="147"/>
      <c r="BLR43" s="147"/>
      <c r="BLS43" s="147"/>
      <c r="BLT43" s="147"/>
      <c r="BLU43" s="147"/>
      <c r="BLV43" s="147"/>
      <c r="BLW43" s="147"/>
      <c r="BLX43" s="147"/>
      <c r="BLY43" s="147"/>
      <c r="BLZ43" s="147"/>
      <c r="BMA43" s="147"/>
      <c r="BMB43" s="147"/>
      <c r="BMC43" s="147"/>
      <c r="BMD43" s="147"/>
      <c r="BME43" s="147"/>
      <c r="BMF43" s="147"/>
      <c r="BMG43" s="147"/>
      <c r="BMH43" s="147"/>
      <c r="BMI43" s="147"/>
      <c r="BMJ43" s="147"/>
      <c r="BMK43" s="147"/>
      <c r="BML43" s="147"/>
      <c r="BMM43" s="147"/>
      <c r="BMN43" s="147"/>
      <c r="BMO43" s="147"/>
      <c r="BMP43" s="147"/>
      <c r="BMQ43" s="147"/>
      <c r="BMR43" s="147"/>
      <c r="BMS43" s="147"/>
      <c r="BMT43" s="147"/>
      <c r="BMU43" s="147"/>
      <c r="BMV43" s="147"/>
      <c r="BMW43" s="147"/>
      <c r="BMX43" s="147"/>
      <c r="BMY43" s="147"/>
      <c r="BMZ43" s="147"/>
      <c r="BNA43" s="147"/>
      <c r="BNB43" s="147"/>
      <c r="BNC43" s="147"/>
      <c r="BND43" s="147"/>
      <c r="BNE43" s="147"/>
      <c r="BNF43" s="147"/>
      <c r="BNG43" s="147"/>
      <c r="BNH43" s="147"/>
      <c r="BNI43" s="147"/>
      <c r="BNJ43" s="147"/>
      <c r="BNK43" s="147"/>
      <c r="BNL43" s="147"/>
      <c r="BNM43" s="147"/>
      <c r="BNN43" s="147"/>
      <c r="BNO43" s="147"/>
      <c r="BNP43" s="147"/>
      <c r="BNQ43" s="147"/>
      <c r="BNR43" s="147"/>
      <c r="BNS43" s="147"/>
      <c r="BNT43" s="147"/>
      <c r="BNU43" s="147"/>
      <c r="BNV43" s="147"/>
      <c r="BNW43" s="147"/>
      <c r="BNX43" s="147"/>
      <c r="BNY43" s="147"/>
      <c r="BNZ43" s="147"/>
      <c r="BOA43" s="147"/>
      <c r="BOB43" s="147"/>
      <c r="BOC43" s="147"/>
      <c r="BOD43" s="147"/>
      <c r="BOE43" s="147"/>
      <c r="BOF43" s="147"/>
      <c r="BOG43" s="147"/>
      <c r="BOH43" s="147"/>
      <c r="BOI43" s="147"/>
      <c r="BOJ43" s="147"/>
      <c r="BOK43" s="147"/>
      <c r="BOL43" s="147"/>
      <c r="BOM43" s="147"/>
      <c r="BON43" s="147"/>
      <c r="BOO43" s="147"/>
      <c r="BOP43" s="147"/>
      <c r="BOQ43" s="147"/>
      <c r="BOR43" s="147"/>
      <c r="BOS43" s="147"/>
      <c r="BOT43" s="147"/>
      <c r="BOU43" s="147"/>
      <c r="BOV43" s="147"/>
      <c r="BOW43" s="147"/>
      <c r="BOX43" s="147"/>
      <c r="BOY43" s="147"/>
      <c r="BOZ43" s="147"/>
      <c r="BPA43" s="147"/>
      <c r="BPB43" s="147"/>
      <c r="BPC43" s="147"/>
      <c r="BPD43" s="147"/>
      <c r="BPE43" s="147"/>
      <c r="BPF43" s="147"/>
      <c r="BPG43" s="147"/>
      <c r="BPH43" s="147"/>
      <c r="BPI43" s="147"/>
      <c r="BPJ43" s="147"/>
      <c r="BPK43" s="147"/>
      <c r="BPL43" s="147"/>
      <c r="BPM43" s="147"/>
      <c r="BPN43" s="147"/>
      <c r="BPO43" s="147"/>
      <c r="BPP43" s="147"/>
      <c r="BPQ43" s="147"/>
      <c r="BPR43" s="147"/>
      <c r="BPS43" s="147"/>
      <c r="BPT43" s="147"/>
      <c r="BPU43" s="147"/>
      <c r="BPV43" s="147"/>
      <c r="BPW43" s="147"/>
      <c r="BPX43" s="147"/>
      <c r="BPY43" s="147"/>
      <c r="BPZ43" s="147"/>
      <c r="BQA43" s="147"/>
      <c r="BQB43" s="147"/>
      <c r="BQC43" s="147"/>
      <c r="BQD43" s="147"/>
      <c r="BQE43" s="147"/>
      <c r="BQF43" s="147"/>
      <c r="BQG43" s="147"/>
      <c r="BQH43" s="147"/>
      <c r="BQI43" s="147"/>
      <c r="BQJ43" s="147"/>
      <c r="BQK43" s="147"/>
      <c r="BQL43" s="147"/>
      <c r="BQM43" s="147"/>
      <c r="BQN43" s="147"/>
      <c r="BQO43" s="147"/>
      <c r="BQP43" s="147"/>
      <c r="BQQ43" s="147"/>
      <c r="BQR43" s="147"/>
      <c r="BQS43" s="147"/>
      <c r="BQT43" s="147"/>
      <c r="BQU43" s="147"/>
      <c r="BQV43" s="147"/>
      <c r="BQW43" s="147"/>
      <c r="BQX43" s="147"/>
      <c r="BQY43" s="147"/>
      <c r="BQZ43" s="147"/>
      <c r="BRA43" s="147"/>
      <c r="BRB43" s="147"/>
      <c r="BRC43" s="147"/>
      <c r="BRD43" s="147"/>
      <c r="BRE43" s="147"/>
      <c r="BRF43" s="147"/>
      <c r="BRG43" s="147"/>
      <c r="BRH43" s="147"/>
      <c r="BRI43" s="147"/>
      <c r="BRJ43" s="147"/>
      <c r="BRK43" s="147"/>
      <c r="BRL43" s="147"/>
      <c r="BRM43" s="147"/>
      <c r="BRN43" s="147"/>
      <c r="BRO43" s="147"/>
      <c r="BRP43" s="147"/>
      <c r="BRQ43" s="147"/>
      <c r="BRR43" s="147"/>
      <c r="BRS43" s="147"/>
      <c r="BRT43" s="147"/>
      <c r="BRU43" s="147"/>
      <c r="BRV43" s="147"/>
      <c r="BRW43" s="147"/>
      <c r="BRX43" s="147"/>
      <c r="BRY43" s="147"/>
      <c r="BRZ43" s="147"/>
      <c r="BSA43" s="147"/>
      <c r="BSB43" s="147"/>
      <c r="BSC43" s="147"/>
      <c r="BSD43" s="147"/>
      <c r="BSE43" s="147"/>
      <c r="BSF43" s="147"/>
      <c r="BSG43" s="147"/>
      <c r="BSH43" s="147"/>
      <c r="BSI43" s="147"/>
      <c r="BSJ43" s="147"/>
      <c r="BSK43" s="147"/>
      <c r="BSL43" s="147"/>
      <c r="BSM43" s="147"/>
      <c r="BSN43" s="147"/>
      <c r="BSO43" s="147"/>
      <c r="BSP43" s="147"/>
      <c r="BSQ43" s="147"/>
      <c r="BSR43" s="147"/>
      <c r="BSS43" s="147"/>
      <c r="BST43" s="147"/>
      <c r="BSU43" s="147"/>
      <c r="BSV43" s="147"/>
      <c r="BSW43" s="147"/>
      <c r="BSX43" s="147"/>
      <c r="BSY43" s="147"/>
      <c r="BSZ43" s="147"/>
      <c r="BTA43" s="147"/>
      <c r="BTB43" s="147"/>
      <c r="BTC43" s="147"/>
      <c r="BTD43" s="147"/>
      <c r="BTE43" s="147"/>
      <c r="BTF43" s="147"/>
      <c r="BTG43" s="147"/>
      <c r="BTH43" s="147"/>
      <c r="BTI43" s="147"/>
      <c r="BTJ43" s="147"/>
      <c r="BTK43" s="147"/>
      <c r="BTL43" s="147"/>
      <c r="BTM43" s="147"/>
      <c r="BTN43" s="147"/>
      <c r="BTO43" s="147"/>
      <c r="BTP43" s="147"/>
      <c r="BTQ43" s="147"/>
      <c r="BTR43" s="147"/>
      <c r="BTS43" s="147"/>
      <c r="BTT43" s="147"/>
      <c r="BTU43" s="147"/>
      <c r="BTV43" s="147"/>
      <c r="BTW43" s="147"/>
      <c r="BTX43" s="147"/>
      <c r="BTY43" s="147"/>
      <c r="BTZ43" s="147"/>
      <c r="BUA43" s="147"/>
      <c r="BUB43" s="147"/>
      <c r="BUC43" s="147"/>
      <c r="BUD43" s="147"/>
      <c r="BUE43" s="147"/>
      <c r="BUF43" s="147"/>
      <c r="BUG43" s="147"/>
      <c r="BUH43" s="147"/>
      <c r="BUI43" s="147"/>
      <c r="BUJ43" s="147"/>
      <c r="BUK43" s="147"/>
      <c r="BUL43" s="147"/>
      <c r="BUM43" s="147"/>
      <c r="BUN43" s="147"/>
      <c r="BUO43" s="147"/>
      <c r="BUP43" s="147"/>
      <c r="BUQ43" s="147"/>
      <c r="BUR43" s="147"/>
      <c r="BUS43" s="147"/>
      <c r="BUT43" s="147"/>
      <c r="BUU43" s="147"/>
      <c r="BUV43" s="147"/>
      <c r="BUW43" s="147"/>
      <c r="BUX43" s="147"/>
      <c r="BUY43" s="147"/>
      <c r="BUZ43" s="147"/>
      <c r="BVA43" s="147"/>
      <c r="BVB43" s="147"/>
      <c r="BVC43" s="147"/>
      <c r="BVD43" s="147"/>
      <c r="BVE43" s="147"/>
      <c r="BVF43" s="147"/>
      <c r="BVG43" s="147"/>
      <c r="BVH43" s="147"/>
      <c r="BVI43" s="147"/>
      <c r="BVJ43" s="147"/>
      <c r="BVK43" s="147"/>
      <c r="BVL43" s="147"/>
      <c r="BVM43" s="147"/>
      <c r="BVN43" s="147"/>
      <c r="BVO43" s="147"/>
      <c r="BVP43" s="147"/>
      <c r="BVQ43" s="147"/>
      <c r="BVR43" s="147"/>
      <c r="BVS43" s="147"/>
      <c r="BVT43" s="147"/>
      <c r="BVU43" s="147"/>
      <c r="BVV43" s="147"/>
      <c r="BVW43" s="147"/>
      <c r="BVX43" s="147"/>
      <c r="BVY43" s="147"/>
      <c r="BVZ43" s="147"/>
      <c r="BWA43" s="147"/>
      <c r="BWB43" s="147"/>
      <c r="BWC43" s="147"/>
      <c r="BWD43" s="147"/>
      <c r="BWE43" s="147"/>
      <c r="BWF43" s="147"/>
      <c r="BWG43" s="147"/>
      <c r="BWH43" s="147"/>
      <c r="BWI43" s="147"/>
      <c r="BWJ43" s="147"/>
      <c r="BWK43" s="147"/>
      <c r="BWL43" s="147"/>
      <c r="BWM43" s="147"/>
      <c r="BWN43" s="147"/>
      <c r="BWO43" s="147"/>
      <c r="BWP43" s="147"/>
      <c r="BWQ43" s="147"/>
      <c r="BWR43" s="147"/>
      <c r="BWS43" s="147"/>
      <c r="BWT43" s="147"/>
      <c r="BWU43" s="147"/>
      <c r="BWV43" s="147"/>
      <c r="BWW43" s="147"/>
      <c r="BWX43" s="147"/>
      <c r="BWY43" s="147"/>
      <c r="BWZ43" s="147"/>
      <c r="BXA43" s="147"/>
      <c r="BXB43" s="147"/>
      <c r="BXC43" s="147"/>
      <c r="BXD43" s="147"/>
      <c r="BXE43" s="147"/>
      <c r="BXF43" s="147"/>
      <c r="BXG43" s="147"/>
      <c r="BXH43" s="147"/>
      <c r="BXI43" s="147"/>
      <c r="BXJ43" s="147"/>
      <c r="BXK43" s="147"/>
      <c r="BXL43" s="147"/>
      <c r="BXM43" s="147"/>
      <c r="BXN43" s="147"/>
      <c r="BXO43" s="147"/>
      <c r="BXP43" s="147"/>
      <c r="BXQ43" s="147"/>
      <c r="BXR43" s="147"/>
      <c r="BXS43" s="147"/>
      <c r="BXT43" s="147"/>
      <c r="BXU43" s="147"/>
      <c r="BXV43" s="147"/>
      <c r="BXW43" s="147"/>
      <c r="BXX43" s="147"/>
      <c r="BXY43" s="147"/>
      <c r="BXZ43" s="147"/>
      <c r="BYA43" s="147"/>
      <c r="BYB43" s="147"/>
      <c r="BYC43" s="147"/>
      <c r="BYD43" s="147"/>
      <c r="BYE43" s="147"/>
      <c r="BYF43" s="147"/>
      <c r="BYG43" s="147"/>
      <c r="BYH43" s="147"/>
      <c r="BYI43" s="147"/>
      <c r="BYJ43" s="147"/>
      <c r="BYK43" s="147"/>
      <c r="BYL43" s="147"/>
      <c r="BYM43" s="147"/>
      <c r="BYN43" s="147"/>
      <c r="BYO43" s="147"/>
      <c r="BYP43" s="147"/>
      <c r="BYQ43" s="147"/>
      <c r="BYR43" s="147"/>
      <c r="BYS43" s="147"/>
      <c r="BYT43" s="147"/>
      <c r="BYU43" s="147"/>
      <c r="BYV43" s="147"/>
      <c r="BYW43" s="147"/>
      <c r="BYX43" s="147"/>
      <c r="BYY43" s="147"/>
      <c r="BYZ43" s="147"/>
      <c r="BZA43" s="147"/>
      <c r="BZB43" s="147"/>
      <c r="BZC43" s="147"/>
      <c r="BZD43" s="147"/>
      <c r="BZE43" s="147"/>
      <c r="BZF43" s="147"/>
      <c r="BZG43" s="147"/>
      <c r="BZH43" s="147"/>
      <c r="BZI43" s="147"/>
      <c r="BZJ43" s="147"/>
      <c r="BZK43" s="147"/>
      <c r="BZL43" s="147"/>
      <c r="BZM43" s="147"/>
      <c r="BZN43" s="147"/>
      <c r="BZO43" s="147"/>
      <c r="BZP43" s="147"/>
      <c r="BZQ43" s="147"/>
      <c r="BZR43" s="147"/>
      <c r="BZS43" s="147"/>
      <c r="BZT43" s="147"/>
      <c r="BZU43" s="147"/>
      <c r="BZV43" s="147"/>
      <c r="BZW43" s="147"/>
      <c r="BZX43" s="147"/>
      <c r="BZY43" s="147"/>
      <c r="BZZ43" s="147"/>
      <c r="CAA43" s="147"/>
      <c r="CAB43" s="147"/>
      <c r="CAC43" s="147"/>
      <c r="CAD43" s="147"/>
      <c r="CAE43" s="147"/>
      <c r="CAF43" s="147"/>
      <c r="CAG43" s="147"/>
      <c r="CAH43" s="147"/>
      <c r="CAI43" s="147"/>
      <c r="CAJ43" s="147"/>
      <c r="CAK43" s="147"/>
      <c r="CAL43" s="147"/>
      <c r="CAM43" s="147"/>
      <c r="CAN43" s="147"/>
      <c r="CAO43" s="147"/>
      <c r="CAP43" s="147"/>
      <c r="CAQ43" s="147"/>
      <c r="CAR43" s="147"/>
      <c r="CAS43" s="147"/>
      <c r="CAT43" s="147"/>
      <c r="CAU43" s="147"/>
      <c r="CAV43" s="147"/>
      <c r="CAW43" s="147"/>
      <c r="CAX43" s="147"/>
      <c r="CAY43" s="147"/>
      <c r="CAZ43" s="147"/>
      <c r="CBA43" s="147"/>
      <c r="CBB43" s="147"/>
      <c r="CBC43" s="147"/>
      <c r="CBD43" s="147"/>
      <c r="CBE43" s="147"/>
      <c r="CBF43" s="147"/>
      <c r="CBG43" s="147"/>
      <c r="CBH43" s="147"/>
      <c r="CBI43" s="147"/>
      <c r="CBJ43" s="147"/>
      <c r="CBK43" s="147"/>
      <c r="CBL43" s="147"/>
      <c r="CBM43" s="147"/>
      <c r="CBN43" s="147"/>
      <c r="CBO43" s="147"/>
      <c r="CBP43" s="147"/>
      <c r="CBQ43" s="147"/>
      <c r="CBR43" s="147"/>
      <c r="CBS43" s="147"/>
      <c r="CBT43" s="147"/>
      <c r="CBU43" s="147"/>
      <c r="CBV43" s="147"/>
      <c r="CBW43" s="147"/>
      <c r="CBX43" s="147"/>
      <c r="CBY43" s="147"/>
      <c r="CBZ43" s="147"/>
      <c r="CCA43" s="147"/>
      <c r="CCB43" s="147"/>
      <c r="CCC43" s="147"/>
      <c r="CCD43" s="147"/>
      <c r="CCE43" s="147"/>
      <c r="CCF43" s="147"/>
      <c r="CCG43" s="147"/>
      <c r="CCH43" s="147"/>
      <c r="CCI43" s="147"/>
      <c r="CCJ43" s="147"/>
      <c r="CCK43" s="147"/>
      <c r="CCL43" s="147"/>
      <c r="CCM43" s="147"/>
      <c r="CCN43" s="147"/>
      <c r="CCO43" s="147"/>
      <c r="CCP43" s="147"/>
      <c r="CCQ43" s="147"/>
      <c r="CCR43" s="147"/>
      <c r="CCS43" s="147"/>
      <c r="CCT43" s="147"/>
      <c r="CCU43" s="147"/>
      <c r="CCV43" s="147"/>
      <c r="CCW43" s="147"/>
      <c r="CCX43" s="147"/>
      <c r="CCY43" s="147"/>
      <c r="CCZ43" s="147"/>
      <c r="CDA43" s="147"/>
      <c r="CDB43" s="147"/>
      <c r="CDC43" s="147"/>
      <c r="CDD43" s="147"/>
      <c r="CDE43" s="147"/>
      <c r="CDF43" s="147"/>
      <c r="CDG43" s="147"/>
      <c r="CDH43" s="147"/>
      <c r="CDI43" s="147"/>
      <c r="CDJ43" s="147"/>
      <c r="CDK43" s="147"/>
      <c r="CDL43" s="147"/>
      <c r="CDM43" s="147"/>
      <c r="CDN43" s="147"/>
      <c r="CDO43" s="147"/>
      <c r="CDP43" s="147"/>
      <c r="CDQ43" s="147"/>
      <c r="CDR43" s="147"/>
      <c r="CDS43" s="147"/>
      <c r="CDT43" s="147"/>
      <c r="CDU43" s="147"/>
      <c r="CDV43" s="147"/>
      <c r="CDW43" s="147"/>
      <c r="CDX43" s="147"/>
      <c r="CDY43" s="147"/>
      <c r="CDZ43" s="147"/>
      <c r="CEA43" s="147"/>
      <c r="CEB43" s="147"/>
      <c r="CEC43" s="147"/>
      <c r="CED43" s="147"/>
      <c r="CEE43" s="147"/>
      <c r="CEF43" s="147"/>
      <c r="CEG43" s="147"/>
      <c r="CEH43" s="147"/>
      <c r="CEI43" s="147"/>
      <c r="CEJ43" s="147"/>
      <c r="CEK43" s="147"/>
      <c r="CEL43" s="147"/>
      <c r="CEM43" s="147"/>
      <c r="CEN43" s="147"/>
      <c r="CEO43" s="147"/>
      <c r="CEP43" s="147"/>
      <c r="CEQ43" s="147"/>
      <c r="CER43" s="147"/>
      <c r="CES43" s="147"/>
      <c r="CET43" s="147"/>
      <c r="CEU43" s="147"/>
      <c r="CEV43" s="147"/>
      <c r="CEW43" s="147"/>
      <c r="CEX43" s="147"/>
      <c r="CEY43" s="147"/>
      <c r="CEZ43" s="147"/>
      <c r="CFA43" s="147"/>
      <c r="CFB43" s="147"/>
      <c r="CFC43" s="147"/>
      <c r="CFD43" s="147"/>
      <c r="CFE43" s="147"/>
      <c r="CFF43" s="147"/>
      <c r="CFG43" s="147"/>
      <c r="CFH43" s="147"/>
      <c r="CFI43" s="147"/>
      <c r="CFJ43" s="147"/>
      <c r="CFK43" s="147"/>
      <c r="CFL43" s="147"/>
      <c r="CFM43" s="147"/>
      <c r="CFN43" s="147"/>
      <c r="CFO43" s="147"/>
      <c r="CFP43" s="147"/>
      <c r="CFQ43" s="147"/>
      <c r="CFR43" s="147"/>
      <c r="CFS43" s="147"/>
      <c r="CFT43" s="147"/>
      <c r="CFU43" s="147"/>
      <c r="CFV43" s="147"/>
      <c r="CFW43" s="147"/>
      <c r="CFX43" s="147"/>
      <c r="CFY43" s="147"/>
      <c r="CFZ43" s="147"/>
      <c r="CGA43" s="147"/>
      <c r="CGB43" s="147"/>
      <c r="CGC43" s="147"/>
      <c r="CGD43" s="147"/>
      <c r="CGE43" s="147"/>
      <c r="CGF43" s="147"/>
      <c r="CGG43" s="147"/>
      <c r="CGH43" s="147"/>
      <c r="CGI43" s="147"/>
      <c r="CGJ43" s="147"/>
      <c r="CGK43" s="147"/>
      <c r="CGL43" s="147"/>
      <c r="CGM43" s="147"/>
      <c r="CGN43" s="147"/>
      <c r="CGO43" s="147"/>
      <c r="CGP43" s="147"/>
      <c r="CGQ43" s="147"/>
      <c r="CGR43" s="147"/>
      <c r="CGS43" s="147"/>
      <c r="CGT43" s="147"/>
      <c r="CGU43" s="147"/>
      <c r="CGV43" s="147"/>
      <c r="CGW43" s="147"/>
      <c r="CGX43" s="147"/>
      <c r="CGY43" s="147"/>
      <c r="CGZ43" s="147"/>
      <c r="CHA43" s="147"/>
      <c r="CHB43" s="147"/>
      <c r="CHC43" s="147"/>
      <c r="CHD43" s="147"/>
      <c r="CHE43" s="147"/>
      <c r="CHF43" s="147"/>
      <c r="CHG43" s="147"/>
      <c r="CHH43" s="147"/>
      <c r="CHI43" s="147"/>
      <c r="CHJ43" s="147"/>
      <c r="CHK43" s="147"/>
      <c r="CHL43" s="147"/>
      <c r="CHM43" s="147"/>
      <c r="CHN43" s="147"/>
      <c r="CHO43" s="147"/>
      <c r="CHP43" s="147"/>
      <c r="CHQ43" s="147"/>
      <c r="CHR43" s="147"/>
      <c r="CHS43" s="147"/>
      <c r="CHT43" s="147"/>
      <c r="CHU43" s="147"/>
      <c r="CHV43" s="147"/>
      <c r="CHW43" s="147"/>
      <c r="CHX43" s="147"/>
      <c r="CHY43" s="147"/>
      <c r="CHZ43" s="147"/>
      <c r="CIA43" s="147"/>
      <c r="CIB43" s="147"/>
      <c r="CIC43" s="147"/>
      <c r="CID43" s="147"/>
      <c r="CIE43" s="147"/>
      <c r="CIF43" s="147"/>
      <c r="CIG43" s="147"/>
      <c r="CIH43" s="147"/>
      <c r="CII43" s="147"/>
      <c r="CIJ43" s="147"/>
      <c r="CIK43" s="147"/>
      <c r="CIL43" s="147"/>
      <c r="CIM43" s="147"/>
      <c r="CIN43" s="147"/>
      <c r="CIO43" s="147"/>
      <c r="CIP43" s="147"/>
      <c r="CIQ43" s="147"/>
      <c r="CIR43" s="147"/>
      <c r="CIS43" s="147"/>
      <c r="CIT43" s="147"/>
      <c r="CIU43" s="147"/>
      <c r="CIV43" s="147"/>
      <c r="CIW43" s="147"/>
      <c r="CIX43" s="147"/>
      <c r="CIY43" s="147"/>
      <c r="CIZ43" s="147"/>
      <c r="CJA43" s="147"/>
      <c r="CJB43" s="147"/>
      <c r="CJC43" s="147"/>
      <c r="CJD43" s="147"/>
      <c r="CJE43" s="147"/>
      <c r="CJF43" s="147"/>
      <c r="CJG43" s="147"/>
      <c r="CJH43" s="147"/>
      <c r="CJI43" s="147"/>
      <c r="CJJ43" s="147"/>
      <c r="CJK43" s="147"/>
      <c r="CJL43" s="147"/>
      <c r="CJM43" s="147"/>
      <c r="CJN43" s="147"/>
      <c r="CJO43" s="147"/>
      <c r="CJP43" s="147"/>
      <c r="CJQ43" s="147"/>
      <c r="CJR43" s="147"/>
      <c r="CJS43" s="147"/>
      <c r="CJT43" s="147"/>
      <c r="CJU43" s="147"/>
      <c r="CJV43" s="147"/>
      <c r="CJW43" s="147"/>
      <c r="CJX43" s="147"/>
      <c r="CJY43" s="147"/>
      <c r="CJZ43" s="147"/>
      <c r="CKA43" s="147"/>
      <c r="CKB43" s="147"/>
      <c r="CKC43" s="147"/>
      <c r="CKD43" s="147"/>
      <c r="CKE43" s="147"/>
      <c r="CKF43" s="147"/>
      <c r="CKG43" s="147"/>
      <c r="CKH43" s="147"/>
      <c r="CKI43" s="147"/>
      <c r="CKJ43" s="147"/>
      <c r="CKK43" s="147"/>
      <c r="CKL43" s="147"/>
      <c r="CKM43" s="147"/>
      <c r="CKN43" s="147"/>
      <c r="CKO43" s="147"/>
      <c r="CKP43" s="147"/>
      <c r="CKQ43" s="147"/>
      <c r="CKR43" s="147"/>
      <c r="CKS43" s="147"/>
      <c r="CKT43" s="147"/>
      <c r="CKU43" s="147"/>
      <c r="CKV43" s="147"/>
      <c r="CKW43" s="147"/>
      <c r="CKX43" s="147"/>
      <c r="CKY43" s="147"/>
      <c r="CKZ43" s="147"/>
      <c r="CLA43" s="147"/>
      <c r="CLB43" s="147"/>
      <c r="CLC43" s="147"/>
      <c r="CLD43" s="147"/>
      <c r="CLE43" s="147"/>
      <c r="CLF43" s="147"/>
      <c r="CLG43" s="147"/>
      <c r="CLH43" s="147"/>
      <c r="CLI43" s="147"/>
      <c r="CLJ43" s="147"/>
      <c r="CLK43" s="147"/>
      <c r="CLL43" s="147"/>
      <c r="CLM43" s="147"/>
      <c r="CLN43" s="147"/>
      <c r="CLO43" s="147"/>
      <c r="CLP43" s="147"/>
      <c r="CLQ43" s="147"/>
      <c r="CLR43" s="147"/>
      <c r="CLS43" s="147"/>
      <c r="CLT43" s="147"/>
      <c r="CLU43" s="147"/>
      <c r="CLV43" s="147"/>
      <c r="CLW43" s="147"/>
      <c r="CLX43" s="147"/>
      <c r="CLY43" s="147"/>
      <c r="CLZ43" s="147"/>
      <c r="CMA43" s="147"/>
      <c r="CMB43" s="147"/>
      <c r="CMC43" s="147"/>
      <c r="CMD43" s="147"/>
      <c r="CME43" s="147"/>
      <c r="CMF43" s="147"/>
      <c r="CMG43" s="147"/>
      <c r="CMH43" s="147"/>
      <c r="CMI43" s="147"/>
      <c r="CMJ43" s="147"/>
      <c r="CMK43" s="147"/>
      <c r="CML43" s="147"/>
      <c r="CMM43" s="147"/>
      <c r="CMN43" s="147"/>
      <c r="CMO43" s="147"/>
      <c r="CMP43" s="147"/>
      <c r="CMQ43" s="147"/>
      <c r="CMR43" s="147"/>
      <c r="CMS43" s="147"/>
      <c r="CMT43" s="147"/>
      <c r="CMU43" s="147"/>
      <c r="CMV43" s="147"/>
      <c r="CMW43" s="147"/>
      <c r="CMX43" s="147"/>
      <c r="CMY43" s="147"/>
      <c r="CMZ43" s="147"/>
      <c r="CNA43" s="147"/>
      <c r="CNB43" s="147"/>
      <c r="CNC43" s="147"/>
      <c r="CND43" s="147"/>
      <c r="CNE43" s="147"/>
      <c r="CNF43" s="147"/>
      <c r="CNG43" s="147"/>
      <c r="CNH43" s="147"/>
      <c r="CNI43" s="147"/>
      <c r="CNJ43" s="147"/>
      <c r="CNK43" s="147"/>
      <c r="CNL43" s="147"/>
      <c r="CNM43" s="147"/>
      <c r="CNN43" s="147"/>
      <c r="CNO43" s="147"/>
      <c r="CNP43" s="147"/>
      <c r="CNQ43" s="147"/>
      <c r="CNR43" s="147"/>
      <c r="CNS43" s="147"/>
      <c r="CNT43" s="147"/>
      <c r="CNU43" s="147"/>
      <c r="CNV43" s="147"/>
      <c r="CNW43" s="147"/>
      <c r="CNX43" s="147"/>
      <c r="CNY43" s="147"/>
      <c r="CNZ43" s="147"/>
      <c r="COA43" s="147"/>
      <c r="COB43" s="147"/>
      <c r="COC43" s="147"/>
      <c r="COD43" s="147"/>
      <c r="COE43" s="147"/>
      <c r="COF43" s="147"/>
      <c r="COG43" s="147"/>
      <c r="COH43" s="147"/>
      <c r="COI43" s="147"/>
      <c r="COJ43" s="147"/>
      <c r="COK43" s="147"/>
      <c r="COL43" s="147"/>
      <c r="COM43" s="147"/>
      <c r="CON43" s="147"/>
      <c r="COO43" s="147"/>
      <c r="COP43" s="147"/>
      <c r="COQ43" s="147"/>
      <c r="COR43" s="147"/>
      <c r="COS43" s="147"/>
      <c r="COT43" s="147"/>
      <c r="COU43" s="147"/>
      <c r="COV43" s="147"/>
      <c r="COW43" s="147"/>
      <c r="COX43" s="147"/>
      <c r="COY43" s="147"/>
      <c r="COZ43" s="147"/>
      <c r="CPA43" s="147"/>
      <c r="CPB43" s="147"/>
      <c r="CPC43" s="147"/>
      <c r="CPD43" s="147"/>
      <c r="CPE43" s="147"/>
      <c r="CPF43" s="147"/>
      <c r="CPG43" s="147"/>
      <c r="CPH43" s="147"/>
      <c r="CPI43" s="147"/>
      <c r="CPJ43" s="147"/>
      <c r="CPK43" s="147"/>
      <c r="CPL43" s="147"/>
      <c r="CPM43" s="147"/>
      <c r="CPN43" s="147"/>
      <c r="CPO43" s="147"/>
      <c r="CPP43" s="147"/>
      <c r="CPQ43" s="147"/>
      <c r="CPR43" s="147"/>
      <c r="CPS43" s="147"/>
      <c r="CPT43" s="147"/>
      <c r="CPU43" s="147"/>
      <c r="CPV43" s="147"/>
      <c r="CPW43" s="147"/>
      <c r="CPX43" s="147"/>
      <c r="CPY43" s="147"/>
      <c r="CPZ43" s="147"/>
      <c r="CQA43" s="147"/>
      <c r="CQB43" s="147"/>
      <c r="CQC43" s="147"/>
      <c r="CQD43" s="147"/>
      <c r="CQE43" s="147"/>
      <c r="CQF43" s="147"/>
      <c r="CQG43" s="147"/>
      <c r="CQH43" s="147"/>
      <c r="CQI43" s="147"/>
      <c r="CQJ43" s="147"/>
      <c r="CQK43" s="147"/>
      <c r="CQL43" s="147"/>
      <c r="CQM43" s="147"/>
      <c r="CQN43" s="147"/>
      <c r="CQO43" s="147"/>
      <c r="CQP43" s="147"/>
      <c r="CQQ43" s="147"/>
      <c r="CQR43" s="147"/>
      <c r="CQS43" s="147"/>
      <c r="CQT43" s="147"/>
      <c r="CQU43" s="147"/>
      <c r="CQV43" s="147"/>
      <c r="CQW43" s="147"/>
      <c r="CQX43" s="147"/>
      <c r="CQY43" s="147"/>
      <c r="CQZ43" s="147"/>
      <c r="CRA43" s="147"/>
      <c r="CRB43" s="147"/>
      <c r="CRC43" s="147"/>
      <c r="CRD43" s="147"/>
      <c r="CRE43" s="147"/>
      <c r="CRF43" s="147"/>
      <c r="CRG43" s="147"/>
      <c r="CRH43" s="147"/>
      <c r="CRI43" s="147"/>
      <c r="CRJ43" s="147"/>
      <c r="CRK43" s="147"/>
      <c r="CRL43" s="147"/>
      <c r="CRM43" s="147"/>
      <c r="CRN43" s="147"/>
      <c r="CRO43" s="147"/>
      <c r="CRP43" s="147"/>
      <c r="CRQ43" s="147"/>
      <c r="CRR43" s="147"/>
      <c r="CRS43" s="147"/>
      <c r="CRT43" s="147"/>
      <c r="CRU43" s="147"/>
      <c r="CRV43" s="147"/>
      <c r="CRW43" s="147"/>
      <c r="CRX43" s="147"/>
      <c r="CRY43" s="147"/>
      <c r="CRZ43" s="147"/>
      <c r="CSA43" s="147"/>
      <c r="CSB43" s="147"/>
      <c r="CSC43" s="147"/>
      <c r="CSD43" s="147"/>
      <c r="CSE43" s="147"/>
      <c r="CSF43" s="147"/>
      <c r="CSG43" s="147"/>
      <c r="CSH43" s="147"/>
      <c r="CSI43" s="147"/>
      <c r="CSJ43" s="147"/>
      <c r="CSK43" s="147"/>
      <c r="CSL43" s="147"/>
      <c r="CSM43" s="147"/>
      <c r="CSN43" s="147"/>
      <c r="CSO43" s="147"/>
      <c r="CSP43" s="147"/>
      <c r="CSQ43" s="147"/>
      <c r="CSR43" s="147"/>
      <c r="CSS43" s="147"/>
      <c r="CST43" s="147"/>
      <c r="CSU43" s="147"/>
      <c r="CSV43" s="147"/>
      <c r="CSW43" s="147"/>
      <c r="CSX43" s="147"/>
      <c r="CSY43" s="147"/>
      <c r="CSZ43" s="147"/>
      <c r="CTA43" s="147"/>
      <c r="CTB43" s="147"/>
      <c r="CTC43" s="147"/>
      <c r="CTD43" s="147"/>
      <c r="CTE43" s="147"/>
      <c r="CTF43" s="147"/>
      <c r="CTG43" s="147"/>
      <c r="CTH43" s="147"/>
      <c r="CTI43" s="147"/>
      <c r="CTJ43" s="147"/>
      <c r="CTK43" s="147"/>
      <c r="CTL43" s="147"/>
      <c r="CTM43" s="147"/>
      <c r="CTN43" s="147"/>
      <c r="CTO43" s="147"/>
      <c r="CTP43" s="147"/>
      <c r="CTQ43" s="147"/>
      <c r="CTR43" s="147"/>
      <c r="CTS43" s="147"/>
      <c r="CTT43" s="147"/>
      <c r="CTU43" s="147"/>
      <c r="CTV43" s="147"/>
      <c r="CTW43" s="147"/>
      <c r="CTX43" s="147"/>
      <c r="CTY43" s="147"/>
      <c r="CTZ43" s="147"/>
      <c r="CUA43" s="147"/>
      <c r="CUB43" s="147"/>
      <c r="CUC43" s="147"/>
      <c r="CUD43" s="147"/>
      <c r="CUE43" s="147"/>
      <c r="CUF43" s="147"/>
      <c r="CUG43" s="147"/>
      <c r="CUH43" s="147"/>
      <c r="CUI43" s="147"/>
      <c r="CUJ43" s="147"/>
      <c r="CUK43" s="147"/>
      <c r="CUL43" s="147"/>
      <c r="CUM43" s="147"/>
      <c r="CUN43" s="147"/>
      <c r="CUO43" s="147"/>
      <c r="CUP43" s="147"/>
      <c r="CUQ43" s="147"/>
      <c r="CUR43" s="147"/>
      <c r="CUS43" s="147"/>
      <c r="CUT43" s="147"/>
      <c r="CUU43" s="147"/>
      <c r="CUV43" s="147"/>
      <c r="CUW43" s="147"/>
      <c r="CUX43" s="147"/>
      <c r="CUY43" s="147"/>
      <c r="CUZ43" s="147"/>
      <c r="CVA43" s="147"/>
      <c r="CVB43" s="147"/>
      <c r="CVC43" s="147"/>
      <c r="CVD43" s="147"/>
      <c r="CVE43" s="147"/>
      <c r="CVF43" s="147"/>
      <c r="CVG43" s="147"/>
      <c r="CVH43" s="147"/>
      <c r="CVI43" s="147"/>
      <c r="CVJ43" s="147"/>
      <c r="CVK43" s="147"/>
      <c r="CVL43" s="147"/>
      <c r="CVM43" s="147"/>
      <c r="CVN43" s="147"/>
      <c r="CVO43" s="147"/>
      <c r="CVP43" s="147"/>
      <c r="CVQ43" s="147"/>
      <c r="CVR43" s="147"/>
      <c r="CVS43" s="147"/>
      <c r="CVT43" s="147"/>
      <c r="CVU43" s="147"/>
      <c r="CVV43" s="147"/>
      <c r="CVW43" s="147"/>
      <c r="CVX43" s="147"/>
      <c r="CVY43" s="147"/>
      <c r="CVZ43" s="147"/>
      <c r="CWA43" s="147"/>
      <c r="CWB43" s="147"/>
      <c r="CWC43" s="147"/>
      <c r="CWD43" s="147"/>
      <c r="CWE43" s="147"/>
      <c r="CWF43" s="147"/>
      <c r="CWG43" s="147"/>
      <c r="CWH43" s="147"/>
      <c r="CWI43" s="147"/>
      <c r="CWJ43" s="147"/>
      <c r="CWK43" s="147"/>
      <c r="CWL43" s="147"/>
      <c r="CWM43" s="147"/>
      <c r="CWN43" s="147"/>
      <c r="CWO43" s="147"/>
      <c r="CWP43" s="147"/>
      <c r="CWQ43" s="147"/>
      <c r="CWR43" s="147"/>
      <c r="CWS43" s="147"/>
      <c r="CWT43" s="147"/>
      <c r="CWU43" s="147"/>
      <c r="CWV43" s="147"/>
      <c r="CWW43" s="147"/>
      <c r="CWX43" s="147"/>
      <c r="CWY43" s="147"/>
      <c r="CWZ43" s="147"/>
      <c r="CXA43" s="147"/>
      <c r="CXB43" s="147"/>
      <c r="CXC43" s="147"/>
      <c r="CXD43" s="147"/>
      <c r="CXE43" s="147"/>
      <c r="CXF43" s="147"/>
      <c r="CXG43" s="147"/>
      <c r="CXH43" s="147"/>
      <c r="CXI43" s="147"/>
      <c r="CXJ43" s="147"/>
      <c r="CXK43" s="147"/>
      <c r="CXL43" s="147"/>
      <c r="CXM43" s="147"/>
      <c r="CXN43" s="147"/>
      <c r="CXO43" s="147"/>
      <c r="CXP43" s="147"/>
      <c r="CXQ43" s="147"/>
      <c r="CXR43" s="147"/>
      <c r="CXS43" s="147"/>
      <c r="CXT43" s="147"/>
      <c r="CXU43" s="147"/>
      <c r="CXV43" s="147"/>
      <c r="CXW43" s="147"/>
      <c r="CXX43" s="147"/>
      <c r="CXY43" s="147"/>
      <c r="CXZ43" s="147"/>
      <c r="CYA43" s="147"/>
      <c r="CYB43" s="147"/>
      <c r="CYC43" s="147"/>
      <c r="CYD43" s="147"/>
      <c r="CYE43" s="147"/>
      <c r="CYF43" s="147"/>
      <c r="CYG43" s="147"/>
      <c r="CYH43" s="147"/>
      <c r="CYI43" s="147"/>
      <c r="CYJ43" s="147"/>
      <c r="CYK43" s="147"/>
      <c r="CYL43" s="147"/>
      <c r="CYM43" s="147"/>
      <c r="CYN43" s="147"/>
      <c r="CYO43" s="147"/>
      <c r="CYP43" s="147"/>
      <c r="CYQ43" s="147"/>
      <c r="CYR43" s="147"/>
      <c r="CYS43" s="147"/>
      <c r="CYT43" s="147"/>
      <c r="CYU43" s="147"/>
      <c r="CYV43" s="147"/>
      <c r="CYW43" s="147"/>
      <c r="CYX43" s="147"/>
      <c r="CYY43" s="147"/>
      <c r="CYZ43" s="147"/>
      <c r="CZA43" s="147"/>
      <c r="CZB43" s="147"/>
      <c r="CZC43" s="147"/>
      <c r="CZD43" s="147"/>
      <c r="CZE43" s="147"/>
      <c r="CZF43" s="147"/>
      <c r="CZG43" s="147"/>
      <c r="CZH43" s="147"/>
      <c r="CZI43" s="147"/>
      <c r="CZJ43" s="147"/>
      <c r="CZK43" s="147"/>
      <c r="CZL43" s="147"/>
      <c r="CZM43" s="147"/>
      <c r="CZN43" s="147"/>
      <c r="CZO43" s="147"/>
      <c r="CZP43" s="147"/>
      <c r="CZQ43" s="147"/>
      <c r="CZR43" s="147"/>
      <c r="CZS43" s="147"/>
      <c r="CZT43" s="147"/>
      <c r="CZU43" s="147"/>
      <c r="CZV43" s="147"/>
      <c r="CZW43" s="147"/>
      <c r="CZX43" s="147"/>
      <c r="CZY43" s="147"/>
      <c r="CZZ43" s="147"/>
      <c r="DAA43" s="147"/>
      <c r="DAB43" s="147"/>
      <c r="DAC43" s="147"/>
      <c r="DAD43" s="147"/>
      <c r="DAE43" s="147"/>
      <c r="DAF43" s="147"/>
      <c r="DAG43" s="147"/>
      <c r="DAH43" s="147"/>
      <c r="DAI43" s="147"/>
      <c r="DAJ43" s="147"/>
      <c r="DAK43" s="147"/>
      <c r="DAL43" s="147"/>
      <c r="DAM43" s="147"/>
      <c r="DAN43" s="147"/>
      <c r="DAO43" s="147"/>
      <c r="DAP43" s="147"/>
      <c r="DAQ43" s="147"/>
      <c r="DAR43" s="147"/>
      <c r="DAS43" s="147"/>
      <c r="DAT43" s="147"/>
      <c r="DAU43" s="147"/>
      <c r="DAV43" s="147"/>
      <c r="DAW43" s="147"/>
      <c r="DAX43" s="147"/>
      <c r="DAY43" s="147"/>
      <c r="DAZ43" s="147"/>
      <c r="DBA43" s="147"/>
      <c r="DBB43" s="147"/>
      <c r="DBC43" s="147"/>
      <c r="DBD43" s="147"/>
      <c r="DBE43" s="147"/>
      <c r="DBF43" s="147"/>
      <c r="DBG43" s="147"/>
      <c r="DBH43" s="147"/>
      <c r="DBI43" s="147"/>
      <c r="DBJ43" s="147"/>
      <c r="DBK43" s="147"/>
      <c r="DBL43" s="147"/>
      <c r="DBM43" s="147"/>
      <c r="DBN43" s="147"/>
      <c r="DBO43" s="147"/>
      <c r="DBP43" s="147"/>
      <c r="DBQ43" s="147"/>
      <c r="DBR43" s="147"/>
      <c r="DBS43" s="147"/>
      <c r="DBT43" s="147"/>
      <c r="DBU43" s="147"/>
      <c r="DBV43" s="147"/>
      <c r="DBW43" s="147"/>
      <c r="DBX43" s="147"/>
      <c r="DBY43" s="147"/>
      <c r="DBZ43" s="147"/>
      <c r="DCA43" s="147"/>
      <c r="DCB43" s="147"/>
      <c r="DCC43" s="147"/>
      <c r="DCD43" s="147"/>
      <c r="DCE43" s="147"/>
      <c r="DCF43" s="147"/>
      <c r="DCG43" s="147"/>
      <c r="DCH43" s="147"/>
      <c r="DCI43" s="147"/>
      <c r="DCJ43" s="147"/>
      <c r="DCK43" s="147"/>
      <c r="DCL43" s="147"/>
      <c r="DCM43" s="147"/>
      <c r="DCN43" s="147"/>
      <c r="DCO43" s="147"/>
      <c r="DCP43" s="147"/>
      <c r="DCQ43" s="147"/>
      <c r="DCR43" s="147"/>
      <c r="DCS43" s="147"/>
      <c r="DCT43" s="147"/>
      <c r="DCU43" s="147"/>
      <c r="DCV43" s="147"/>
      <c r="DCW43" s="147"/>
      <c r="DCX43" s="147"/>
      <c r="DCY43" s="147"/>
      <c r="DCZ43" s="147"/>
      <c r="DDA43" s="147"/>
      <c r="DDB43" s="147"/>
      <c r="DDC43" s="147"/>
      <c r="DDD43" s="147"/>
      <c r="DDE43" s="147"/>
      <c r="DDF43" s="147"/>
      <c r="DDG43" s="147"/>
      <c r="DDH43" s="147"/>
      <c r="DDI43" s="147"/>
      <c r="DDJ43" s="147"/>
      <c r="DDK43" s="147"/>
      <c r="DDL43" s="147"/>
      <c r="DDM43" s="147"/>
      <c r="DDN43" s="147"/>
      <c r="DDO43" s="147"/>
      <c r="DDP43" s="147"/>
      <c r="DDQ43" s="147"/>
      <c r="DDR43" s="147"/>
      <c r="DDS43" s="147"/>
      <c r="DDT43" s="147"/>
      <c r="DDU43" s="147"/>
      <c r="DDV43" s="147"/>
      <c r="DDW43" s="147"/>
      <c r="DDX43" s="147"/>
      <c r="DDY43" s="147"/>
      <c r="DDZ43" s="147"/>
      <c r="DEA43" s="147"/>
      <c r="DEB43" s="147"/>
      <c r="DEC43" s="147"/>
      <c r="DED43" s="147"/>
      <c r="DEE43" s="147"/>
      <c r="DEF43" s="147"/>
      <c r="DEG43" s="147"/>
      <c r="DEH43" s="147"/>
      <c r="DEI43" s="147"/>
      <c r="DEJ43" s="147"/>
      <c r="DEK43" s="147"/>
      <c r="DEL43" s="147"/>
      <c r="DEM43" s="147"/>
      <c r="DEN43" s="147"/>
      <c r="DEO43" s="147"/>
      <c r="DEP43" s="147"/>
      <c r="DEQ43" s="147"/>
      <c r="DER43" s="147"/>
      <c r="DES43" s="147"/>
      <c r="DET43" s="147"/>
      <c r="DEU43" s="147"/>
      <c r="DEV43" s="147"/>
      <c r="DEW43" s="147"/>
      <c r="DEX43" s="147"/>
      <c r="DEY43" s="147"/>
      <c r="DEZ43" s="147"/>
      <c r="DFA43" s="147"/>
      <c r="DFB43" s="147"/>
      <c r="DFC43" s="147"/>
      <c r="DFD43" s="147"/>
      <c r="DFE43" s="147"/>
      <c r="DFF43" s="147"/>
      <c r="DFG43" s="147"/>
      <c r="DFH43" s="147"/>
      <c r="DFI43" s="147"/>
      <c r="DFJ43" s="147"/>
      <c r="DFK43" s="147"/>
      <c r="DFL43" s="147"/>
      <c r="DFM43" s="147"/>
      <c r="DFN43" s="147"/>
      <c r="DFO43" s="147"/>
      <c r="DFP43" s="147"/>
      <c r="DFQ43" s="147"/>
      <c r="DFR43" s="147"/>
      <c r="DFS43" s="147"/>
      <c r="DFT43" s="147"/>
      <c r="DFU43" s="147"/>
      <c r="DFV43" s="147"/>
      <c r="DFW43" s="147"/>
      <c r="DFX43" s="147"/>
      <c r="DFY43" s="147"/>
      <c r="DFZ43" s="147"/>
      <c r="DGA43" s="147"/>
      <c r="DGB43" s="147"/>
      <c r="DGC43" s="147"/>
      <c r="DGD43" s="147"/>
      <c r="DGE43" s="147"/>
      <c r="DGF43" s="147"/>
      <c r="DGG43" s="147"/>
      <c r="DGH43" s="147"/>
      <c r="DGI43" s="147"/>
      <c r="DGJ43" s="147"/>
      <c r="DGK43" s="147"/>
      <c r="DGL43" s="147"/>
      <c r="DGM43" s="147"/>
      <c r="DGN43" s="147"/>
      <c r="DGO43" s="147"/>
      <c r="DGP43" s="147"/>
      <c r="DGQ43" s="147"/>
      <c r="DGR43" s="147"/>
      <c r="DGS43" s="147"/>
      <c r="DGT43" s="147"/>
      <c r="DGU43" s="147"/>
      <c r="DGV43" s="147"/>
      <c r="DGW43" s="147"/>
      <c r="DGX43" s="147"/>
      <c r="DGY43" s="147"/>
      <c r="DGZ43" s="147"/>
      <c r="DHA43" s="147"/>
      <c r="DHB43" s="147"/>
      <c r="DHC43" s="147"/>
      <c r="DHD43" s="147"/>
      <c r="DHE43" s="147"/>
      <c r="DHF43" s="147"/>
      <c r="DHG43" s="147"/>
      <c r="DHH43" s="147"/>
      <c r="DHI43" s="147"/>
      <c r="DHJ43" s="147"/>
      <c r="DHK43" s="147"/>
      <c r="DHL43" s="147"/>
      <c r="DHM43" s="147"/>
      <c r="DHN43" s="147"/>
      <c r="DHO43" s="147"/>
      <c r="DHP43" s="147"/>
      <c r="DHQ43" s="147"/>
      <c r="DHR43" s="147"/>
      <c r="DHS43" s="147"/>
      <c r="DHT43" s="147"/>
      <c r="DHU43" s="147"/>
      <c r="DHV43" s="147"/>
      <c r="DHW43" s="147"/>
      <c r="DHX43" s="147"/>
      <c r="DHY43" s="147"/>
      <c r="DHZ43" s="147"/>
      <c r="DIA43" s="147"/>
      <c r="DIB43" s="147"/>
      <c r="DIC43" s="147"/>
      <c r="DID43" s="147"/>
      <c r="DIE43" s="147"/>
      <c r="DIF43" s="147"/>
      <c r="DIG43" s="147"/>
      <c r="DIH43" s="147"/>
      <c r="DII43" s="147"/>
      <c r="DIJ43" s="147"/>
      <c r="DIK43" s="147"/>
      <c r="DIL43" s="147"/>
      <c r="DIM43" s="147"/>
      <c r="DIN43" s="147"/>
      <c r="DIO43" s="147"/>
      <c r="DIP43" s="147"/>
      <c r="DIQ43" s="147"/>
      <c r="DIR43" s="147"/>
      <c r="DIS43" s="147"/>
      <c r="DIT43" s="147"/>
      <c r="DIU43" s="147"/>
      <c r="DIV43" s="147"/>
      <c r="DIW43" s="147"/>
      <c r="DIX43" s="147"/>
      <c r="DIY43" s="147"/>
      <c r="DIZ43" s="147"/>
      <c r="DJA43" s="147"/>
      <c r="DJB43" s="147"/>
      <c r="DJC43" s="147"/>
      <c r="DJD43" s="147"/>
      <c r="DJE43" s="147"/>
      <c r="DJF43" s="147"/>
      <c r="DJG43" s="147"/>
      <c r="DJH43" s="147"/>
      <c r="DJI43" s="147"/>
      <c r="DJJ43" s="147"/>
      <c r="DJK43" s="147"/>
      <c r="DJL43" s="147"/>
      <c r="DJM43" s="147"/>
      <c r="DJN43" s="147"/>
      <c r="DJO43" s="147"/>
      <c r="DJP43" s="147"/>
      <c r="DJQ43" s="147"/>
      <c r="DJR43" s="147"/>
      <c r="DJS43" s="147"/>
      <c r="DJT43" s="147"/>
      <c r="DJU43" s="147"/>
      <c r="DJV43" s="147"/>
      <c r="DJW43" s="147"/>
      <c r="DJX43" s="147"/>
      <c r="DJY43" s="147"/>
      <c r="DJZ43" s="147"/>
      <c r="DKA43" s="147"/>
      <c r="DKB43" s="147"/>
      <c r="DKC43" s="147"/>
      <c r="DKD43" s="147"/>
      <c r="DKE43" s="147"/>
      <c r="DKF43" s="147"/>
      <c r="DKG43" s="147"/>
      <c r="DKH43" s="147"/>
      <c r="DKI43" s="147"/>
      <c r="DKJ43" s="147"/>
      <c r="DKK43" s="147"/>
      <c r="DKL43" s="147"/>
      <c r="DKM43" s="147"/>
      <c r="DKN43" s="147"/>
      <c r="DKO43" s="147"/>
      <c r="DKP43" s="147"/>
      <c r="DKQ43" s="147"/>
      <c r="DKR43" s="147"/>
      <c r="DKS43" s="147"/>
      <c r="DKT43" s="147"/>
      <c r="DKU43" s="147"/>
      <c r="DKV43" s="147"/>
      <c r="DKW43" s="147"/>
      <c r="DKX43" s="147"/>
      <c r="DKY43" s="147"/>
      <c r="DKZ43" s="147"/>
      <c r="DLA43" s="147"/>
      <c r="DLB43" s="147"/>
      <c r="DLC43" s="147"/>
      <c r="DLD43" s="147"/>
      <c r="DLE43" s="147"/>
      <c r="DLF43" s="147"/>
      <c r="DLG43" s="147"/>
      <c r="DLH43" s="147"/>
      <c r="DLI43" s="147"/>
      <c r="DLJ43" s="147"/>
      <c r="DLK43" s="147"/>
      <c r="DLL43" s="147"/>
      <c r="DLM43" s="147"/>
      <c r="DLN43" s="147"/>
      <c r="DLO43" s="147"/>
      <c r="DLP43" s="147"/>
      <c r="DLQ43" s="147"/>
      <c r="DLR43" s="147"/>
      <c r="DLS43" s="147"/>
      <c r="DLT43" s="147"/>
      <c r="DLU43" s="147"/>
      <c r="DLV43" s="147"/>
      <c r="DLW43" s="147"/>
      <c r="DLX43" s="147"/>
      <c r="DLY43" s="147"/>
      <c r="DLZ43" s="147"/>
      <c r="DMA43" s="147"/>
      <c r="DMB43" s="147"/>
      <c r="DMC43" s="147"/>
      <c r="DMD43" s="147"/>
      <c r="DME43" s="147"/>
      <c r="DMF43" s="147"/>
      <c r="DMG43" s="147"/>
      <c r="DMH43" s="147"/>
      <c r="DMI43" s="147"/>
      <c r="DMJ43" s="147"/>
      <c r="DMK43" s="147"/>
      <c r="DML43" s="147"/>
      <c r="DMM43" s="147"/>
      <c r="DMN43" s="147"/>
      <c r="DMO43" s="147"/>
      <c r="DMP43" s="147"/>
      <c r="DMQ43" s="147"/>
      <c r="DMR43" s="147"/>
      <c r="DMS43" s="147"/>
      <c r="DMT43" s="147"/>
      <c r="DMU43" s="147"/>
      <c r="DMV43" s="147"/>
      <c r="DMW43" s="147"/>
      <c r="DMX43" s="147"/>
      <c r="DMY43" s="147"/>
      <c r="DMZ43" s="147"/>
      <c r="DNA43" s="147"/>
      <c r="DNB43" s="147"/>
      <c r="DNC43" s="147"/>
      <c r="DND43" s="147"/>
      <c r="DNE43" s="147"/>
      <c r="DNF43" s="147"/>
      <c r="DNG43" s="147"/>
      <c r="DNH43" s="147"/>
      <c r="DNI43" s="147"/>
      <c r="DNJ43" s="147"/>
      <c r="DNK43" s="147"/>
      <c r="DNL43" s="147"/>
      <c r="DNM43" s="147"/>
      <c r="DNN43" s="147"/>
      <c r="DNO43" s="147"/>
      <c r="DNP43" s="147"/>
      <c r="DNQ43" s="147"/>
      <c r="DNR43" s="147"/>
      <c r="DNS43" s="147"/>
      <c r="DNT43" s="147"/>
      <c r="DNU43" s="147"/>
      <c r="DNV43" s="147"/>
      <c r="DNW43" s="147"/>
      <c r="DNX43" s="147"/>
      <c r="DNY43" s="147"/>
      <c r="DNZ43" s="147"/>
      <c r="DOA43" s="147"/>
      <c r="DOB43" s="147"/>
      <c r="DOC43" s="147"/>
      <c r="DOD43" s="147"/>
      <c r="DOE43" s="147"/>
      <c r="DOF43" s="147"/>
      <c r="DOG43" s="147"/>
      <c r="DOH43" s="147"/>
      <c r="DOI43" s="147"/>
      <c r="DOJ43" s="147"/>
      <c r="DOK43" s="147"/>
      <c r="DOL43" s="147"/>
      <c r="DOM43" s="147"/>
      <c r="DON43" s="147"/>
      <c r="DOO43" s="147"/>
      <c r="DOP43" s="147"/>
      <c r="DOQ43" s="147"/>
      <c r="DOR43" s="147"/>
      <c r="DOS43" s="147"/>
      <c r="DOT43" s="147"/>
      <c r="DOU43" s="147"/>
      <c r="DOV43" s="147"/>
      <c r="DOW43" s="147"/>
      <c r="DOX43" s="147"/>
      <c r="DOY43" s="147"/>
      <c r="DOZ43" s="147"/>
      <c r="DPA43" s="147"/>
      <c r="DPB43" s="147"/>
      <c r="DPC43" s="147"/>
      <c r="DPD43" s="147"/>
      <c r="DPE43" s="147"/>
      <c r="DPF43" s="147"/>
      <c r="DPG43" s="147"/>
      <c r="DPH43" s="147"/>
      <c r="DPI43" s="147"/>
      <c r="DPJ43" s="147"/>
      <c r="DPK43" s="147"/>
      <c r="DPL43" s="147"/>
      <c r="DPM43" s="147"/>
      <c r="DPN43" s="147"/>
      <c r="DPO43" s="147"/>
      <c r="DPP43" s="147"/>
      <c r="DPQ43" s="147"/>
      <c r="DPR43" s="147"/>
      <c r="DPS43" s="147"/>
      <c r="DPT43" s="147"/>
      <c r="DPU43" s="147"/>
      <c r="DPV43" s="147"/>
      <c r="DPW43" s="147"/>
      <c r="DPX43" s="147"/>
      <c r="DPY43" s="147"/>
      <c r="DPZ43" s="147"/>
      <c r="DQA43" s="147"/>
      <c r="DQB43" s="147"/>
      <c r="DQC43" s="147"/>
      <c r="DQD43" s="147"/>
      <c r="DQE43" s="147"/>
      <c r="DQF43" s="147"/>
      <c r="DQG43" s="147"/>
      <c r="DQH43" s="147"/>
      <c r="DQI43" s="147"/>
      <c r="DQJ43" s="147"/>
      <c r="DQK43" s="147"/>
      <c r="DQL43" s="147"/>
      <c r="DQM43" s="147"/>
      <c r="DQN43" s="147"/>
      <c r="DQO43" s="147"/>
      <c r="DQP43" s="147"/>
      <c r="DQQ43" s="147"/>
      <c r="DQR43" s="147"/>
      <c r="DQS43" s="147"/>
      <c r="DQT43" s="147"/>
      <c r="DQU43" s="147"/>
      <c r="DQV43" s="147"/>
      <c r="DQW43" s="147"/>
      <c r="DQX43" s="147"/>
      <c r="DQY43" s="147"/>
      <c r="DQZ43" s="147"/>
      <c r="DRA43" s="147"/>
      <c r="DRB43" s="147"/>
      <c r="DRC43" s="147"/>
      <c r="DRD43" s="147"/>
      <c r="DRE43" s="147"/>
      <c r="DRF43" s="147"/>
      <c r="DRG43" s="147"/>
      <c r="DRH43" s="147"/>
      <c r="DRI43" s="147"/>
      <c r="DRJ43" s="147"/>
      <c r="DRK43" s="147"/>
      <c r="DRL43" s="147"/>
      <c r="DRM43" s="147"/>
      <c r="DRN43" s="147"/>
      <c r="DRO43" s="147"/>
      <c r="DRP43" s="147"/>
      <c r="DRQ43" s="147"/>
      <c r="DRR43" s="147"/>
      <c r="DRS43" s="147"/>
      <c r="DRT43" s="147"/>
      <c r="DRU43" s="147"/>
      <c r="DRV43" s="147"/>
      <c r="DRW43" s="147"/>
      <c r="DRX43" s="147"/>
      <c r="DRY43" s="147"/>
      <c r="DRZ43" s="147"/>
      <c r="DSA43" s="147"/>
      <c r="DSB43" s="147"/>
      <c r="DSC43" s="147"/>
      <c r="DSD43" s="147"/>
      <c r="DSE43" s="147"/>
      <c r="DSF43" s="147"/>
      <c r="DSG43" s="147"/>
      <c r="DSH43" s="147"/>
      <c r="DSI43" s="147"/>
      <c r="DSJ43" s="147"/>
      <c r="DSK43" s="147"/>
      <c r="DSL43" s="147"/>
      <c r="DSM43" s="147"/>
      <c r="DSN43" s="147"/>
      <c r="DSO43" s="147"/>
      <c r="DSP43" s="147"/>
      <c r="DSQ43" s="147"/>
      <c r="DSR43" s="147"/>
      <c r="DSS43" s="147"/>
      <c r="DST43" s="147"/>
      <c r="DSU43" s="147"/>
      <c r="DSV43" s="147"/>
      <c r="DSW43" s="147"/>
      <c r="DSX43" s="147"/>
      <c r="DSY43" s="147"/>
      <c r="DSZ43" s="147"/>
      <c r="DTA43" s="147"/>
      <c r="DTB43" s="147"/>
      <c r="DTC43" s="147"/>
      <c r="DTD43" s="147"/>
      <c r="DTE43" s="147"/>
      <c r="DTF43" s="147"/>
      <c r="DTG43" s="147"/>
      <c r="DTH43" s="147"/>
      <c r="DTI43" s="147"/>
      <c r="DTJ43" s="147"/>
      <c r="DTK43" s="147"/>
      <c r="DTL43" s="147"/>
      <c r="DTM43" s="147"/>
      <c r="DTN43" s="147"/>
      <c r="DTO43" s="147"/>
      <c r="DTP43" s="147"/>
      <c r="DTQ43" s="147"/>
      <c r="DTR43" s="147"/>
      <c r="DTS43" s="147"/>
      <c r="DTT43" s="147"/>
      <c r="DTU43" s="147"/>
      <c r="DTV43" s="147"/>
      <c r="DTW43" s="147"/>
      <c r="DTX43" s="147"/>
      <c r="DTY43" s="147"/>
      <c r="DTZ43" s="147"/>
      <c r="DUA43" s="147"/>
      <c r="DUB43" s="147"/>
      <c r="DUC43" s="147"/>
      <c r="DUD43" s="147"/>
      <c r="DUE43" s="147"/>
      <c r="DUF43" s="147"/>
      <c r="DUG43" s="147"/>
      <c r="DUH43" s="147"/>
      <c r="DUI43" s="147"/>
      <c r="DUJ43" s="147"/>
      <c r="DUK43" s="147"/>
      <c r="DUL43" s="147"/>
      <c r="DUM43" s="147"/>
      <c r="DUN43" s="147"/>
      <c r="DUO43" s="147"/>
      <c r="DUP43" s="147"/>
      <c r="DUQ43" s="147"/>
      <c r="DUR43" s="147"/>
      <c r="DUS43" s="147"/>
      <c r="DUT43" s="147"/>
      <c r="DUU43" s="147"/>
      <c r="DUV43" s="147"/>
      <c r="DUW43" s="147"/>
      <c r="DUX43" s="147"/>
      <c r="DUY43" s="147"/>
      <c r="DUZ43" s="147"/>
      <c r="DVA43" s="147"/>
      <c r="DVB43" s="147"/>
      <c r="DVC43" s="147"/>
      <c r="DVD43" s="147"/>
      <c r="DVE43" s="147"/>
      <c r="DVF43" s="147"/>
      <c r="DVG43" s="147"/>
      <c r="DVH43" s="147"/>
      <c r="DVI43" s="147"/>
      <c r="DVJ43" s="147"/>
      <c r="DVK43" s="147"/>
      <c r="DVL43" s="147"/>
      <c r="DVM43" s="147"/>
      <c r="DVN43" s="147"/>
      <c r="DVO43" s="147"/>
      <c r="DVP43" s="147"/>
      <c r="DVQ43" s="147"/>
      <c r="DVR43" s="147"/>
      <c r="DVS43" s="147"/>
      <c r="DVT43" s="147"/>
      <c r="DVU43" s="147"/>
      <c r="DVV43" s="147"/>
      <c r="DVW43" s="147"/>
      <c r="DVX43" s="147"/>
      <c r="DVY43" s="147"/>
      <c r="DVZ43" s="147"/>
      <c r="DWA43" s="147"/>
      <c r="DWB43" s="147"/>
      <c r="DWC43" s="147"/>
      <c r="DWD43" s="147"/>
      <c r="DWE43" s="147"/>
      <c r="DWF43" s="147"/>
      <c r="DWG43" s="147"/>
      <c r="DWH43" s="147"/>
      <c r="DWI43" s="147"/>
      <c r="DWJ43" s="147"/>
      <c r="DWK43" s="147"/>
      <c r="DWL43" s="147"/>
      <c r="DWM43" s="147"/>
      <c r="DWN43" s="147"/>
      <c r="DWO43" s="147"/>
      <c r="DWP43" s="147"/>
      <c r="DWQ43" s="147"/>
      <c r="DWR43" s="147"/>
      <c r="DWS43" s="147"/>
      <c r="DWT43" s="147"/>
      <c r="DWU43" s="147"/>
      <c r="DWV43" s="147"/>
      <c r="DWW43" s="147"/>
      <c r="DWX43" s="147"/>
      <c r="DWY43" s="147"/>
      <c r="DWZ43" s="147"/>
      <c r="DXA43" s="147"/>
      <c r="DXB43" s="147"/>
      <c r="DXC43" s="147"/>
      <c r="DXD43" s="147"/>
      <c r="DXE43" s="147"/>
      <c r="DXF43" s="147"/>
      <c r="DXG43" s="147"/>
      <c r="DXH43" s="147"/>
      <c r="DXI43" s="147"/>
      <c r="DXJ43" s="147"/>
      <c r="DXK43" s="147"/>
      <c r="DXL43" s="147"/>
      <c r="DXM43" s="147"/>
      <c r="DXN43" s="147"/>
      <c r="DXO43" s="147"/>
      <c r="DXP43" s="147"/>
      <c r="DXQ43" s="147"/>
      <c r="DXR43" s="147"/>
      <c r="DXS43" s="147"/>
      <c r="DXT43" s="147"/>
      <c r="DXU43" s="147"/>
      <c r="DXV43" s="147"/>
      <c r="DXW43" s="147"/>
      <c r="DXX43" s="147"/>
      <c r="DXY43" s="147"/>
      <c r="DXZ43" s="147"/>
      <c r="DYA43" s="147"/>
      <c r="DYB43" s="147"/>
      <c r="DYC43" s="147"/>
      <c r="DYD43" s="147"/>
      <c r="DYE43" s="147"/>
      <c r="DYF43" s="147"/>
      <c r="DYG43" s="147"/>
      <c r="DYH43" s="147"/>
      <c r="DYI43" s="147"/>
      <c r="DYJ43" s="147"/>
      <c r="DYK43" s="147"/>
      <c r="DYL43" s="147"/>
      <c r="DYM43" s="147"/>
      <c r="DYN43" s="147"/>
      <c r="DYO43" s="147"/>
      <c r="DYP43" s="147"/>
      <c r="DYQ43" s="147"/>
      <c r="DYR43" s="147"/>
      <c r="DYS43" s="147"/>
      <c r="DYT43" s="147"/>
      <c r="DYU43" s="147"/>
      <c r="DYV43" s="147"/>
      <c r="DYW43" s="147"/>
      <c r="DYX43" s="147"/>
      <c r="DYY43" s="147"/>
      <c r="DYZ43" s="147"/>
      <c r="DZA43" s="147"/>
      <c r="DZB43" s="147"/>
      <c r="DZC43" s="147"/>
      <c r="DZD43" s="147"/>
      <c r="DZE43" s="147"/>
      <c r="DZF43" s="147"/>
      <c r="DZG43" s="147"/>
      <c r="DZH43" s="147"/>
      <c r="DZI43" s="147"/>
      <c r="DZJ43" s="147"/>
      <c r="DZK43" s="147"/>
      <c r="DZL43" s="147"/>
      <c r="DZM43" s="147"/>
      <c r="DZN43" s="147"/>
      <c r="DZO43" s="147"/>
      <c r="DZP43" s="147"/>
      <c r="DZQ43" s="147"/>
      <c r="DZR43" s="147"/>
      <c r="DZS43" s="147"/>
      <c r="DZT43" s="147"/>
      <c r="DZU43" s="147"/>
      <c r="DZV43" s="147"/>
      <c r="DZW43" s="147"/>
      <c r="DZX43" s="147"/>
      <c r="DZY43" s="147"/>
      <c r="DZZ43" s="147"/>
      <c r="EAA43" s="147"/>
      <c r="EAB43" s="147"/>
      <c r="EAC43" s="147"/>
      <c r="EAD43" s="147"/>
      <c r="EAE43" s="147"/>
      <c r="EAF43" s="147"/>
      <c r="EAG43" s="147"/>
      <c r="EAH43" s="147"/>
      <c r="EAI43" s="147"/>
      <c r="EAJ43" s="147"/>
      <c r="EAK43" s="147"/>
      <c r="EAL43" s="147"/>
      <c r="EAM43" s="147"/>
      <c r="EAN43" s="147"/>
      <c r="EAO43" s="147"/>
      <c r="EAP43" s="147"/>
      <c r="EAQ43" s="147"/>
      <c r="EAR43" s="147"/>
      <c r="EAS43" s="147"/>
      <c r="EAT43" s="147"/>
      <c r="EAU43" s="147"/>
      <c r="EAV43" s="147"/>
      <c r="EAW43" s="147"/>
      <c r="EAX43" s="147"/>
      <c r="EAY43" s="147"/>
      <c r="EAZ43" s="147"/>
      <c r="EBA43" s="147"/>
      <c r="EBB43" s="147"/>
      <c r="EBC43" s="147"/>
      <c r="EBD43" s="147"/>
      <c r="EBE43" s="147"/>
      <c r="EBF43" s="147"/>
      <c r="EBG43" s="147"/>
      <c r="EBH43" s="147"/>
      <c r="EBI43" s="147"/>
      <c r="EBJ43" s="147"/>
      <c r="EBK43" s="147"/>
      <c r="EBL43" s="147"/>
      <c r="EBM43" s="147"/>
      <c r="EBN43" s="147"/>
      <c r="EBO43" s="147"/>
      <c r="EBP43" s="147"/>
      <c r="EBQ43" s="147"/>
      <c r="EBR43" s="147"/>
      <c r="EBS43" s="147"/>
      <c r="EBT43" s="147"/>
      <c r="EBU43" s="147"/>
      <c r="EBV43" s="147"/>
      <c r="EBW43" s="147"/>
      <c r="EBX43" s="147"/>
      <c r="EBY43" s="147"/>
      <c r="EBZ43" s="147"/>
      <c r="ECA43" s="147"/>
      <c r="ECB43" s="147"/>
      <c r="ECC43" s="147"/>
      <c r="ECD43" s="147"/>
      <c r="ECE43" s="147"/>
      <c r="ECF43" s="147"/>
      <c r="ECG43" s="147"/>
      <c r="ECH43" s="147"/>
      <c r="ECI43" s="147"/>
      <c r="ECJ43" s="147"/>
      <c r="ECK43" s="147"/>
      <c r="ECL43" s="147"/>
      <c r="ECM43" s="147"/>
      <c r="ECN43" s="147"/>
      <c r="ECO43" s="147"/>
      <c r="ECP43" s="147"/>
      <c r="ECQ43" s="147"/>
      <c r="ECR43" s="147"/>
      <c r="ECS43" s="147"/>
      <c r="ECT43" s="147"/>
      <c r="ECU43" s="147"/>
      <c r="ECV43" s="147"/>
      <c r="ECW43" s="147"/>
      <c r="ECX43" s="147"/>
      <c r="ECY43" s="147"/>
      <c r="ECZ43" s="147"/>
      <c r="EDA43" s="147"/>
      <c r="EDB43" s="147"/>
      <c r="EDC43" s="147"/>
      <c r="EDD43" s="147"/>
      <c r="EDE43" s="147"/>
      <c r="EDF43" s="147"/>
      <c r="EDG43" s="147"/>
      <c r="EDH43" s="147"/>
      <c r="EDI43" s="147"/>
      <c r="EDJ43" s="147"/>
      <c r="EDK43" s="147"/>
      <c r="EDL43" s="147"/>
      <c r="EDM43" s="147"/>
      <c r="EDN43" s="147"/>
      <c r="EDO43" s="147"/>
      <c r="EDP43" s="147"/>
      <c r="EDQ43" s="147"/>
      <c r="EDR43" s="147"/>
      <c r="EDS43" s="147"/>
      <c r="EDT43" s="147"/>
      <c r="EDU43" s="147"/>
      <c r="EDV43" s="147"/>
      <c r="EDW43" s="147"/>
      <c r="EDX43" s="147"/>
      <c r="EDY43" s="147"/>
      <c r="EDZ43" s="147"/>
      <c r="EEA43" s="147"/>
      <c r="EEB43" s="147"/>
      <c r="EEC43" s="147"/>
      <c r="EED43" s="147"/>
      <c r="EEE43" s="147"/>
      <c r="EEF43" s="147"/>
      <c r="EEG43" s="147"/>
      <c r="EEH43" s="147"/>
      <c r="EEI43" s="147"/>
      <c r="EEJ43" s="147"/>
      <c r="EEK43" s="147"/>
      <c r="EEL43" s="147"/>
      <c r="EEM43" s="147"/>
      <c r="EEN43" s="147"/>
      <c r="EEO43" s="147"/>
      <c r="EEP43" s="147"/>
      <c r="EEQ43" s="147"/>
      <c r="EER43" s="147"/>
      <c r="EES43" s="147"/>
      <c r="EET43" s="147"/>
      <c r="EEU43" s="147"/>
      <c r="EEV43" s="147"/>
      <c r="EEW43" s="147"/>
      <c r="EEX43" s="147"/>
      <c r="EEY43" s="147"/>
      <c r="EEZ43" s="147"/>
      <c r="EFA43" s="147"/>
      <c r="EFB43" s="147"/>
      <c r="EFC43" s="147"/>
      <c r="EFD43" s="147"/>
      <c r="EFE43" s="147"/>
      <c r="EFF43" s="147"/>
      <c r="EFG43" s="147"/>
      <c r="EFH43" s="147"/>
      <c r="EFI43" s="147"/>
      <c r="EFJ43" s="147"/>
      <c r="EFK43" s="147"/>
      <c r="EFL43" s="147"/>
      <c r="EFM43" s="147"/>
      <c r="EFN43" s="147"/>
      <c r="EFO43" s="147"/>
      <c r="EFP43" s="147"/>
      <c r="EFQ43" s="147"/>
      <c r="EFR43" s="147"/>
      <c r="EFS43" s="147"/>
      <c r="EFT43" s="147"/>
      <c r="EFU43" s="147"/>
      <c r="EFV43" s="147"/>
      <c r="EFW43" s="147"/>
      <c r="EFX43" s="147"/>
      <c r="EFY43" s="147"/>
      <c r="EFZ43" s="147"/>
      <c r="EGA43" s="147"/>
      <c r="EGB43" s="147"/>
      <c r="EGC43" s="147"/>
      <c r="EGD43" s="147"/>
      <c r="EGE43" s="147"/>
      <c r="EGF43" s="147"/>
      <c r="EGG43" s="147"/>
      <c r="EGH43" s="147"/>
      <c r="EGI43" s="147"/>
      <c r="EGJ43" s="147"/>
      <c r="EGK43" s="147"/>
      <c r="EGL43" s="147"/>
      <c r="EGM43" s="147"/>
      <c r="EGN43" s="147"/>
      <c r="EGO43" s="147"/>
      <c r="EGP43" s="147"/>
      <c r="EGQ43" s="147"/>
      <c r="EGR43" s="147"/>
      <c r="EGS43" s="147"/>
      <c r="EGT43" s="147"/>
      <c r="EGU43" s="147"/>
      <c r="EGV43" s="147"/>
      <c r="EGW43" s="147"/>
      <c r="EGX43" s="147"/>
      <c r="EGY43" s="147"/>
      <c r="EGZ43" s="147"/>
      <c r="EHA43" s="147"/>
      <c r="EHB43" s="147"/>
      <c r="EHC43" s="147"/>
      <c r="EHD43" s="147"/>
      <c r="EHE43" s="147"/>
      <c r="EHF43" s="147"/>
      <c r="EHG43" s="147"/>
      <c r="EHH43" s="147"/>
      <c r="EHI43" s="147"/>
      <c r="EHJ43" s="147"/>
      <c r="EHK43" s="147"/>
      <c r="EHL43" s="147"/>
      <c r="EHM43" s="147"/>
      <c r="EHN43" s="147"/>
      <c r="EHO43" s="147"/>
      <c r="EHP43" s="147"/>
      <c r="EHQ43" s="147"/>
      <c r="EHR43" s="147"/>
      <c r="EHS43" s="147"/>
      <c r="EHT43" s="147"/>
      <c r="EHU43" s="147"/>
      <c r="EHV43" s="147"/>
      <c r="EHW43" s="147"/>
      <c r="EHX43" s="147"/>
      <c r="EHY43" s="147"/>
      <c r="EHZ43" s="147"/>
      <c r="EIA43" s="147"/>
      <c r="EIB43" s="147"/>
      <c r="EIC43" s="147"/>
      <c r="EID43" s="147"/>
      <c r="EIE43" s="147"/>
      <c r="EIF43" s="147"/>
      <c r="EIG43" s="147"/>
      <c r="EIH43" s="147"/>
      <c r="EII43" s="147"/>
      <c r="EIJ43" s="147"/>
      <c r="EIK43" s="147"/>
      <c r="EIL43" s="147"/>
      <c r="EIM43" s="147"/>
      <c r="EIN43" s="147"/>
      <c r="EIO43" s="147"/>
      <c r="EIP43" s="147"/>
      <c r="EIQ43" s="147"/>
      <c r="EIR43" s="147"/>
      <c r="EIS43" s="147"/>
      <c r="EIT43" s="147"/>
      <c r="EIU43" s="147"/>
      <c r="EIV43" s="147"/>
      <c r="EIW43" s="147"/>
      <c r="EIX43" s="147"/>
      <c r="EIY43" s="147"/>
      <c r="EIZ43" s="147"/>
      <c r="EJA43" s="147"/>
      <c r="EJB43" s="147"/>
      <c r="EJC43" s="147"/>
      <c r="EJD43" s="147"/>
      <c r="EJE43" s="147"/>
      <c r="EJF43" s="147"/>
      <c r="EJG43" s="147"/>
      <c r="EJH43" s="147"/>
      <c r="EJI43" s="147"/>
      <c r="EJJ43" s="147"/>
      <c r="EJK43" s="147"/>
      <c r="EJL43" s="147"/>
      <c r="EJM43" s="147"/>
      <c r="EJN43" s="147"/>
      <c r="EJO43" s="147"/>
      <c r="EJP43" s="147"/>
      <c r="EJQ43" s="147"/>
      <c r="EJR43" s="147"/>
      <c r="EJS43" s="147"/>
      <c r="EJT43" s="147"/>
      <c r="EJU43" s="147"/>
      <c r="EJV43" s="147"/>
      <c r="EJW43" s="147"/>
      <c r="EJX43" s="147"/>
      <c r="EJY43" s="147"/>
      <c r="EJZ43" s="147"/>
      <c r="EKA43" s="147"/>
      <c r="EKB43" s="147"/>
      <c r="EKC43" s="147"/>
      <c r="EKD43" s="147"/>
      <c r="EKE43" s="147"/>
      <c r="EKF43" s="147"/>
      <c r="EKG43" s="147"/>
      <c r="EKH43" s="147"/>
      <c r="EKI43" s="147"/>
      <c r="EKJ43" s="147"/>
      <c r="EKK43" s="147"/>
      <c r="EKL43" s="147"/>
      <c r="EKM43" s="147"/>
      <c r="EKN43" s="147"/>
      <c r="EKO43" s="147"/>
      <c r="EKP43" s="147"/>
      <c r="EKQ43" s="147"/>
      <c r="EKR43" s="147"/>
      <c r="EKS43" s="147"/>
      <c r="EKT43" s="147"/>
      <c r="EKU43" s="147"/>
      <c r="EKV43" s="147"/>
      <c r="EKW43" s="147"/>
      <c r="EKX43" s="147"/>
      <c r="EKY43" s="147"/>
      <c r="EKZ43" s="147"/>
      <c r="ELA43" s="147"/>
      <c r="ELB43" s="147"/>
      <c r="ELC43" s="147"/>
      <c r="ELD43" s="147"/>
      <c r="ELE43" s="147"/>
      <c r="ELF43" s="147"/>
      <c r="ELG43" s="147"/>
      <c r="ELH43" s="147"/>
      <c r="ELI43" s="147"/>
      <c r="ELJ43" s="147"/>
      <c r="ELK43" s="147"/>
      <c r="ELL43" s="147"/>
      <c r="ELM43" s="147"/>
      <c r="ELN43" s="147"/>
      <c r="ELO43" s="147"/>
      <c r="ELP43" s="147"/>
      <c r="ELQ43" s="147"/>
      <c r="ELR43" s="147"/>
      <c r="ELS43" s="147"/>
      <c r="ELT43" s="147"/>
      <c r="ELU43" s="147"/>
      <c r="ELV43" s="147"/>
      <c r="ELW43" s="147"/>
      <c r="ELX43" s="147"/>
      <c r="ELY43" s="147"/>
      <c r="ELZ43" s="147"/>
      <c r="EMA43" s="147"/>
      <c r="EMB43" s="147"/>
      <c r="EMC43" s="147"/>
      <c r="EMD43" s="147"/>
      <c r="EME43" s="147"/>
      <c r="EMF43" s="147"/>
      <c r="EMG43" s="147"/>
      <c r="EMH43" s="147"/>
      <c r="EMI43" s="147"/>
      <c r="EMJ43" s="147"/>
      <c r="EMK43" s="147"/>
      <c r="EML43" s="147"/>
      <c r="EMM43" s="147"/>
      <c r="EMN43" s="147"/>
      <c r="EMO43" s="147"/>
      <c r="EMP43" s="147"/>
      <c r="EMQ43" s="147"/>
      <c r="EMR43" s="147"/>
      <c r="EMS43" s="147"/>
      <c r="EMT43" s="147"/>
      <c r="EMU43" s="147"/>
      <c r="EMV43" s="147"/>
      <c r="EMW43" s="147"/>
      <c r="EMX43" s="147"/>
      <c r="EMY43" s="147"/>
      <c r="EMZ43" s="147"/>
      <c r="ENA43" s="147"/>
      <c r="ENB43" s="147"/>
      <c r="ENC43" s="147"/>
      <c r="END43" s="147"/>
      <c r="ENE43" s="147"/>
      <c r="ENF43" s="147"/>
      <c r="ENG43" s="147"/>
      <c r="ENH43" s="147"/>
      <c r="ENI43" s="147"/>
      <c r="ENJ43" s="147"/>
      <c r="ENK43" s="147"/>
      <c r="ENL43" s="147"/>
      <c r="ENM43" s="147"/>
      <c r="ENN43" s="147"/>
      <c r="ENO43" s="147"/>
      <c r="ENP43" s="147"/>
      <c r="ENQ43" s="147"/>
      <c r="ENR43" s="147"/>
      <c r="ENS43" s="147"/>
      <c r="ENT43" s="147"/>
      <c r="ENU43" s="147"/>
      <c r="ENV43" s="147"/>
      <c r="ENW43" s="147"/>
      <c r="ENX43" s="147"/>
      <c r="ENY43" s="147"/>
      <c r="ENZ43" s="147"/>
      <c r="EOA43" s="147"/>
      <c r="EOB43" s="147"/>
      <c r="EOC43" s="147"/>
      <c r="EOD43" s="147"/>
      <c r="EOE43" s="147"/>
      <c r="EOF43" s="147"/>
      <c r="EOG43" s="147"/>
      <c r="EOH43" s="147"/>
      <c r="EOI43" s="147"/>
      <c r="EOJ43" s="147"/>
      <c r="EOK43" s="147"/>
      <c r="EOL43" s="147"/>
      <c r="EOM43" s="147"/>
      <c r="EON43" s="147"/>
      <c r="EOO43" s="147"/>
      <c r="EOP43" s="147"/>
      <c r="EOQ43" s="147"/>
      <c r="EOR43" s="147"/>
      <c r="EOS43" s="147"/>
      <c r="EOT43" s="147"/>
      <c r="EOU43" s="147"/>
      <c r="EOV43" s="147"/>
      <c r="EOW43" s="147"/>
      <c r="EOX43" s="147"/>
      <c r="EOY43" s="147"/>
      <c r="EOZ43" s="147"/>
      <c r="EPA43" s="147"/>
      <c r="EPB43" s="147"/>
      <c r="EPC43" s="147"/>
      <c r="EPD43" s="147"/>
      <c r="EPE43" s="147"/>
      <c r="EPF43" s="147"/>
      <c r="EPG43" s="147"/>
      <c r="EPH43" s="147"/>
      <c r="EPI43" s="147"/>
      <c r="EPJ43" s="147"/>
      <c r="EPK43" s="147"/>
      <c r="EPL43" s="147"/>
      <c r="EPM43" s="147"/>
      <c r="EPN43" s="147"/>
      <c r="EPO43" s="147"/>
      <c r="EPP43" s="147"/>
      <c r="EPQ43" s="147"/>
      <c r="EPR43" s="147"/>
      <c r="EPS43" s="147"/>
      <c r="EPT43" s="147"/>
      <c r="EPU43" s="147"/>
      <c r="EPV43" s="147"/>
      <c r="EPW43" s="147"/>
      <c r="EPX43" s="147"/>
      <c r="EPY43" s="147"/>
      <c r="EPZ43" s="147"/>
      <c r="EQA43" s="147"/>
      <c r="EQB43" s="147"/>
      <c r="EQC43" s="147"/>
      <c r="EQD43" s="147"/>
      <c r="EQE43" s="147"/>
      <c r="EQF43" s="147"/>
      <c r="EQG43" s="147"/>
      <c r="EQH43" s="147"/>
      <c r="EQI43" s="147"/>
      <c r="EQJ43" s="147"/>
      <c r="EQK43" s="147"/>
      <c r="EQL43" s="147"/>
      <c r="EQM43" s="147"/>
      <c r="EQN43" s="147"/>
      <c r="EQO43" s="147"/>
      <c r="EQP43" s="147"/>
      <c r="EQQ43" s="147"/>
      <c r="EQR43" s="147"/>
      <c r="EQS43" s="147"/>
      <c r="EQT43" s="147"/>
      <c r="EQU43" s="147"/>
      <c r="EQV43" s="147"/>
      <c r="EQW43" s="147"/>
      <c r="EQX43" s="147"/>
      <c r="EQY43" s="147"/>
      <c r="EQZ43" s="147"/>
      <c r="ERA43" s="147"/>
      <c r="ERB43" s="147"/>
      <c r="ERC43" s="147"/>
      <c r="ERD43" s="147"/>
      <c r="ERE43" s="147"/>
      <c r="ERF43" s="147"/>
      <c r="ERG43" s="147"/>
      <c r="ERH43" s="147"/>
      <c r="ERI43" s="147"/>
      <c r="ERJ43" s="147"/>
      <c r="ERK43" s="147"/>
      <c r="ERL43" s="147"/>
      <c r="ERM43" s="147"/>
      <c r="ERN43" s="147"/>
      <c r="ERO43" s="147"/>
      <c r="ERP43" s="147"/>
      <c r="ERQ43" s="147"/>
      <c r="ERR43" s="147"/>
      <c r="ERS43" s="147"/>
      <c r="ERT43" s="147"/>
      <c r="ERU43" s="147"/>
      <c r="ERV43" s="147"/>
      <c r="ERW43" s="147"/>
      <c r="ERX43" s="147"/>
      <c r="ERY43" s="147"/>
      <c r="ERZ43" s="147"/>
      <c r="ESA43" s="147"/>
      <c r="ESB43" s="147"/>
      <c r="ESC43" s="147"/>
      <c r="ESD43" s="147"/>
      <c r="ESE43" s="147"/>
      <c r="ESF43" s="147"/>
      <c r="ESG43" s="147"/>
      <c r="ESH43" s="147"/>
      <c r="ESI43" s="147"/>
      <c r="ESJ43" s="147"/>
      <c r="ESK43" s="147"/>
      <c r="ESL43" s="147"/>
      <c r="ESM43" s="147"/>
      <c r="ESN43" s="147"/>
      <c r="ESO43" s="147"/>
      <c r="ESP43" s="147"/>
      <c r="ESQ43" s="147"/>
      <c r="ESR43" s="147"/>
      <c r="ESS43" s="147"/>
      <c r="EST43" s="147"/>
      <c r="ESU43" s="147"/>
      <c r="ESV43" s="147"/>
      <c r="ESW43" s="147"/>
      <c r="ESX43" s="147"/>
      <c r="ESY43" s="147"/>
      <c r="ESZ43" s="147"/>
      <c r="ETA43" s="147"/>
      <c r="ETB43" s="147"/>
      <c r="ETC43" s="147"/>
      <c r="ETD43" s="147"/>
      <c r="ETE43" s="147"/>
      <c r="ETF43" s="147"/>
      <c r="ETG43" s="147"/>
      <c r="ETH43" s="147"/>
      <c r="ETI43" s="147"/>
      <c r="ETJ43" s="147"/>
      <c r="ETK43" s="147"/>
      <c r="ETL43" s="147"/>
      <c r="ETM43" s="147"/>
      <c r="ETN43" s="147"/>
      <c r="ETO43" s="147"/>
      <c r="ETP43" s="147"/>
      <c r="ETQ43" s="147"/>
      <c r="ETR43" s="147"/>
      <c r="ETS43" s="147"/>
      <c r="ETT43" s="147"/>
      <c r="ETU43" s="147"/>
      <c r="ETV43" s="147"/>
      <c r="ETW43" s="147"/>
      <c r="ETX43" s="147"/>
      <c r="ETY43" s="147"/>
      <c r="ETZ43" s="147"/>
      <c r="EUA43" s="147"/>
      <c r="EUB43" s="147"/>
      <c r="EUC43" s="147"/>
      <c r="EUD43" s="147"/>
      <c r="EUE43" s="147"/>
      <c r="EUF43" s="147"/>
      <c r="EUG43" s="147"/>
      <c r="EUH43" s="147"/>
      <c r="EUI43" s="147"/>
      <c r="EUJ43" s="147"/>
      <c r="EUK43" s="147"/>
      <c r="EUL43" s="147"/>
      <c r="EUM43" s="147"/>
      <c r="EUN43" s="147"/>
      <c r="EUO43" s="147"/>
      <c r="EUP43" s="147"/>
      <c r="EUQ43" s="147"/>
      <c r="EUR43" s="147"/>
      <c r="EUS43" s="147"/>
      <c r="EUT43" s="147"/>
      <c r="EUU43" s="147"/>
      <c r="EUV43" s="147"/>
      <c r="EUW43" s="147"/>
      <c r="EUX43" s="147"/>
      <c r="EUY43" s="147"/>
      <c r="EUZ43" s="147"/>
      <c r="EVA43" s="147"/>
      <c r="EVB43" s="147"/>
      <c r="EVC43" s="147"/>
      <c r="EVD43" s="147"/>
      <c r="EVE43" s="147"/>
      <c r="EVF43" s="147"/>
      <c r="EVG43" s="147"/>
      <c r="EVH43" s="147"/>
      <c r="EVI43" s="147"/>
      <c r="EVJ43" s="147"/>
      <c r="EVK43" s="147"/>
      <c r="EVL43" s="147"/>
      <c r="EVM43" s="147"/>
      <c r="EVN43" s="147"/>
      <c r="EVO43" s="147"/>
      <c r="EVP43" s="147"/>
      <c r="EVQ43" s="147"/>
      <c r="EVR43" s="147"/>
      <c r="EVS43" s="147"/>
      <c r="EVT43" s="147"/>
      <c r="EVU43" s="147"/>
      <c r="EVV43" s="147"/>
      <c r="EVW43" s="147"/>
      <c r="EVX43" s="147"/>
      <c r="EVY43" s="147"/>
      <c r="EVZ43" s="147"/>
      <c r="EWA43" s="147"/>
      <c r="EWB43" s="147"/>
      <c r="EWC43" s="147"/>
      <c r="EWD43" s="147"/>
      <c r="EWE43" s="147"/>
      <c r="EWF43" s="147"/>
      <c r="EWG43" s="147"/>
      <c r="EWH43" s="147"/>
      <c r="EWI43" s="147"/>
      <c r="EWJ43" s="147"/>
      <c r="EWK43" s="147"/>
      <c r="EWL43" s="147"/>
      <c r="EWM43" s="147"/>
      <c r="EWN43" s="147"/>
      <c r="EWO43" s="147"/>
      <c r="EWP43" s="147"/>
      <c r="EWQ43" s="147"/>
      <c r="EWR43" s="147"/>
      <c r="EWS43" s="147"/>
      <c r="EWT43" s="147"/>
      <c r="EWU43" s="147"/>
      <c r="EWV43" s="147"/>
      <c r="EWW43" s="147"/>
      <c r="EWX43" s="147"/>
      <c r="EWY43" s="147"/>
      <c r="EWZ43" s="147"/>
      <c r="EXA43" s="147"/>
      <c r="EXB43" s="147"/>
      <c r="EXC43" s="147"/>
      <c r="EXD43" s="147"/>
      <c r="EXE43" s="147"/>
      <c r="EXF43" s="147"/>
      <c r="EXG43" s="147"/>
      <c r="EXH43" s="147"/>
      <c r="EXI43" s="147"/>
      <c r="EXJ43" s="147"/>
      <c r="EXK43" s="147"/>
      <c r="EXL43" s="147"/>
      <c r="EXM43" s="147"/>
      <c r="EXN43" s="147"/>
      <c r="EXO43" s="147"/>
      <c r="EXP43" s="147"/>
      <c r="EXQ43" s="147"/>
      <c r="EXR43" s="147"/>
      <c r="EXS43" s="147"/>
      <c r="EXT43" s="147"/>
      <c r="EXU43" s="147"/>
      <c r="EXV43" s="147"/>
      <c r="EXW43" s="147"/>
      <c r="EXX43" s="147"/>
      <c r="EXY43" s="147"/>
      <c r="EXZ43" s="147"/>
      <c r="EYA43" s="147"/>
      <c r="EYB43" s="147"/>
      <c r="EYC43" s="147"/>
      <c r="EYD43" s="147"/>
      <c r="EYE43" s="147"/>
      <c r="EYF43" s="147"/>
      <c r="EYG43" s="147"/>
      <c r="EYH43" s="147"/>
      <c r="EYI43" s="147"/>
      <c r="EYJ43" s="147"/>
      <c r="EYK43" s="147"/>
      <c r="EYL43" s="147"/>
      <c r="EYM43" s="147"/>
      <c r="EYN43" s="147"/>
      <c r="EYO43" s="147"/>
      <c r="EYP43" s="147"/>
      <c r="EYQ43" s="147"/>
      <c r="EYR43" s="147"/>
      <c r="EYS43" s="147"/>
      <c r="EYT43" s="147"/>
      <c r="EYU43" s="147"/>
      <c r="EYV43" s="147"/>
      <c r="EYW43" s="147"/>
      <c r="EYX43" s="147"/>
      <c r="EYY43" s="147"/>
      <c r="EYZ43" s="147"/>
      <c r="EZA43" s="147"/>
      <c r="EZB43" s="147"/>
      <c r="EZC43" s="147"/>
      <c r="EZD43" s="147"/>
      <c r="EZE43" s="147"/>
      <c r="EZF43" s="147"/>
      <c r="EZG43" s="147"/>
      <c r="EZH43" s="147"/>
      <c r="EZI43" s="147"/>
      <c r="EZJ43" s="147"/>
      <c r="EZK43" s="147"/>
      <c r="EZL43" s="147"/>
      <c r="EZM43" s="147"/>
      <c r="EZN43" s="147"/>
      <c r="EZO43" s="147"/>
      <c r="EZP43" s="147"/>
      <c r="EZQ43" s="147"/>
      <c r="EZR43" s="147"/>
      <c r="EZS43" s="147"/>
      <c r="EZT43" s="147"/>
      <c r="EZU43" s="147"/>
      <c r="EZV43" s="147"/>
      <c r="EZW43" s="147"/>
      <c r="EZX43" s="147"/>
      <c r="EZY43" s="147"/>
      <c r="EZZ43" s="147"/>
      <c r="FAA43" s="147"/>
      <c r="FAB43" s="147"/>
      <c r="FAC43" s="147"/>
      <c r="FAD43" s="147"/>
      <c r="FAE43" s="147"/>
      <c r="FAF43" s="147"/>
      <c r="FAG43" s="147"/>
      <c r="FAH43" s="147"/>
      <c r="FAI43" s="147"/>
      <c r="FAJ43" s="147"/>
      <c r="FAK43" s="147"/>
      <c r="FAL43" s="147"/>
      <c r="FAM43" s="147"/>
      <c r="FAN43" s="147"/>
      <c r="FAO43" s="147"/>
      <c r="FAP43" s="147"/>
      <c r="FAQ43" s="147"/>
      <c r="FAR43" s="147"/>
      <c r="FAS43" s="147"/>
      <c r="FAT43" s="147"/>
      <c r="FAU43" s="147"/>
      <c r="FAV43" s="147"/>
      <c r="FAW43" s="147"/>
      <c r="FAX43" s="147"/>
      <c r="FAY43" s="147"/>
      <c r="FAZ43" s="147"/>
      <c r="FBA43" s="147"/>
      <c r="FBB43" s="147"/>
      <c r="FBC43" s="147"/>
      <c r="FBD43" s="147"/>
      <c r="FBE43" s="147"/>
      <c r="FBF43" s="147"/>
      <c r="FBG43" s="147"/>
      <c r="FBH43" s="147"/>
      <c r="FBI43" s="147"/>
      <c r="FBJ43" s="147"/>
      <c r="FBK43" s="147"/>
      <c r="FBL43" s="147"/>
      <c r="FBM43" s="147"/>
      <c r="FBN43" s="147"/>
      <c r="FBO43" s="147"/>
      <c r="FBP43" s="147"/>
      <c r="FBQ43" s="147"/>
      <c r="FBR43" s="147"/>
      <c r="FBS43" s="147"/>
      <c r="FBT43" s="147"/>
      <c r="FBU43" s="147"/>
      <c r="FBV43" s="147"/>
      <c r="FBW43" s="147"/>
      <c r="FBX43" s="147"/>
      <c r="FBY43" s="147"/>
      <c r="FBZ43" s="147"/>
      <c r="FCA43" s="147"/>
      <c r="FCB43" s="147"/>
      <c r="FCC43" s="147"/>
      <c r="FCD43" s="147"/>
      <c r="FCE43" s="147"/>
      <c r="FCF43" s="147"/>
      <c r="FCG43" s="147"/>
      <c r="FCH43" s="147"/>
      <c r="FCI43" s="147"/>
      <c r="FCJ43" s="147"/>
      <c r="FCK43" s="147"/>
      <c r="FCL43" s="147"/>
      <c r="FCM43" s="147"/>
      <c r="FCN43" s="147"/>
      <c r="FCO43" s="147"/>
      <c r="FCP43" s="147"/>
      <c r="FCQ43" s="147"/>
      <c r="FCR43" s="147"/>
      <c r="FCS43" s="147"/>
      <c r="FCT43" s="147"/>
      <c r="FCU43" s="147"/>
      <c r="FCV43" s="147"/>
      <c r="FCW43" s="147"/>
      <c r="FCX43" s="147"/>
      <c r="FCY43" s="147"/>
      <c r="FCZ43" s="147"/>
      <c r="FDA43" s="147"/>
      <c r="FDB43" s="147"/>
      <c r="FDC43" s="147"/>
      <c r="FDD43" s="147"/>
      <c r="FDE43" s="147"/>
      <c r="FDF43" s="147"/>
      <c r="FDG43" s="147"/>
      <c r="FDH43" s="147"/>
      <c r="FDI43" s="147"/>
      <c r="FDJ43" s="147"/>
      <c r="FDK43" s="147"/>
      <c r="FDL43" s="147"/>
      <c r="FDM43" s="147"/>
      <c r="FDN43" s="147"/>
      <c r="FDO43" s="147"/>
      <c r="FDP43" s="147"/>
      <c r="FDQ43" s="147"/>
      <c r="FDR43" s="147"/>
      <c r="FDS43" s="147"/>
      <c r="FDT43" s="147"/>
      <c r="FDU43" s="147"/>
      <c r="FDV43" s="147"/>
      <c r="FDW43" s="147"/>
      <c r="FDX43" s="147"/>
      <c r="FDY43" s="147"/>
      <c r="FDZ43" s="147"/>
      <c r="FEA43" s="147"/>
      <c r="FEB43" s="147"/>
      <c r="FEC43" s="147"/>
      <c r="FED43" s="147"/>
      <c r="FEE43" s="147"/>
      <c r="FEF43" s="147"/>
      <c r="FEG43" s="147"/>
      <c r="FEH43" s="147"/>
      <c r="FEI43" s="147"/>
      <c r="FEJ43" s="147"/>
      <c r="FEK43" s="147"/>
      <c r="FEL43" s="147"/>
      <c r="FEM43" s="147"/>
      <c r="FEN43" s="147"/>
      <c r="FEO43" s="147"/>
      <c r="FEP43" s="147"/>
      <c r="FEQ43" s="147"/>
      <c r="FER43" s="147"/>
      <c r="FES43" s="147"/>
      <c r="FET43" s="147"/>
      <c r="FEU43" s="147"/>
      <c r="FEV43" s="147"/>
      <c r="FEW43" s="147"/>
      <c r="FEX43" s="147"/>
      <c r="FEY43" s="147"/>
      <c r="FEZ43" s="147"/>
      <c r="FFA43" s="147"/>
      <c r="FFB43" s="147"/>
      <c r="FFC43" s="147"/>
      <c r="FFD43" s="147"/>
      <c r="FFE43" s="147"/>
      <c r="FFF43" s="147"/>
      <c r="FFG43" s="147"/>
      <c r="FFH43" s="147"/>
      <c r="FFI43" s="147"/>
      <c r="FFJ43" s="147"/>
      <c r="FFK43" s="147"/>
      <c r="FFL43" s="147"/>
      <c r="FFM43" s="147"/>
      <c r="FFN43" s="147"/>
      <c r="FFO43" s="147"/>
      <c r="FFP43" s="147"/>
      <c r="FFQ43" s="147"/>
      <c r="FFR43" s="147"/>
      <c r="FFS43" s="147"/>
      <c r="FFT43" s="147"/>
      <c r="FFU43" s="147"/>
      <c r="FFV43" s="147"/>
      <c r="FFW43" s="147"/>
      <c r="FFX43" s="147"/>
      <c r="FFY43" s="147"/>
      <c r="FFZ43" s="147"/>
      <c r="FGA43" s="147"/>
      <c r="FGB43" s="147"/>
      <c r="FGC43" s="147"/>
      <c r="FGD43" s="147"/>
      <c r="FGE43" s="147"/>
      <c r="FGF43" s="147"/>
      <c r="FGG43" s="147"/>
      <c r="FGH43" s="147"/>
      <c r="FGI43" s="147"/>
      <c r="FGJ43" s="147"/>
      <c r="FGK43" s="147"/>
      <c r="FGL43" s="147"/>
      <c r="FGM43" s="147"/>
      <c r="FGN43" s="147"/>
      <c r="FGO43" s="147"/>
      <c r="FGP43" s="147"/>
      <c r="FGQ43" s="147"/>
      <c r="FGR43" s="147"/>
      <c r="FGS43" s="147"/>
      <c r="FGT43" s="147"/>
      <c r="FGU43" s="147"/>
      <c r="FGV43" s="147"/>
      <c r="FGW43" s="147"/>
      <c r="FGX43" s="147"/>
      <c r="FGY43" s="147"/>
      <c r="FGZ43" s="147"/>
      <c r="FHA43" s="147"/>
      <c r="FHB43" s="147"/>
      <c r="FHC43" s="147"/>
      <c r="FHD43" s="147"/>
      <c r="FHE43" s="147"/>
      <c r="FHF43" s="147"/>
      <c r="FHG43" s="147"/>
      <c r="FHH43" s="147"/>
      <c r="FHI43" s="147"/>
      <c r="FHJ43" s="147"/>
      <c r="FHK43" s="147"/>
      <c r="FHL43" s="147"/>
      <c r="FHM43" s="147"/>
      <c r="FHN43" s="147"/>
      <c r="FHO43" s="147"/>
      <c r="FHP43" s="147"/>
      <c r="FHQ43" s="147"/>
      <c r="FHR43" s="147"/>
      <c r="FHS43" s="147"/>
      <c r="FHT43" s="147"/>
      <c r="FHU43" s="147"/>
      <c r="FHV43" s="147"/>
      <c r="FHW43" s="147"/>
      <c r="FHX43" s="147"/>
      <c r="FHY43" s="147"/>
      <c r="FHZ43" s="147"/>
      <c r="FIA43" s="147"/>
      <c r="FIB43" s="147"/>
      <c r="FIC43" s="147"/>
      <c r="FID43" s="147"/>
      <c r="FIE43" s="147"/>
      <c r="FIF43" s="147"/>
      <c r="FIG43" s="147"/>
      <c r="FIH43" s="147"/>
      <c r="FII43" s="147"/>
      <c r="FIJ43" s="147"/>
      <c r="FIK43" s="147"/>
      <c r="FIL43" s="147"/>
      <c r="FIM43" s="147"/>
      <c r="FIN43" s="147"/>
      <c r="FIO43" s="147"/>
      <c r="FIP43" s="147"/>
      <c r="FIQ43" s="147"/>
      <c r="FIR43" s="147"/>
      <c r="FIS43" s="147"/>
      <c r="FIT43" s="147"/>
      <c r="FIU43" s="147"/>
      <c r="FIV43" s="147"/>
      <c r="FIW43" s="147"/>
      <c r="FIX43" s="147"/>
      <c r="FIY43" s="147"/>
      <c r="FIZ43" s="147"/>
      <c r="FJA43" s="147"/>
      <c r="FJB43" s="147"/>
      <c r="FJC43" s="147"/>
      <c r="FJD43" s="147"/>
      <c r="FJE43" s="147"/>
      <c r="FJF43" s="147"/>
      <c r="FJG43" s="147"/>
      <c r="FJH43" s="147"/>
      <c r="FJI43" s="147"/>
      <c r="FJJ43" s="147"/>
      <c r="FJK43" s="147"/>
      <c r="FJL43" s="147"/>
      <c r="FJM43" s="147"/>
      <c r="FJN43" s="147"/>
      <c r="FJO43" s="147"/>
      <c r="FJP43" s="147"/>
      <c r="FJQ43" s="147"/>
      <c r="FJR43" s="147"/>
      <c r="FJS43" s="147"/>
      <c r="FJT43" s="147"/>
      <c r="FJU43" s="147"/>
      <c r="FJV43" s="147"/>
      <c r="FJW43" s="147"/>
      <c r="FJX43" s="147"/>
      <c r="FJY43" s="147"/>
      <c r="FJZ43" s="147"/>
      <c r="FKA43" s="147"/>
      <c r="FKB43" s="147"/>
      <c r="FKC43" s="147"/>
      <c r="FKD43" s="147"/>
      <c r="FKE43" s="147"/>
      <c r="FKF43" s="147"/>
      <c r="FKG43" s="147"/>
      <c r="FKH43" s="147"/>
      <c r="FKI43" s="147"/>
      <c r="FKJ43" s="147"/>
      <c r="FKK43" s="147"/>
      <c r="FKL43" s="147"/>
      <c r="FKM43" s="147"/>
      <c r="FKN43" s="147"/>
      <c r="FKO43" s="147"/>
      <c r="FKP43" s="147"/>
      <c r="FKQ43" s="147"/>
      <c r="FKR43" s="147"/>
      <c r="FKS43" s="147"/>
      <c r="FKT43" s="147"/>
      <c r="FKU43" s="147"/>
      <c r="FKV43" s="147"/>
      <c r="FKW43" s="147"/>
      <c r="FKX43" s="147"/>
      <c r="FKY43" s="147"/>
      <c r="FKZ43" s="147"/>
      <c r="FLA43" s="147"/>
      <c r="FLB43" s="147"/>
      <c r="FLC43" s="147"/>
      <c r="FLD43" s="147"/>
      <c r="FLE43" s="147"/>
      <c r="FLF43" s="147"/>
      <c r="FLG43" s="147"/>
      <c r="FLH43" s="147"/>
      <c r="FLI43" s="147"/>
      <c r="FLJ43" s="147"/>
      <c r="FLK43" s="147"/>
      <c r="FLL43" s="147"/>
      <c r="FLM43" s="147"/>
      <c r="FLN43" s="147"/>
      <c r="FLO43" s="147"/>
      <c r="FLP43" s="147"/>
      <c r="FLQ43" s="147"/>
      <c r="FLR43" s="147"/>
      <c r="FLS43" s="147"/>
      <c r="FLT43" s="147"/>
      <c r="FLU43" s="147"/>
      <c r="FLV43" s="147"/>
      <c r="FLW43" s="147"/>
      <c r="FLX43" s="147"/>
      <c r="FLY43" s="147"/>
      <c r="FLZ43" s="147"/>
      <c r="FMA43" s="147"/>
      <c r="FMB43" s="147"/>
      <c r="FMC43" s="147"/>
      <c r="FMD43" s="147"/>
      <c r="FME43" s="147"/>
      <c r="FMF43" s="147"/>
      <c r="FMG43" s="147"/>
      <c r="FMH43" s="147"/>
      <c r="FMI43" s="147"/>
      <c r="FMJ43" s="147"/>
      <c r="FMK43" s="147"/>
      <c r="FML43" s="147"/>
      <c r="FMM43" s="147"/>
      <c r="FMN43" s="147"/>
      <c r="FMO43" s="147"/>
      <c r="FMP43" s="147"/>
      <c r="FMQ43" s="147"/>
      <c r="FMR43" s="147"/>
      <c r="FMS43" s="147"/>
      <c r="FMT43" s="147"/>
      <c r="FMU43" s="147"/>
      <c r="FMV43" s="147"/>
      <c r="FMW43" s="147"/>
      <c r="FMX43" s="147"/>
      <c r="FMY43" s="147"/>
      <c r="FMZ43" s="147"/>
      <c r="FNA43" s="147"/>
      <c r="FNB43" s="147"/>
      <c r="FNC43" s="147"/>
      <c r="FND43" s="147"/>
      <c r="FNE43" s="147"/>
      <c r="FNF43" s="147"/>
      <c r="FNG43" s="147"/>
      <c r="FNH43" s="147"/>
      <c r="FNI43" s="147"/>
      <c r="FNJ43" s="147"/>
      <c r="FNK43" s="147"/>
      <c r="FNL43" s="147"/>
      <c r="FNM43" s="147"/>
      <c r="FNN43" s="147"/>
      <c r="FNO43" s="147"/>
      <c r="FNP43" s="147"/>
      <c r="FNQ43" s="147"/>
      <c r="FNR43" s="147"/>
      <c r="FNS43" s="147"/>
      <c r="FNT43" s="147"/>
      <c r="FNU43" s="147"/>
      <c r="FNV43" s="147"/>
      <c r="FNW43" s="147"/>
      <c r="FNX43" s="147"/>
      <c r="FNY43" s="147"/>
      <c r="FNZ43" s="147"/>
      <c r="FOA43" s="147"/>
      <c r="FOB43" s="147"/>
      <c r="FOC43" s="147"/>
      <c r="FOD43" s="147"/>
      <c r="FOE43" s="147"/>
      <c r="FOF43" s="147"/>
      <c r="FOG43" s="147"/>
      <c r="FOH43" s="147"/>
      <c r="FOI43" s="147"/>
      <c r="FOJ43" s="147"/>
      <c r="FOK43" s="147"/>
      <c r="FOL43" s="147"/>
      <c r="FOM43" s="147"/>
      <c r="FON43" s="147"/>
      <c r="FOO43" s="147"/>
      <c r="FOP43" s="147"/>
      <c r="FOQ43" s="147"/>
      <c r="FOR43" s="147"/>
      <c r="FOS43" s="147"/>
      <c r="FOT43" s="147"/>
      <c r="FOU43" s="147"/>
      <c r="FOV43" s="147"/>
      <c r="FOW43" s="147"/>
      <c r="FOX43" s="147"/>
      <c r="FOY43" s="147"/>
      <c r="FOZ43" s="147"/>
      <c r="FPA43" s="147"/>
      <c r="FPB43" s="147"/>
      <c r="FPC43" s="147"/>
      <c r="FPD43" s="147"/>
      <c r="FPE43" s="147"/>
      <c r="FPF43" s="147"/>
      <c r="FPG43" s="147"/>
      <c r="FPH43" s="147"/>
      <c r="FPI43" s="147"/>
      <c r="FPJ43" s="147"/>
      <c r="FPK43" s="147"/>
      <c r="FPL43" s="147"/>
      <c r="FPM43" s="147"/>
      <c r="FPN43" s="147"/>
      <c r="FPO43" s="147"/>
      <c r="FPP43" s="147"/>
      <c r="FPQ43" s="147"/>
      <c r="FPR43" s="147"/>
      <c r="FPS43" s="147"/>
      <c r="FPT43" s="147"/>
      <c r="FPU43" s="147"/>
      <c r="FPV43" s="147"/>
      <c r="FPW43" s="147"/>
      <c r="FPX43" s="147"/>
      <c r="FPY43" s="147"/>
      <c r="FPZ43" s="147"/>
      <c r="FQA43" s="147"/>
      <c r="FQB43" s="147"/>
      <c r="FQC43" s="147"/>
      <c r="FQD43" s="147"/>
      <c r="FQE43" s="147"/>
      <c r="FQF43" s="147"/>
      <c r="FQG43" s="147"/>
      <c r="FQH43" s="147"/>
      <c r="FQI43" s="147"/>
      <c r="FQJ43" s="147"/>
      <c r="FQK43" s="147"/>
      <c r="FQL43" s="147"/>
      <c r="FQM43" s="147"/>
      <c r="FQN43" s="147"/>
      <c r="FQO43" s="147"/>
      <c r="FQP43" s="147"/>
      <c r="FQQ43" s="147"/>
      <c r="FQR43" s="147"/>
      <c r="FQS43" s="147"/>
      <c r="FQT43" s="147"/>
      <c r="FQU43" s="147"/>
      <c r="FQV43" s="147"/>
      <c r="FQW43" s="147"/>
      <c r="FQX43" s="147"/>
      <c r="FQY43" s="147"/>
      <c r="FQZ43" s="147"/>
      <c r="FRA43" s="147"/>
      <c r="FRB43" s="147"/>
      <c r="FRC43" s="147"/>
      <c r="FRD43" s="147"/>
      <c r="FRE43" s="147"/>
      <c r="FRF43" s="147"/>
      <c r="FRG43" s="147"/>
      <c r="FRH43" s="147"/>
      <c r="FRI43" s="147"/>
      <c r="FRJ43" s="147"/>
      <c r="FRK43" s="147"/>
      <c r="FRL43" s="147"/>
      <c r="FRM43" s="147"/>
      <c r="FRN43" s="147"/>
      <c r="FRO43" s="147"/>
      <c r="FRP43" s="147"/>
      <c r="FRQ43" s="147"/>
      <c r="FRR43" s="147"/>
      <c r="FRS43" s="147"/>
      <c r="FRT43" s="147"/>
      <c r="FRU43" s="147"/>
      <c r="FRV43" s="147"/>
      <c r="FRW43" s="147"/>
      <c r="FRX43" s="147"/>
      <c r="FRY43" s="147"/>
      <c r="FRZ43" s="147"/>
      <c r="FSA43" s="147"/>
      <c r="FSB43" s="147"/>
      <c r="FSC43" s="147"/>
      <c r="FSD43" s="147"/>
      <c r="FSE43" s="147"/>
      <c r="FSF43" s="147"/>
      <c r="FSG43" s="147"/>
      <c r="FSH43" s="147"/>
      <c r="FSI43" s="147"/>
      <c r="FSJ43" s="147"/>
      <c r="FSK43" s="147"/>
      <c r="FSL43" s="147"/>
      <c r="FSM43" s="147"/>
      <c r="FSN43" s="147"/>
      <c r="FSO43" s="147"/>
      <c r="FSP43" s="147"/>
      <c r="FSQ43" s="147"/>
      <c r="FSR43" s="147"/>
      <c r="FSS43" s="147"/>
      <c r="FST43" s="147"/>
      <c r="FSU43" s="147"/>
      <c r="FSV43" s="147"/>
      <c r="FSW43" s="147"/>
      <c r="FSX43" s="147"/>
      <c r="FSY43" s="147"/>
      <c r="FSZ43" s="147"/>
      <c r="FTA43" s="147"/>
      <c r="FTB43" s="147"/>
      <c r="FTC43" s="147"/>
      <c r="FTD43" s="147"/>
      <c r="FTE43" s="147"/>
      <c r="FTF43" s="147"/>
      <c r="FTG43" s="147"/>
      <c r="FTH43" s="147"/>
      <c r="FTI43" s="147"/>
      <c r="FTJ43" s="147"/>
      <c r="FTK43" s="147"/>
      <c r="FTL43" s="147"/>
      <c r="FTM43" s="147"/>
      <c r="FTN43" s="147"/>
      <c r="FTO43" s="147"/>
      <c r="FTP43" s="147"/>
      <c r="FTQ43" s="147"/>
      <c r="FTR43" s="147"/>
      <c r="FTS43" s="147"/>
      <c r="FTT43" s="147"/>
      <c r="FTU43" s="147"/>
      <c r="FTV43" s="147"/>
      <c r="FTW43" s="147"/>
      <c r="FTX43" s="147"/>
      <c r="FTY43" s="147"/>
      <c r="FTZ43" s="147"/>
      <c r="FUA43" s="147"/>
      <c r="FUB43" s="147"/>
      <c r="FUC43" s="147"/>
      <c r="FUD43" s="147"/>
      <c r="FUE43" s="147"/>
      <c r="FUF43" s="147"/>
      <c r="FUG43" s="147"/>
      <c r="FUH43" s="147"/>
      <c r="FUI43" s="147"/>
      <c r="FUJ43" s="147"/>
      <c r="FUK43" s="147"/>
      <c r="FUL43" s="147"/>
      <c r="FUM43" s="147"/>
      <c r="FUN43" s="147"/>
      <c r="FUO43" s="147"/>
      <c r="FUP43" s="147"/>
      <c r="FUQ43" s="147"/>
      <c r="FUR43" s="147"/>
      <c r="FUS43" s="147"/>
      <c r="FUT43" s="147"/>
      <c r="FUU43" s="147"/>
      <c r="FUV43" s="147"/>
      <c r="FUW43" s="147"/>
      <c r="FUX43" s="147"/>
      <c r="FUY43" s="147"/>
      <c r="FUZ43" s="147"/>
      <c r="FVA43" s="147"/>
      <c r="FVB43" s="147"/>
      <c r="FVC43" s="147"/>
      <c r="FVD43" s="147"/>
      <c r="FVE43" s="147"/>
      <c r="FVF43" s="147"/>
      <c r="FVG43" s="147"/>
      <c r="FVH43" s="147"/>
      <c r="FVI43" s="147"/>
      <c r="FVJ43" s="147"/>
      <c r="FVK43" s="147"/>
      <c r="FVL43" s="147"/>
      <c r="FVM43" s="147"/>
      <c r="FVN43" s="147"/>
      <c r="FVO43" s="147"/>
      <c r="FVP43" s="147"/>
      <c r="FVQ43" s="147"/>
      <c r="FVR43" s="147"/>
      <c r="FVS43" s="147"/>
      <c r="FVT43" s="147"/>
      <c r="FVU43" s="147"/>
      <c r="FVV43" s="147"/>
      <c r="FVW43" s="147"/>
      <c r="FVX43" s="147"/>
      <c r="FVY43" s="147"/>
      <c r="FVZ43" s="147"/>
      <c r="FWA43" s="147"/>
      <c r="FWB43" s="147"/>
      <c r="FWC43" s="147"/>
      <c r="FWD43" s="147"/>
      <c r="FWE43" s="147"/>
      <c r="FWF43" s="147"/>
      <c r="FWG43" s="147"/>
      <c r="FWH43" s="147"/>
      <c r="FWI43" s="147"/>
      <c r="FWJ43" s="147"/>
      <c r="FWK43" s="147"/>
      <c r="FWL43" s="147"/>
      <c r="FWM43" s="147"/>
      <c r="FWN43" s="147"/>
      <c r="FWO43" s="147"/>
      <c r="FWP43" s="147"/>
      <c r="FWQ43" s="147"/>
      <c r="FWR43" s="147"/>
      <c r="FWS43" s="147"/>
      <c r="FWT43" s="147"/>
      <c r="FWU43" s="147"/>
      <c r="FWV43" s="147"/>
      <c r="FWW43" s="147"/>
      <c r="FWX43" s="147"/>
      <c r="FWY43" s="147"/>
      <c r="FWZ43" s="147"/>
      <c r="FXA43" s="147"/>
      <c r="FXB43" s="147"/>
      <c r="FXC43" s="147"/>
      <c r="FXD43" s="147"/>
      <c r="FXE43" s="147"/>
      <c r="FXF43" s="147"/>
      <c r="FXG43" s="147"/>
      <c r="FXH43" s="147"/>
      <c r="FXI43" s="147"/>
      <c r="FXJ43" s="147"/>
      <c r="FXK43" s="147"/>
      <c r="FXL43" s="147"/>
      <c r="FXM43" s="147"/>
      <c r="FXN43" s="147"/>
      <c r="FXO43" s="147"/>
      <c r="FXP43" s="147"/>
      <c r="FXQ43" s="147"/>
      <c r="FXR43" s="147"/>
      <c r="FXS43" s="147"/>
      <c r="FXT43" s="147"/>
      <c r="FXU43" s="147"/>
      <c r="FXV43" s="147"/>
      <c r="FXW43" s="147"/>
      <c r="FXX43" s="147"/>
      <c r="FXY43" s="147"/>
      <c r="FXZ43" s="147"/>
      <c r="FYA43" s="147"/>
      <c r="FYB43" s="147"/>
      <c r="FYC43" s="147"/>
      <c r="FYD43" s="147"/>
      <c r="FYE43" s="147"/>
      <c r="FYF43" s="147"/>
      <c r="FYG43" s="147"/>
      <c r="FYH43" s="147"/>
      <c r="FYI43" s="147"/>
      <c r="FYJ43" s="147"/>
      <c r="FYK43" s="147"/>
      <c r="FYL43" s="147"/>
      <c r="FYM43" s="147"/>
      <c r="FYN43" s="147"/>
      <c r="FYO43" s="147"/>
      <c r="FYP43" s="147"/>
      <c r="FYQ43" s="147"/>
      <c r="FYR43" s="147"/>
      <c r="FYS43" s="147"/>
      <c r="FYT43" s="147"/>
      <c r="FYU43" s="147"/>
      <c r="FYV43" s="147"/>
      <c r="FYW43" s="147"/>
      <c r="FYX43" s="147"/>
      <c r="FYY43" s="147"/>
      <c r="FYZ43" s="147"/>
      <c r="FZA43" s="147"/>
      <c r="FZB43" s="147"/>
      <c r="FZC43" s="147"/>
      <c r="FZD43" s="147"/>
      <c r="FZE43" s="147"/>
      <c r="FZF43" s="147"/>
      <c r="FZG43" s="147"/>
      <c r="FZH43" s="147"/>
      <c r="FZI43" s="147"/>
      <c r="FZJ43" s="147"/>
      <c r="FZK43" s="147"/>
      <c r="FZL43" s="147"/>
      <c r="FZM43" s="147"/>
      <c r="FZN43" s="147"/>
      <c r="FZO43" s="147"/>
      <c r="FZP43" s="147"/>
      <c r="FZQ43" s="147"/>
      <c r="FZR43" s="147"/>
      <c r="FZS43" s="147"/>
      <c r="FZT43" s="147"/>
      <c r="FZU43" s="147"/>
      <c r="FZV43" s="147"/>
      <c r="FZW43" s="147"/>
      <c r="FZX43" s="147"/>
      <c r="FZY43" s="147"/>
      <c r="FZZ43" s="147"/>
      <c r="GAA43" s="147"/>
      <c r="GAB43" s="147"/>
      <c r="GAC43" s="147"/>
      <c r="GAD43" s="147"/>
      <c r="GAE43" s="147"/>
      <c r="GAF43" s="147"/>
      <c r="GAG43" s="147"/>
      <c r="GAH43" s="147"/>
      <c r="GAI43" s="147"/>
      <c r="GAJ43" s="147"/>
      <c r="GAK43" s="147"/>
      <c r="GAL43" s="147"/>
      <c r="GAM43" s="147"/>
      <c r="GAN43" s="147"/>
      <c r="GAO43" s="147"/>
      <c r="GAP43" s="147"/>
      <c r="GAQ43" s="147"/>
      <c r="GAR43" s="147"/>
      <c r="GAS43" s="147"/>
      <c r="GAT43" s="147"/>
      <c r="GAU43" s="147"/>
      <c r="GAV43" s="147"/>
      <c r="GAW43" s="147"/>
      <c r="GAX43" s="147"/>
      <c r="GAY43" s="147"/>
      <c r="GAZ43" s="147"/>
      <c r="GBA43" s="147"/>
      <c r="GBB43" s="147"/>
      <c r="GBC43" s="147"/>
      <c r="GBD43" s="147"/>
      <c r="GBE43" s="147"/>
      <c r="GBF43" s="147"/>
      <c r="GBG43" s="147"/>
      <c r="GBH43" s="147"/>
      <c r="GBI43" s="147"/>
      <c r="GBJ43" s="147"/>
      <c r="GBK43" s="147"/>
      <c r="GBL43" s="147"/>
      <c r="GBM43" s="147"/>
      <c r="GBN43" s="147"/>
      <c r="GBO43" s="147"/>
      <c r="GBP43" s="147"/>
      <c r="GBQ43" s="147"/>
      <c r="GBR43" s="147"/>
      <c r="GBS43" s="147"/>
      <c r="GBT43" s="147"/>
      <c r="GBU43" s="147"/>
      <c r="GBV43" s="147"/>
      <c r="GBW43" s="147"/>
      <c r="GBX43" s="147"/>
      <c r="GBY43" s="147"/>
      <c r="GBZ43" s="147"/>
      <c r="GCA43" s="147"/>
      <c r="GCB43" s="147"/>
      <c r="GCC43" s="147"/>
      <c r="GCD43" s="147"/>
      <c r="GCE43" s="147"/>
      <c r="GCF43" s="147"/>
      <c r="GCG43" s="147"/>
      <c r="GCH43" s="147"/>
      <c r="GCI43" s="147"/>
      <c r="GCJ43" s="147"/>
      <c r="GCK43" s="147"/>
      <c r="GCL43" s="147"/>
      <c r="GCM43" s="147"/>
      <c r="GCN43" s="147"/>
      <c r="GCO43" s="147"/>
      <c r="GCP43" s="147"/>
      <c r="GCQ43" s="147"/>
      <c r="GCR43" s="147"/>
      <c r="GCS43" s="147"/>
      <c r="GCT43" s="147"/>
      <c r="GCU43" s="147"/>
      <c r="GCV43" s="147"/>
      <c r="GCW43" s="147"/>
      <c r="GCX43" s="147"/>
      <c r="GCY43" s="147"/>
      <c r="GCZ43" s="147"/>
      <c r="GDA43" s="147"/>
      <c r="GDB43" s="147"/>
      <c r="GDC43" s="147"/>
      <c r="GDD43" s="147"/>
      <c r="GDE43" s="147"/>
      <c r="GDF43" s="147"/>
      <c r="GDG43" s="147"/>
      <c r="GDH43" s="147"/>
      <c r="GDI43" s="147"/>
      <c r="GDJ43" s="147"/>
      <c r="GDK43" s="147"/>
      <c r="GDL43" s="147"/>
      <c r="GDM43" s="147"/>
      <c r="GDN43" s="147"/>
      <c r="GDO43" s="147"/>
      <c r="GDP43" s="147"/>
      <c r="GDQ43" s="147"/>
      <c r="GDR43" s="147"/>
      <c r="GDS43" s="147"/>
      <c r="GDT43" s="147"/>
      <c r="GDU43" s="147"/>
      <c r="GDV43" s="147"/>
      <c r="GDW43" s="147"/>
      <c r="GDX43" s="147"/>
      <c r="GDY43" s="147"/>
      <c r="GDZ43" s="147"/>
      <c r="GEA43" s="147"/>
      <c r="GEB43" s="147"/>
      <c r="GEC43" s="147"/>
      <c r="GED43" s="147"/>
      <c r="GEE43" s="147"/>
      <c r="GEF43" s="147"/>
      <c r="GEG43" s="147"/>
      <c r="GEH43" s="147"/>
      <c r="GEI43" s="147"/>
      <c r="GEJ43" s="147"/>
      <c r="GEK43" s="147"/>
      <c r="GEL43" s="147"/>
      <c r="GEM43" s="147"/>
      <c r="GEN43" s="147"/>
      <c r="GEO43" s="147"/>
      <c r="GEP43" s="147"/>
      <c r="GEQ43" s="147"/>
      <c r="GER43" s="147"/>
      <c r="GES43" s="147"/>
      <c r="GET43" s="147"/>
      <c r="GEU43" s="147"/>
      <c r="GEV43" s="147"/>
      <c r="GEW43" s="147"/>
      <c r="GEX43" s="147"/>
      <c r="GEY43" s="147"/>
      <c r="GEZ43" s="147"/>
      <c r="GFA43" s="147"/>
      <c r="GFB43" s="147"/>
      <c r="GFC43" s="147"/>
      <c r="GFD43" s="147"/>
      <c r="GFE43" s="147"/>
      <c r="GFF43" s="147"/>
      <c r="GFG43" s="147"/>
      <c r="GFH43" s="147"/>
      <c r="GFI43" s="147"/>
      <c r="GFJ43" s="147"/>
      <c r="GFK43" s="147"/>
      <c r="GFL43" s="147"/>
      <c r="GFM43" s="147"/>
      <c r="GFN43" s="147"/>
      <c r="GFO43" s="147"/>
      <c r="GFP43" s="147"/>
      <c r="GFQ43" s="147"/>
      <c r="GFR43" s="147"/>
      <c r="GFS43" s="147"/>
      <c r="GFT43" s="147"/>
      <c r="GFU43" s="147"/>
      <c r="GFV43" s="147"/>
      <c r="GFW43" s="147"/>
      <c r="GFX43" s="147"/>
      <c r="GFY43" s="147"/>
      <c r="GFZ43" s="147"/>
      <c r="GGA43" s="147"/>
      <c r="GGB43" s="147"/>
      <c r="GGC43" s="147"/>
      <c r="GGD43" s="147"/>
      <c r="GGE43" s="147"/>
      <c r="GGF43" s="147"/>
      <c r="GGG43" s="147"/>
      <c r="GGH43" s="147"/>
      <c r="GGI43" s="147"/>
      <c r="GGJ43" s="147"/>
      <c r="GGK43" s="147"/>
      <c r="GGL43" s="147"/>
      <c r="GGM43" s="147"/>
      <c r="GGN43" s="147"/>
      <c r="GGO43" s="147"/>
      <c r="GGP43" s="147"/>
      <c r="GGQ43" s="147"/>
      <c r="GGR43" s="147"/>
      <c r="GGS43" s="147"/>
      <c r="GGT43" s="147"/>
      <c r="GGU43" s="147"/>
      <c r="GGV43" s="147"/>
      <c r="GGW43" s="147"/>
      <c r="GGX43" s="147"/>
      <c r="GGY43" s="147"/>
      <c r="GGZ43" s="147"/>
      <c r="GHA43" s="147"/>
      <c r="GHB43" s="147"/>
      <c r="GHC43" s="147"/>
      <c r="GHD43" s="147"/>
      <c r="GHE43" s="147"/>
      <c r="GHF43" s="147"/>
      <c r="GHG43" s="147"/>
      <c r="GHH43" s="147"/>
      <c r="GHI43" s="147"/>
      <c r="GHJ43" s="147"/>
      <c r="GHK43" s="147"/>
      <c r="GHL43" s="147"/>
      <c r="GHM43" s="147"/>
      <c r="GHN43" s="147"/>
      <c r="GHO43" s="147"/>
      <c r="GHP43" s="147"/>
      <c r="GHQ43" s="147"/>
      <c r="GHR43" s="147"/>
      <c r="GHS43" s="147"/>
      <c r="GHT43" s="147"/>
      <c r="GHU43" s="147"/>
      <c r="GHV43" s="147"/>
      <c r="GHW43" s="147"/>
      <c r="GHX43" s="147"/>
      <c r="GHY43" s="147"/>
      <c r="GHZ43" s="147"/>
      <c r="GIA43" s="147"/>
      <c r="GIB43" s="147"/>
      <c r="GIC43" s="147"/>
      <c r="GID43" s="147"/>
      <c r="GIE43" s="147"/>
      <c r="GIF43" s="147"/>
      <c r="GIG43" s="147"/>
      <c r="GIH43" s="147"/>
      <c r="GII43" s="147"/>
      <c r="GIJ43" s="147"/>
      <c r="GIK43" s="147"/>
      <c r="GIL43" s="147"/>
      <c r="GIM43" s="147"/>
      <c r="GIN43" s="147"/>
      <c r="GIO43" s="147"/>
      <c r="GIP43" s="147"/>
      <c r="GIQ43" s="147"/>
      <c r="GIR43" s="147"/>
      <c r="GIS43" s="147"/>
      <c r="GIT43" s="147"/>
      <c r="GIU43" s="147"/>
      <c r="GIV43" s="147"/>
      <c r="GIW43" s="147"/>
      <c r="GIX43" s="147"/>
      <c r="GIY43" s="147"/>
      <c r="GIZ43" s="147"/>
      <c r="GJA43" s="147"/>
      <c r="GJB43" s="147"/>
      <c r="GJC43" s="147"/>
      <c r="GJD43" s="147"/>
      <c r="GJE43" s="147"/>
      <c r="GJF43" s="147"/>
      <c r="GJG43" s="147"/>
      <c r="GJH43" s="147"/>
      <c r="GJI43" s="147"/>
      <c r="GJJ43" s="147"/>
      <c r="GJK43" s="147"/>
      <c r="GJL43" s="147"/>
      <c r="GJM43" s="147"/>
      <c r="GJN43" s="147"/>
      <c r="GJO43" s="147"/>
      <c r="GJP43" s="147"/>
      <c r="GJQ43" s="147"/>
      <c r="GJR43" s="147"/>
      <c r="GJS43" s="147"/>
      <c r="GJT43" s="147"/>
      <c r="GJU43" s="147"/>
      <c r="GJV43" s="147"/>
      <c r="GJW43" s="147"/>
      <c r="GJX43" s="147"/>
      <c r="GJY43" s="147"/>
      <c r="GJZ43" s="147"/>
      <c r="GKA43" s="147"/>
      <c r="GKB43" s="147"/>
      <c r="GKC43" s="147"/>
      <c r="GKD43" s="147"/>
      <c r="GKE43" s="147"/>
      <c r="GKF43" s="147"/>
      <c r="GKG43" s="147"/>
      <c r="GKH43" s="147"/>
      <c r="GKI43" s="147"/>
      <c r="GKJ43" s="147"/>
      <c r="GKK43" s="147"/>
      <c r="GKL43" s="147"/>
      <c r="GKM43" s="147"/>
      <c r="GKN43" s="147"/>
      <c r="GKO43" s="147"/>
      <c r="GKP43" s="147"/>
      <c r="GKQ43" s="147"/>
      <c r="GKR43" s="147"/>
      <c r="GKS43" s="147"/>
      <c r="GKT43" s="147"/>
      <c r="GKU43" s="147"/>
      <c r="GKV43" s="147"/>
      <c r="GKW43" s="147"/>
      <c r="GKX43" s="147"/>
      <c r="GKY43" s="147"/>
      <c r="GKZ43" s="147"/>
      <c r="GLA43" s="147"/>
      <c r="GLB43" s="147"/>
      <c r="GLC43" s="147"/>
      <c r="GLD43" s="147"/>
      <c r="GLE43" s="147"/>
      <c r="GLF43" s="147"/>
      <c r="GLG43" s="147"/>
      <c r="GLH43" s="147"/>
      <c r="GLI43" s="147"/>
      <c r="GLJ43" s="147"/>
      <c r="GLK43" s="147"/>
      <c r="GLL43" s="147"/>
      <c r="GLM43" s="147"/>
      <c r="GLN43" s="147"/>
      <c r="GLO43" s="147"/>
      <c r="GLP43" s="147"/>
      <c r="GLQ43" s="147"/>
      <c r="GLR43" s="147"/>
      <c r="GLS43" s="147"/>
      <c r="GLT43" s="147"/>
      <c r="GLU43" s="147"/>
      <c r="GLV43" s="147"/>
      <c r="GLW43" s="147"/>
      <c r="GLX43" s="147"/>
      <c r="GLY43" s="147"/>
      <c r="GLZ43" s="147"/>
      <c r="GMA43" s="147"/>
      <c r="GMB43" s="147"/>
      <c r="GMC43" s="147"/>
      <c r="GMD43" s="147"/>
      <c r="GME43" s="147"/>
      <c r="GMF43" s="147"/>
      <c r="GMG43" s="147"/>
      <c r="GMH43" s="147"/>
      <c r="GMI43" s="147"/>
      <c r="GMJ43" s="147"/>
      <c r="GMK43" s="147"/>
      <c r="GML43" s="147"/>
      <c r="GMM43" s="147"/>
      <c r="GMN43" s="147"/>
      <c r="GMO43" s="147"/>
      <c r="GMP43" s="147"/>
      <c r="GMQ43" s="147"/>
      <c r="GMR43" s="147"/>
      <c r="GMS43" s="147"/>
      <c r="GMT43" s="147"/>
      <c r="GMU43" s="147"/>
      <c r="GMV43" s="147"/>
      <c r="GMW43" s="147"/>
      <c r="GMX43" s="147"/>
      <c r="GMY43" s="147"/>
      <c r="GMZ43" s="147"/>
      <c r="GNA43" s="147"/>
      <c r="GNB43" s="147"/>
      <c r="GNC43" s="147"/>
      <c r="GND43" s="147"/>
      <c r="GNE43" s="147"/>
      <c r="GNF43" s="147"/>
      <c r="GNG43" s="147"/>
      <c r="GNH43" s="147"/>
      <c r="GNI43" s="147"/>
      <c r="GNJ43" s="147"/>
      <c r="GNK43" s="147"/>
      <c r="GNL43" s="147"/>
      <c r="GNM43" s="147"/>
      <c r="GNN43" s="147"/>
      <c r="GNO43" s="147"/>
      <c r="GNP43" s="147"/>
      <c r="GNQ43" s="147"/>
      <c r="GNR43" s="147"/>
      <c r="GNS43" s="147"/>
      <c r="GNT43" s="147"/>
      <c r="GNU43" s="147"/>
      <c r="GNV43" s="147"/>
      <c r="GNW43" s="147"/>
      <c r="GNX43" s="147"/>
      <c r="GNY43" s="147"/>
      <c r="GNZ43" s="147"/>
      <c r="GOA43" s="147"/>
      <c r="GOB43" s="147"/>
      <c r="GOC43" s="147"/>
      <c r="GOD43" s="147"/>
      <c r="GOE43" s="147"/>
      <c r="GOF43" s="147"/>
      <c r="GOG43" s="147"/>
      <c r="GOH43" s="147"/>
      <c r="GOI43" s="147"/>
      <c r="GOJ43" s="147"/>
      <c r="GOK43" s="147"/>
      <c r="GOL43" s="147"/>
      <c r="GOM43" s="147"/>
      <c r="GON43" s="147"/>
      <c r="GOO43" s="147"/>
      <c r="GOP43" s="147"/>
      <c r="GOQ43" s="147"/>
      <c r="GOR43" s="147"/>
      <c r="GOS43" s="147"/>
      <c r="GOT43" s="147"/>
      <c r="GOU43" s="147"/>
      <c r="GOV43" s="147"/>
      <c r="GOW43" s="147"/>
      <c r="GOX43" s="147"/>
      <c r="GOY43" s="147"/>
      <c r="GOZ43" s="147"/>
      <c r="GPA43" s="147"/>
      <c r="GPB43" s="147"/>
      <c r="GPC43" s="147"/>
      <c r="GPD43" s="147"/>
      <c r="GPE43" s="147"/>
      <c r="GPF43" s="147"/>
      <c r="GPG43" s="147"/>
      <c r="GPH43" s="147"/>
      <c r="GPI43" s="147"/>
      <c r="GPJ43" s="147"/>
      <c r="GPK43" s="147"/>
      <c r="GPL43" s="147"/>
      <c r="GPM43" s="147"/>
      <c r="GPN43" s="147"/>
      <c r="GPO43" s="147"/>
      <c r="GPP43" s="147"/>
      <c r="GPQ43" s="147"/>
      <c r="GPR43" s="147"/>
      <c r="GPS43" s="147"/>
      <c r="GPT43" s="147"/>
      <c r="GPU43" s="147"/>
      <c r="GPV43" s="147"/>
      <c r="GPW43" s="147"/>
      <c r="GPX43" s="147"/>
      <c r="GPY43" s="147"/>
      <c r="GPZ43" s="147"/>
      <c r="GQA43" s="147"/>
      <c r="GQB43" s="147"/>
      <c r="GQC43" s="147"/>
      <c r="GQD43" s="147"/>
      <c r="GQE43" s="147"/>
      <c r="GQF43" s="147"/>
      <c r="GQG43" s="147"/>
      <c r="GQH43" s="147"/>
      <c r="GQI43" s="147"/>
      <c r="GQJ43" s="147"/>
      <c r="GQK43" s="147"/>
      <c r="GQL43" s="147"/>
      <c r="GQM43" s="147"/>
      <c r="GQN43" s="147"/>
      <c r="GQO43" s="147"/>
      <c r="GQP43" s="147"/>
      <c r="GQQ43" s="147"/>
      <c r="GQR43" s="147"/>
      <c r="GQS43" s="147"/>
      <c r="GQT43" s="147"/>
      <c r="GQU43" s="147"/>
      <c r="GQV43" s="147"/>
      <c r="GQW43" s="147"/>
      <c r="GQX43" s="147"/>
      <c r="GQY43" s="147"/>
      <c r="GQZ43" s="147"/>
      <c r="GRA43" s="147"/>
      <c r="GRB43" s="147"/>
      <c r="GRC43" s="147"/>
      <c r="GRD43" s="147"/>
      <c r="GRE43" s="147"/>
      <c r="GRF43" s="147"/>
      <c r="GRG43" s="147"/>
      <c r="GRH43" s="147"/>
      <c r="GRI43" s="147"/>
      <c r="GRJ43" s="147"/>
      <c r="GRK43" s="147"/>
      <c r="GRL43" s="147"/>
      <c r="GRM43" s="147"/>
      <c r="GRN43" s="147"/>
      <c r="GRO43" s="147"/>
      <c r="GRP43" s="147"/>
      <c r="GRQ43" s="147"/>
      <c r="GRR43" s="147"/>
      <c r="GRS43" s="147"/>
      <c r="GRT43" s="147"/>
      <c r="GRU43" s="147"/>
      <c r="GRV43" s="147"/>
      <c r="GRW43" s="147"/>
      <c r="GRX43" s="147"/>
      <c r="GRY43" s="147"/>
      <c r="GRZ43" s="147"/>
      <c r="GSA43" s="147"/>
      <c r="GSB43" s="147"/>
      <c r="GSC43" s="147"/>
      <c r="GSD43" s="147"/>
      <c r="GSE43" s="147"/>
      <c r="GSF43" s="147"/>
      <c r="GSG43" s="147"/>
      <c r="GSH43" s="147"/>
      <c r="GSI43" s="147"/>
      <c r="GSJ43" s="147"/>
      <c r="GSK43" s="147"/>
      <c r="GSL43" s="147"/>
      <c r="GSM43" s="147"/>
      <c r="GSN43" s="147"/>
      <c r="GSO43" s="147"/>
      <c r="GSP43" s="147"/>
      <c r="GSQ43" s="147"/>
      <c r="GSR43" s="147"/>
      <c r="GSS43" s="147"/>
      <c r="GST43" s="147"/>
      <c r="GSU43" s="147"/>
      <c r="GSV43" s="147"/>
      <c r="GSW43" s="147"/>
      <c r="GSX43" s="147"/>
      <c r="GSY43" s="147"/>
      <c r="GSZ43" s="147"/>
      <c r="GTA43" s="147"/>
      <c r="GTB43" s="147"/>
      <c r="GTC43" s="147"/>
      <c r="GTD43" s="147"/>
      <c r="GTE43" s="147"/>
      <c r="GTF43" s="147"/>
      <c r="GTG43" s="147"/>
      <c r="GTH43" s="147"/>
      <c r="GTI43" s="147"/>
      <c r="GTJ43" s="147"/>
      <c r="GTK43" s="147"/>
      <c r="GTL43" s="147"/>
      <c r="GTM43" s="147"/>
      <c r="GTN43" s="147"/>
      <c r="GTO43" s="147"/>
      <c r="GTP43" s="147"/>
      <c r="GTQ43" s="147"/>
      <c r="GTR43" s="147"/>
      <c r="GTS43" s="147"/>
      <c r="GTT43" s="147"/>
      <c r="GTU43" s="147"/>
      <c r="GTV43" s="147"/>
      <c r="GTW43" s="147"/>
      <c r="GTX43" s="147"/>
      <c r="GTY43" s="147"/>
      <c r="GTZ43" s="147"/>
      <c r="GUA43" s="147"/>
      <c r="GUB43" s="147"/>
      <c r="GUC43" s="147"/>
      <c r="GUD43" s="147"/>
      <c r="GUE43" s="147"/>
      <c r="GUF43" s="147"/>
      <c r="GUG43" s="147"/>
      <c r="GUH43" s="147"/>
      <c r="GUI43" s="147"/>
      <c r="GUJ43" s="147"/>
      <c r="GUK43" s="147"/>
      <c r="GUL43" s="147"/>
      <c r="GUM43" s="147"/>
      <c r="GUN43" s="147"/>
      <c r="GUO43" s="147"/>
      <c r="GUP43" s="147"/>
      <c r="GUQ43" s="147"/>
      <c r="GUR43" s="147"/>
      <c r="GUS43" s="147"/>
      <c r="GUT43" s="147"/>
      <c r="GUU43" s="147"/>
      <c r="GUV43" s="147"/>
      <c r="GUW43" s="147"/>
      <c r="GUX43" s="147"/>
      <c r="GUY43" s="147"/>
      <c r="GUZ43" s="147"/>
      <c r="GVA43" s="147"/>
      <c r="GVB43" s="147"/>
      <c r="GVC43" s="147"/>
      <c r="GVD43" s="147"/>
      <c r="GVE43" s="147"/>
      <c r="GVF43" s="147"/>
      <c r="GVG43" s="147"/>
      <c r="GVH43" s="147"/>
      <c r="GVI43" s="147"/>
      <c r="GVJ43" s="147"/>
      <c r="GVK43" s="147"/>
      <c r="GVL43" s="147"/>
      <c r="GVM43" s="147"/>
      <c r="GVN43" s="147"/>
      <c r="GVO43" s="147"/>
      <c r="GVP43" s="147"/>
      <c r="GVQ43" s="147"/>
      <c r="GVR43" s="147"/>
      <c r="GVS43" s="147"/>
      <c r="GVT43" s="147"/>
      <c r="GVU43" s="147"/>
      <c r="GVV43" s="147"/>
      <c r="GVW43" s="147"/>
      <c r="GVX43" s="147"/>
      <c r="GVY43" s="147"/>
      <c r="GVZ43" s="147"/>
      <c r="GWA43" s="147"/>
      <c r="GWB43" s="147"/>
      <c r="GWC43" s="147"/>
      <c r="GWD43" s="147"/>
      <c r="GWE43" s="147"/>
      <c r="GWF43" s="147"/>
      <c r="GWG43" s="147"/>
      <c r="GWH43" s="147"/>
      <c r="GWI43" s="147"/>
      <c r="GWJ43" s="147"/>
      <c r="GWK43" s="147"/>
      <c r="GWL43" s="147"/>
      <c r="GWM43" s="147"/>
      <c r="GWN43" s="147"/>
      <c r="GWO43" s="147"/>
      <c r="GWP43" s="147"/>
      <c r="GWQ43" s="147"/>
      <c r="GWR43" s="147"/>
      <c r="GWS43" s="147"/>
      <c r="GWT43" s="147"/>
      <c r="GWU43" s="147"/>
      <c r="GWV43" s="147"/>
      <c r="GWW43" s="147"/>
      <c r="GWX43" s="147"/>
      <c r="GWY43" s="147"/>
      <c r="GWZ43" s="147"/>
      <c r="GXA43" s="147"/>
      <c r="GXB43" s="147"/>
      <c r="GXC43" s="147"/>
      <c r="GXD43" s="147"/>
      <c r="GXE43" s="147"/>
      <c r="GXF43" s="147"/>
      <c r="GXG43" s="147"/>
      <c r="GXH43" s="147"/>
      <c r="GXI43" s="147"/>
      <c r="GXJ43" s="147"/>
      <c r="GXK43" s="147"/>
      <c r="GXL43" s="147"/>
      <c r="GXM43" s="147"/>
      <c r="GXN43" s="147"/>
      <c r="GXO43" s="147"/>
      <c r="GXP43" s="147"/>
      <c r="GXQ43" s="147"/>
      <c r="GXR43" s="147"/>
      <c r="GXS43" s="147"/>
      <c r="GXT43" s="147"/>
      <c r="GXU43" s="147"/>
      <c r="GXV43" s="147"/>
      <c r="GXW43" s="147"/>
      <c r="GXX43" s="147"/>
      <c r="GXY43" s="147"/>
      <c r="GXZ43" s="147"/>
      <c r="GYA43" s="147"/>
      <c r="GYB43" s="147"/>
      <c r="GYC43" s="147"/>
      <c r="GYD43" s="147"/>
      <c r="GYE43" s="147"/>
      <c r="GYF43" s="147"/>
      <c r="GYG43" s="147"/>
      <c r="GYH43" s="147"/>
      <c r="GYI43" s="147"/>
      <c r="GYJ43" s="147"/>
      <c r="GYK43" s="147"/>
      <c r="GYL43" s="147"/>
      <c r="GYM43" s="147"/>
      <c r="GYN43" s="147"/>
      <c r="GYO43" s="147"/>
      <c r="GYP43" s="147"/>
      <c r="GYQ43" s="147"/>
      <c r="GYR43" s="147"/>
      <c r="GYS43" s="147"/>
      <c r="GYT43" s="147"/>
      <c r="GYU43" s="147"/>
      <c r="GYV43" s="147"/>
      <c r="GYW43" s="147"/>
      <c r="GYX43" s="147"/>
      <c r="GYY43" s="147"/>
      <c r="GYZ43" s="147"/>
      <c r="GZA43" s="147"/>
      <c r="GZB43" s="147"/>
      <c r="GZC43" s="147"/>
      <c r="GZD43" s="147"/>
      <c r="GZE43" s="147"/>
      <c r="GZF43" s="147"/>
      <c r="GZG43" s="147"/>
      <c r="GZH43" s="147"/>
      <c r="GZI43" s="147"/>
      <c r="GZJ43" s="147"/>
      <c r="GZK43" s="147"/>
      <c r="GZL43" s="147"/>
      <c r="GZM43" s="147"/>
      <c r="GZN43" s="147"/>
      <c r="GZO43" s="147"/>
      <c r="GZP43" s="147"/>
      <c r="GZQ43" s="147"/>
      <c r="GZR43" s="147"/>
      <c r="GZS43" s="147"/>
      <c r="GZT43" s="147"/>
      <c r="GZU43" s="147"/>
      <c r="GZV43" s="147"/>
      <c r="GZW43" s="147"/>
      <c r="GZX43" s="147"/>
      <c r="GZY43" s="147"/>
      <c r="GZZ43" s="147"/>
      <c r="HAA43" s="147"/>
      <c r="HAB43" s="147"/>
      <c r="HAC43" s="147"/>
      <c r="HAD43" s="147"/>
      <c r="HAE43" s="147"/>
      <c r="HAF43" s="147"/>
      <c r="HAG43" s="147"/>
      <c r="HAH43" s="147"/>
      <c r="HAI43" s="147"/>
      <c r="HAJ43" s="147"/>
      <c r="HAK43" s="147"/>
      <c r="HAL43" s="147"/>
      <c r="HAM43" s="147"/>
      <c r="HAN43" s="147"/>
      <c r="HAO43" s="147"/>
      <c r="HAP43" s="147"/>
      <c r="HAQ43" s="147"/>
      <c r="HAR43" s="147"/>
      <c r="HAS43" s="147"/>
      <c r="HAT43" s="147"/>
      <c r="HAU43" s="147"/>
      <c r="HAV43" s="147"/>
      <c r="HAW43" s="147"/>
      <c r="HAX43" s="147"/>
      <c r="HAY43" s="147"/>
      <c r="HAZ43" s="147"/>
      <c r="HBA43" s="147"/>
      <c r="HBB43" s="147"/>
      <c r="HBC43" s="147"/>
      <c r="HBD43" s="147"/>
      <c r="HBE43" s="147"/>
      <c r="HBF43" s="147"/>
      <c r="HBG43" s="147"/>
      <c r="HBH43" s="147"/>
      <c r="HBI43" s="147"/>
      <c r="HBJ43" s="147"/>
      <c r="HBK43" s="147"/>
      <c r="HBL43" s="147"/>
      <c r="HBM43" s="147"/>
      <c r="HBN43" s="147"/>
      <c r="HBO43" s="147"/>
      <c r="HBP43" s="147"/>
      <c r="HBQ43" s="147"/>
      <c r="HBR43" s="147"/>
      <c r="HBS43" s="147"/>
      <c r="HBT43" s="147"/>
      <c r="HBU43" s="147"/>
      <c r="HBV43" s="147"/>
      <c r="HBW43" s="147"/>
      <c r="HBX43" s="147"/>
      <c r="HBY43" s="147"/>
      <c r="HBZ43" s="147"/>
      <c r="HCA43" s="147"/>
      <c r="HCB43" s="147"/>
      <c r="HCC43" s="147"/>
      <c r="HCD43" s="147"/>
      <c r="HCE43" s="147"/>
      <c r="HCF43" s="147"/>
      <c r="HCG43" s="147"/>
      <c r="HCH43" s="147"/>
      <c r="HCI43" s="147"/>
      <c r="HCJ43" s="147"/>
      <c r="HCK43" s="147"/>
      <c r="HCL43" s="147"/>
      <c r="HCM43" s="147"/>
      <c r="HCN43" s="147"/>
      <c r="HCO43" s="147"/>
      <c r="HCP43" s="147"/>
      <c r="HCQ43" s="147"/>
      <c r="HCR43" s="147"/>
      <c r="HCS43" s="147"/>
      <c r="HCT43" s="147"/>
      <c r="HCU43" s="147"/>
      <c r="HCV43" s="147"/>
      <c r="HCW43" s="147"/>
      <c r="HCX43" s="147"/>
      <c r="HCY43" s="147"/>
      <c r="HCZ43" s="147"/>
      <c r="HDA43" s="147"/>
      <c r="HDB43" s="147"/>
      <c r="HDC43" s="147"/>
      <c r="HDD43" s="147"/>
      <c r="HDE43" s="147"/>
      <c r="HDF43" s="147"/>
      <c r="HDG43" s="147"/>
      <c r="HDH43" s="147"/>
      <c r="HDI43" s="147"/>
      <c r="HDJ43" s="147"/>
      <c r="HDK43" s="147"/>
      <c r="HDL43" s="147"/>
      <c r="HDM43" s="147"/>
      <c r="HDN43" s="147"/>
      <c r="HDO43" s="147"/>
      <c r="HDP43" s="147"/>
      <c r="HDQ43" s="147"/>
      <c r="HDR43" s="147"/>
      <c r="HDS43" s="147"/>
      <c r="HDT43" s="147"/>
      <c r="HDU43" s="147"/>
      <c r="HDV43" s="147"/>
      <c r="HDW43" s="147"/>
      <c r="HDX43" s="147"/>
      <c r="HDY43" s="147"/>
      <c r="HDZ43" s="147"/>
      <c r="HEA43" s="147"/>
      <c r="HEB43" s="147"/>
      <c r="HEC43" s="147"/>
      <c r="HED43" s="147"/>
      <c r="HEE43" s="147"/>
      <c r="HEF43" s="147"/>
      <c r="HEG43" s="147"/>
      <c r="HEH43" s="147"/>
      <c r="HEI43" s="147"/>
      <c r="HEJ43" s="147"/>
      <c r="HEK43" s="147"/>
      <c r="HEL43" s="147"/>
      <c r="HEM43" s="147"/>
      <c r="HEN43" s="147"/>
      <c r="HEO43" s="147"/>
      <c r="HEP43" s="147"/>
      <c r="HEQ43" s="147"/>
      <c r="HER43" s="147"/>
      <c r="HES43" s="147"/>
      <c r="HET43" s="147"/>
      <c r="HEU43" s="147"/>
      <c r="HEV43" s="147"/>
      <c r="HEW43" s="147"/>
      <c r="HEX43" s="147"/>
      <c r="HEY43" s="147"/>
      <c r="HEZ43" s="147"/>
      <c r="HFA43" s="147"/>
      <c r="HFB43" s="147"/>
      <c r="HFC43" s="147"/>
      <c r="HFD43" s="147"/>
      <c r="HFE43" s="147"/>
      <c r="HFF43" s="147"/>
      <c r="HFG43" s="147"/>
      <c r="HFH43" s="147"/>
      <c r="HFI43" s="147"/>
      <c r="HFJ43" s="147"/>
      <c r="HFK43" s="147"/>
      <c r="HFL43" s="147"/>
      <c r="HFM43" s="147"/>
      <c r="HFN43" s="147"/>
      <c r="HFO43" s="147"/>
      <c r="HFP43" s="147"/>
      <c r="HFQ43" s="147"/>
      <c r="HFR43" s="147"/>
      <c r="HFS43" s="147"/>
      <c r="HFT43" s="147"/>
      <c r="HFU43" s="147"/>
      <c r="HFV43" s="147"/>
      <c r="HFW43" s="147"/>
      <c r="HFX43" s="147"/>
      <c r="HFY43" s="147"/>
      <c r="HFZ43" s="147"/>
      <c r="HGA43" s="147"/>
      <c r="HGB43" s="147"/>
      <c r="HGC43" s="147"/>
      <c r="HGD43" s="147"/>
      <c r="HGE43" s="147"/>
      <c r="HGF43" s="147"/>
      <c r="HGG43" s="147"/>
      <c r="HGH43" s="147"/>
      <c r="HGI43" s="147"/>
      <c r="HGJ43" s="147"/>
      <c r="HGK43" s="147"/>
      <c r="HGL43" s="147"/>
      <c r="HGM43" s="147"/>
      <c r="HGN43" s="147"/>
      <c r="HGO43" s="147"/>
      <c r="HGP43" s="147"/>
      <c r="HGQ43" s="147"/>
      <c r="HGR43" s="147"/>
      <c r="HGS43" s="147"/>
      <c r="HGT43" s="147"/>
      <c r="HGU43" s="147"/>
      <c r="HGV43" s="147"/>
      <c r="HGW43" s="147"/>
      <c r="HGX43" s="147"/>
      <c r="HGY43" s="147"/>
      <c r="HGZ43" s="147"/>
      <c r="HHA43" s="147"/>
      <c r="HHB43" s="147"/>
      <c r="HHC43" s="147"/>
      <c r="HHD43" s="147"/>
      <c r="HHE43" s="147"/>
      <c r="HHF43" s="147"/>
      <c r="HHG43" s="147"/>
      <c r="HHH43" s="147"/>
      <c r="HHI43" s="147"/>
      <c r="HHJ43" s="147"/>
      <c r="HHK43" s="147"/>
      <c r="HHL43" s="147"/>
      <c r="HHM43" s="147"/>
      <c r="HHN43" s="147"/>
      <c r="HHO43" s="147"/>
      <c r="HHP43" s="147"/>
      <c r="HHQ43" s="147"/>
      <c r="HHR43" s="147"/>
      <c r="HHS43" s="147"/>
      <c r="HHT43" s="147"/>
      <c r="HHU43" s="147"/>
      <c r="HHV43" s="147"/>
      <c r="HHW43" s="147"/>
      <c r="HHX43" s="147"/>
      <c r="HHY43" s="147"/>
      <c r="HHZ43" s="147"/>
      <c r="HIA43" s="147"/>
      <c r="HIB43" s="147"/>
      <c r="HIC43" s="147"/>
      <c r="HID43" s="147"/>
      <c r="HIE43" s="147"/>
      <c r="HIF43" s="147"/>
      <c r="HIG43" s="147"/>
      <c r="HIH43" s="147"/>
      <c r="HII43" s="147"/>
      <c r="HIJ43" s="147"/>
      <c r="HIK43" s="147"/>
      <c r="HIL43" s="147"/>
      <c r="HIM43" s="147"/>
      <c r="HIN43" s="147"/>
      <c r="HIO43" s="147"/>
      <c r="HIP43" s="147"/>
      <c r="HIQ43" s="147"/>
      <c r="HIR43" s="147"/>
      <c r="HIS43" s="147"/>
      <c r="HIT43" s="147"/>
      <c r="HIU43" s="147"/>
      <c r="HIV43" s="147"/>
      <c r="HIW43" s="147"/>
      <c r="HIX43" s="147"/>
      <c r="HIY43" s="147"/>
      <c r="HIZ43" s="147"/>
      <c r="HJA43" s="147"/>
      <c r="HJB43" s="147"/>
      <c r="HJC43" s="147"/>
      <c r="HJD43" s="147"/>
      <c r="HJE43" s="147"/>
      <c r="HJF43" s="147"/>
      <c r="HJG43" s="147"/>
      <c r="HJH43" s="147"/>
      <c r="HJI43" s="147"/>
      <c r="HJJ43" s="147"/>
      <c r="HJK43" s="147"/>
      <c r="HJL43" s="147"/>
      <c r="HJM43" s="147"/>
      <c r="HJN43" s="147"/>
      <c r="HJO43" s="147"/>
      <c r="HJP43" s="147"/>
      <c r="HJQ43" s="147"/>
      <c r="HJR43" s="147"/>
      <c r="HJS43" s="147"/>
      <c r="HJT43" s="147"/>
      <c r="HJU43" s="147"/>
      <c r="HJV43" s="147"/>
      <c r="HJW43" s="147"/>
      <c r="HJX43" s="147"/>
      <c r="HJY43" s="147"/>
      <c r="HJZ43" s="147"/>
      <c r="HKA43" s="147"/>
      <c r="HKB43" s="147"/>
      <c r="HKC43" s="147"/>
      <c r="HKD43" s="147"/>
      <c r="HKE43" s="147"/>
      <c r="HKF43" s="147"/>
      <c r="HKG43" s="147"/>
      <c r="HKH43" s="147"/>
      <c r="HKI43" s="147"/>
      <c r="HKJ43" s="147"/>
      <c r="HKK43" s="147"/>
      <c r="HKL43" s="147"/>
      <c r="HKM43" s="147"/>
      <c r="HKN43" s="147"/>
      <c r="HKO43" s="147"/>
      <c r="HKP43" s="147"/>
      <c r="HKQ43" s="147"/>
      <c r="HKR43" s="147"/>
      <c r="HKS43" s="147"/>
      <c r="HKT43" s="147"/>
      <c r="HKU43" s="147"/>
      <c r="HKV43" s="147"/>
      <c r="HKW43" s="147"/>
      <c r="HKX43" s="147"/>
      <c r="HKY43" s="147"/>
      <c r="HKZ43" s="147"/>
      <c r="HLA43" s="147"/>
      <c r="HLB43" s="147"/>
      <c r="HLC43" s="147"/>
      <c r="HLD43" s="147"/>
      <c r="HLE43" s="147"/>
      <c r="HLF43" s="147"/>
      <c r="HLG43" s="147"/>
      <c r="HLH43" s="147"/>
      <c r="HLI43" s="147"/>
      <c r="HLJ43" s="147"/>
      <c r="HLK43" s="147"/>
      <c r="HLL43" s="147"/>
      <c r="HLM43" s="147"/>
      <c r="HLN43" s="147"/>
      <c r="HLO43" s="147"/>
      <c r="HLP43" s="147"/>
      <c r="HLQ43" s="147"/>
      <c r="HLR43" s="147"/>
      <c r="HLS43" s="147"/>
      <c r="HLT43" s="147"/>
      <c r="HLU43" s="147"/>
      <c r="HLV43" s="147"/>
      <c r="HLW43" s="147"/>
      <c r="HLX43" s="147"/>
      <c r="HLY43" s="147"/>
      <c r="HLZ43" s="147"/>
      <c r="HMA43" s="147"/>
      <c r="HMB43" s="147"/>
      <c r="HMC43" s="147"/>
      <c r="HMD43" s="147"/>
      <c r="HME43" s="147"/>
      <c r="HMF43" s="147"/>
      <c r="HMG43" s="147"/>
      <c r="HMH43" s="147"/>
      <c r="HMI43" s="147"/>
      <c r="HMJ43" s="147"/>
      <c r="HMK43" s="147"/>
      <c r="HML43" s="147"/>
      <c r="HMM43" s="147"/>
      <c r="HMN43" s="147"/>
      <c r="HMO43" s="147"/>
      <c r="HMP43" s="147"/>
      <c r="HMQ43" s="147"/>
      <c r="HMR43" s="147"/>
      <c r="HMS43" s="147"/>
      <c r="HMT43" s="147"/>
      <c r="HMU43" s="147"/>
      <c r="HMV43" s="147"/>
      <c r="HMW43" s="147"/>
      <c r="HMX43" s="147"/>
      <c r="HMY43" s="147"/>
      <c r="HMZ43" s="147"/>
      <c r="HNA43" s="147"/>
      <c r="HNB43" s="147"/>
      <c r="HNC43" s="147"/>
      <c r="HND43" s="147"/>
      <c r="HNE43" s="147"/>
      <c r="HNF43" s="147"/>
      <c r="HNG43" s="147"/>
      <c r="HNH43" s="147"/>
      <c r="HNI43" s="147"/>
      <c r="HNJ43" s="147"/>
      <c r="HNK43" s="147"/>
      <c r="HNL43" s="147"/>
      <c r="HNM43" s="147"/>
      <c r="HNN43" s="147"/>
      <c r="HNO43" s="147"/>
      <c r="HNP43" s="147"/>
      <c r="HNQ43" s="147"/>
      <c r="HNR43" s="147"/>
      <c r="HNS43" s="147"/>
      <c r="HNT43" s="147"/>
      <c r="HNU43" s="147"/>
      <c r="HNV43" s="147"/>
      <c r="HNW43" s="147"/>
      <c r="HNX43" s="147"/>
      <c r="HNY43" s="147"/>
      <c r="HNZ43" s="147"/>
      <c r="HOA43" s="147"/>
      <c r="HOB43" s="147"/>
      <c r="HOC43" s="147"/>
      <c r="HOD43" s="147"/>
      <c r="HOE43" s="147"/>
      <c r="HOF43" s="147"/>
      <c r="HOG43" s="147"/>
      <c r="HOH43" s="147"/>
      <c r="HOI43" s="147"/>
      <c r="HOJ43" s="147"/>
      <c r="HOK43" s="147"/>
      <c r="HOL43" s="147"/>
      <c r="HOM43" s="147"/>
      <c r="HON43" s="147"/>
      <c r="HOO43" s="147"/>
      <c r="HOP43" s="147"/>
      <c r="HOQ43" s="147"/>
      <c r="HOR43" s="147"/>
      <c r="HOS43" s="147"/>
      <c r="HOT43" s="147"/>
      <c r="HOU43" s="147"/>
      <c r="HOV43" s="147"/>
      <c r="HOW43" s="147"/>
      <c r="HOX43" s="147"/>
      <c r="HOY43" s="147"/>
      <c r="HOZ43" s="147"/>
      <c r="HPA43" s="147"/>
      <c r="HPB43" s="147"/>
      <c r="HPC43" s="147"/>
      <c r="HPD43" s="147"/>
      <c r="HPE43" s="147"/>
      <c r="HPF43" s="147"/>
      <c r="HPG43" s="147"/>
      <c r="HPH43" s="147"/>
      <c r="HPI43" s="147"/>
      <c r="HPJ43" s="147"/>
      <c r="HPK43" s="147"/>
      <c r="HPL43" s="147"/>
      <c r="HPM43" s="147"/>
      <c r="HPN43" s="147"/>
      <c r="HPO43" s="147"/>
      <c r="HPP43" s="147"/>
      <c r="HPQ43" s="147"/>
      <c r="HPR43" s="147"/>
      <c r="HPS43" s="147"/>
      <c r="HPT43" s="147"/>
      <c r="HPU43" s="147"/>
      <c r="HPV43" s="147"/>
      <c r="HPW43" s="147"/>
      <c r="HPX43" s="147"/>
      <c r="HPY43" s="147"/>
      <c r="HPZ43" s="147"/>
      <c r="HQA43" s="147"/>
      <c r="HQB43" s="147"/>
      <c r="HQC43" s="147"/>
      <c r="HQD43" s="147"/>
      <c r="HQE43" s="147"/>
      <c r="HQF43" s="147"/>
      <c r="HQG43" s="147"/>
      <c r="HQH43" s="147"/>
      <c r="HQI43" s="147"/>
      <c r="HQJ43" s="147"/>
      <c r="HQK43" s="147"/>
      <c r="HQL43" s="147"/>
      <c r="HQM43" s="147"/>
      <c r="HQN43" s="147"/>
      <c r="HQO43" s="147"/>
      <c r="HQP43" s="147"/>
      <c r="HQQ43" s="147"/>
      <c r="HQR43" s="147"/>
      <c r="HQS43" s="147"/>
      <c r="HQT43" s="147"/>
      <c r="HQU43" s="147"/>
      <c r="HQV43" s="147"/>
      <c r="HQW43" s="147"/>
      <c r="HQX43" s="147"/>
      <c r="HQY43" s="147"/>
      <c r="HQZ43" s="147"/>
      <c r="HRA43" s="147"/>
      <c r="HRB43" s="147"/>
      <c r="HRC43" s="147"/>
      <c r="HRD43" s="147"/>
      <c r="HRE43" s="147"/>
      <c r="HRF43" s="147"/>
      <c r="HRG43" s="147"/>
      <c r="HRH43" s="147"/>
      <c r="HRI43" s="147"/>
      <c r="HRJ43" s="147"/>
      <c r="HRK43" s="147"/>
      <c r="HRL43" s="147"/>
      <c r="HRM43" s="147"/>
      <c r="HRN43" s="147"/>
      <c r="HRO43" s="147"/>
      <c r="HRP43" s="147"/>
      <c r="HRQ43" s="147"/>
      <c r="HRR43" s="147"/>
      <c r="HRS43" s="147"/>
      <c r="HRT43" s="147"/>
      <c r="HRU43" s="147"/>
      <c r="HRV43" s="147"/>
      <c r="HRW43" s="147"/>
      <c r="HRX43" s="147"/>
      <c r="HRY43" s="147"/>
      <c r="HRZ43" s="147"/>
      <c r="HSA43" s="147"/>
      <c r="HSB43" s="147"/>
      <c r="HSC43" s="147"/>
      <c r="HSD43" s="147"/>
      <c r="HSE43" s="147"/>
      <c r="HSF43" s="147"/>
      <c r="HSG43" s="147"/>
      <c r="HSH43" s="147"/>
      <c r="HSI43" s="147"/>
      <c r="HSJ43" s="147"/>
      <c r="HSK43" s="147"/>
      <c r="HSL43" s="147"/>
      <c r="HSM43" s="147"/>
      <c r="HSN43" s="147"/>
      <c r="HSO43" s="147"/>
      <c r="HSP43" s="147"/>
      <c r="HSQ43" s="147"/>
      <c r="HSR43" s="147"/>
      <c r="HSS43" s="147"/>
      <c r="HST43" s="147"/>
      <c r="HSU43" s="147"/>
      <c r="HSV43" s="147"/>
      <c r="HSW43" s="147"/>
      <c r="HSX43" s="147"/>
      <c r="HSY43" s="147"/>
      <c r="HSZ43" s="147"/>
      <c r="HTA43" s="147"/>
      <c r="HTB43" s="147"/>
      <c r="HTC43" s="147"/>
      <c r="HTD43" s="147"/>
      <c r="HTE43" s="147"/>
      <c r="HTF43" s="147"/>
      <c r="HTG43" s="147"/>
      <c r="HTH43" s="147"/>
      <c r="HTI43" s="147"/>
      <c r="HTJ43" s="147"/>
      <c r="HTK43" s="147"/>
      <c r="HTL43" s="147"/>
      <c r="HTM43" s="147"/>
      <c r="HTN43" s="147"/>
      <c r="HTO43" s="147"/>
      <c r="HTP43" s="147"/>
      <c r="HTQ43" s="147"/>
      <c r="HTR43" s="147"/>
      <c r="HTS43" s="147"/>
      <c r="HTT43" s="147"/>
      <c r="HTU43" s="147"/>
      <c r="HTV43" s="147"/>
      <c r="HTW43" s="147"/>
      <c r="HTX43" s="147"/>
      <c r="HTY43" s="147"/>
      <c r="HTZ43" s="147"/>
      <c r="HUA43" s="147"/>
      <c r="HUB43" s="147"/>
      <c r="HUC43" s="147"/>
      <c r="HUD43" s="147"/>
      <c r="HUE43" s="147"/>
      <c r="HUF43" s="147"/>
      <c r="HUG43" s="147"/>
      <c r="HUH43" s="147"/>
      <c r="HUI43" s="147"/>
      <c r="HUJ43" s="147"/>
      <c r="HUK43" s="147"/>
      <c r="HUL43" s="147"/>
      <c r="HUM43" s="147"/>
      <c r="HUN43" s="147"/>
      <c r="HUO43" s="147"/>
      <c r="HUP43" s="147"/>
      <c r="HUQ43" s="147"/>
      <c r="HUR43" s="147"/>
      <c r="HUS43" s="147"/>
      <c r="HUT43" s="147"/>
      <c r="HUU43" s="147"/>
      <c r="HUV43" s="147"/>
      <c r="HUW43" s="147"/>
      <c r="HUX43" s="147"/>
      <c r="HUY43" s="147"/>
      <c r="HUZ43" s="147"/>
      <c r="HVA43" s="147"/>
      <c r="HVB43" s="147"/>
      <c r="HVC43" s="147"/>
      <c r="HVD43" s="147"/>
      <c r="HVE43" s="147"/>
      <c r="HVF43" s="147"/>
      <c r="HVG43" s="147"/>
      <c r="HVH43" s="147"/>
      <c r="HVI43" s="147"/>
      <c r="HVJ43" s="147"/>
      <c r="HVK43" s="147"/>
      <c r="HVL43" s="147"/>
      <c r="HVM43" s="147"/>
      <c r="HVN43" s="147"/>
      <c r="HVO43" s="147"/>
      <c r="HVP43" s="147"/>
      <c r="HVQ43" s="147"/>
      <c r="HVR43" s="147"/>
      <c r="HVS43" s="147"/>
      <c r="HVT43" s="147"/>
      <c r="HVU43" s="147"/>
      <c r="HVV43" s="147"/>
      <c r="HVW43" s="147"/>
      <c r="HVX43" s="147"/>
      <c r="HVY43" s="147"/>
      <c r="HVZ43" s="147"/>
      <c r="HWA43" s="147"/>
      <c r="HWB43" s="147"/>
      <c r="HWC43" s="147"/>
      <c r="HWD43" s="147"/>
      <c r="HWE43" s="147"/>
      <c r="HWF43" s="147"/>
      <c r="HWG43" s="147"/>
      <c r="HWH43" s="147"/>
      <c r="HWI43" s="147"/>
      <c r="HWJ43" s="147"/>
      <c r="HWK43" s="147"/>
      <c r="HWL43" s="147"/>
      <c r="HWM43" s="147"/>
      <c r="HWN43" s="147"/>
      <c r="HWO43" s="147"/>
      <c r="HWP43" s="147"/>
      <c r="HWQ43" s="147"/>
      <c r="HWR43" s="147"/>
      <c r="HWS43" s="147"/>
      <c r="HWT43" s="147"/>
      <c r="HWU43" s="147"/>
      <c r="HWV43" s="147"/>
      <c r="HWW43" s="147"/>
      <c r="HWX43" s="147"/>
      <c r="HWY43" s="147"/>
      <c r="HWZ43" s="147"/>
      <c r="HXA43" s="147"/>
      <c r="HXB43" s="147"/>
      <c r="HXC43" s="147"/>
      <c r="HXD43" s="147"/>
      <c r="HXE43" s="147"/>
      <c r="HXF43" s="147"/>
      <c r="HXG43" s="147"/>
      <c r="HXH43" s="147"/>
      <c r="HXI43" s="147"/>
      <c r="HXJ43" s="147"/>
      <c r="HXK43" s="147"/>
      <c r="HXL43" s="147"/>
      <c r="HXM43" s="147"/>
      <c r="HXN43" s="147"/>
      <c r="HXO43" s="147"/>
      <c r="HXP43" s="147"/>
      <c r="HXQ43" s="147"/>
      <c r="HXR43" s="147"/>
      <c r="HXS43" s="147"/>
      <c r="HXT43" s="147"/>
      <c r="HXU43" s="147"/>
      <c r="HXV43" s="147"/>
      <c r="HXW43" s="147"/>
      <c r="HXX43" s="147"/>
      <c r="HXY43" s="147"/>
      <c r="HXZ43" s="147"/>
      <c r="HYA43" s="147"/>
      <c r="HYB43" s="147"/>
      <c r="HYC43" s="147"/>
      <c r="HYD43" s="147"/>
      <c r="HYE43" s="147"/>
      <c r="HYF43" s="147"/>
      <c r="HYG43" s="147"/>
      <c r="HYH43" s="147"/>
      <c r="HYI43" s="147"/>
      <c r="HYJ43" s="147"/>
      <c r="HYK43" s="147"/>
      <c r="HYL43" s="147"/>
      <c r="HYM43" s="147"/>
      <c r="HYN43" s="147"/>
      <c r="HYO43" s="147"/>
      <c r="HYP43" s="147"/>
      <c r="HYQ43" s="147"/>
      <c r="HYR43" s="147"/>
      <c r="HYS43" s="147"/>
      <c r="HYT43" s="147"/>
      <c r="HYU43" s="147"/>
      <c r="HYV43" s="147"/>
      <c r="HYW43" s="147"/>
      <c r="HYX43" s="147"/>
      <c r="HYY43" s="147"/>
      <c r="HYZ43" s="147"/>
      <c r="HZA43" s="147"/>
      <c r="HZB43" s="147"/>
      <c r="HZC43" s="147"/>
      <c r="HZD43" s="147"/>
      <c r="HZE43" s="147"/>
      <c r="HZF43" s="147"/>
      <c r="HZG43" s="147"/>
      <c r="HZH43" s="147"/>
      <c r="HZI43" s="147"/>
      <c r="HZJ43" s="147"/>
      <c r="HZK43" s="147"/>
      <c r="HZL43" s="147"/>
      <c r="HZM43" s="147"/>
      <c r="HZN43" s="147"/>
      <c r="HZO43" s="147"/>
      <c r="HZP43" s="147"/>
      <c r="HZQ43" s="147"/>
      <c r="HZR43" s="147"/>
      <c r="HZS43" s="147"/>
      <c r="HZT43" s="147"/>
      <c r="HZU43" s="147"/>
      <c r="HZV43" s="147"/>
      <c r="HZW43" s="147"/>
      <c r="HZX43" s="147"/>
      <c r="HZY43" s="147"/>
      <c r="HZZ43" s="147"/>
      <c r="IAA43" s="147"/>
      <c r="IAB43" s="147"/>
      <c r="IAC43" s="147"/>
      <c r="IAD43" s="147"/>
      <c r="IAE43" s="147"/>
      <c r="IAF43" s="147"/>
      <c r="IAG43" s="147"/>
      <c r="IAH43" s="147"/>
      <c r="IAI43" s="147"/>
      <c r="IAJ43" s="147"/>
      <c r="IAK43" s="147"/>
      <c r="IAL43" s="147"/>
      <c r="IAM43" s="147"/>
      <c r="IAN43" s="147"/>
      <c r="IAO43" s="147"/>
      <c r="IAP43" s="147"/>
      <c r="IAQ43" s="147"/>
      <c r="IAR43" s="147"/>
      <c r="IAS43" s="147"/>
      <c r="IAT43" s="147"/>
      <c r="IAU43" s="147"/>
      <c r="IAV43" s="147"/>
      <c r="IAW43" s="147"/>
      <c r="IAX43" s="147"/>
      <c r="IAY43" s="147"/>
      <c r="IAZ43" s="147"/>
      <c r="IBA43" s="147"/>
      <c r="IBB43" s="147"/>
      <c r="IBC43" s="147"/>
      <c r="IBD43" s="147"/>
      <c r="IBE43" s="147"/>
      <c r="IBF43" s="147"/>
      <c r="IBG43" s="147"/>
      <c r="IBH43" s="147"/>
      <c r="IBI43" s="147"/>
      <c r="IBJ43" s="147"/>
      <c r="IBK43" s="147"/>
      <c r="IBL43" s="147"/>
      <c r="IBM43" s="147"/>
      <c r="IBN43" s="147"/>
      <c r="IBO43" s="147"/>
      <c r="IBP43" s="147"/>
      <c r="IBQ43" s="147"/>
      <c r="IBR43" s="147"/>
      <c r="IBS43" s="147"/>
      <c r="IBT43" s="147"/>
      <c r="IBU43" s="147"/>
      <c r="IBV43" s="147"/>
      <c r="IBW43" s="147"/>
      <c r="IBX43" s="147"/>
      <c r="IBY43" s="147"/>
      <c r="IBZ43" s="147"/>
      <c r="ICA43" s="147"/>
      <c r="ICB43" s="147"/>
      <c r="ICC43" s="147"/>
      <c r="ICD43" s="147"/>
      <c r="ICE43" s="147"/>
      <c r="ICF43" s="147"/>
      <c r="ICG43" s="147"/>
      <c r="ICH43" s="147"/>
      <c r="ICI43" s="147"/>
      <c r="ICJ43" s="147"/>
      <c r="ICK43" s="147"/>
      <c r="ICL43" s="147"/>
      <c r="ICM43" s="147"/>
      <c r="ICN43" s="147"/>
      <c r="ICO43" s="147"/>
      <c r="ICP43" s="147"/>
      <c r="ICQ43" s="147"/>
      <c r="ICR43" s="147"/>
      <c r="ICS43" s="147"/>
      <c r="ICT43" s="147"/>
      <c r="ICU43" s="147"/>
      <c r="ICV43" s="147"/>
      <c r="ICW43" s="147"/>
      <c r="ICX43" s="147"/>
      <c r="ICY43" s="147"/>
      <c r="ICZ43" s="147"/>
      <c r="IDA43" s="147"/>
      <c r="IDB43" s="147"/>
      <c r="IDC43" s="147"/>
      <c r="IDD43" s="147"/>
      <c r="IDE43" s="147"/>
      <c r="IDF43" s="147"/>
      <c r="IDG43" s="147"/>
      <c r="IDH43" s="147"/>
      <c r="IDI43" s="147"/>
      <c r="IDJ43" s="147"/>
      <c r="IDK43" s="147"/>
      <c r="IDL43" s="147"/>
      <c r="IDM43" s="147"/>
      <c r="IDN43" s="147"/>
      <c r="IDO43" s="147"/>
      <c r="IDP43" s="147"/>
      <c r="IDQ43" s="147"/>
      <c r="IDR43" s="147"/>
      <c r="IDS43" s="147"/>
      <c r="IDT43" s="147"/>
      <c r="IDU43" s="147"/>
      <c r="IDV43" s="147"/>
      <c r="IDW43" s="147"/>
      <c r="IDX43" s="147"/>
      <c r="IDY43" s="147"/>
      <c r="IDZ43" s="147"/>
      <c r="IEA43" s="147"/>
      <c r="IEB43" s="147"/>
      <c r="IEC43" s="147"/>
      <c r="IED43" s="147"/>
      <c r="IEE43" s="147"/>
      <c r="IEF43" s="147"/>
      <c r="IEG43" s="147"/>
      <c r="IEH43" s="147"/>
      <c r="IEI43" s="147"/>
      <c r="IEJ43" s="147"/>
      <c r="IEK43" s="147"/>
      <c r="IEL43" s="147"/>
      <c r="IEM43" s="147"/>
      <c r="IEN43" s="147"/>
      <c r="IEO43" s="147"/>
      <c r="IEP43" s="147"/>
      <c r="IEQ43" s="147"/>
      <c r="IER43" s="147"/>
      <c r="IES43" s="147"/>
      <c r="IET43" s="147"/>
      <c r="IEU43" s="147"/>
      <c r="IEV43" s="147"/>
      <c r="IEW43" s="147"/>
      <c r="IEX43" s="147"/>
      <c r="IEY43" s="147"/>
      <c r="IEZ43" s="147"/>
      <c r="IFA43" s="147"/>
      <c r="IFB43" s="147"/>
      <c r="IFC43" s="147"/>
      <c r="IFD43" s="147"/>
      <c r="IFE43" s="147"/>
      <c r="IFF43" s="147"/>
      <c r="IFG43" s="147"/>
      <c r="IFH43" s="147"/>
      <c r="IFI43" s="147"/>
      <c r="IFJ43" s="147"/>
      <c r="IFK43" s="147"/>
      <c r="IFL43" s="147"/>
      <c r="IFM43" s="147"/>
      <c r="IFN43" s="147"/>
      <c r="IFO43" s="147"/>
      <c r="IFP43" s="147"/>
      <c r="IFQ43" s="147"/>
      <c r="IFR43" s="147"/>
      <c r="IFS43" s="147"/>
      <c r="IFT43" s="147"/>
      <c r="IFU43" s="147"/>
      <c r="IFV43" s="147"/>
      <c r="IFW43" s="147"/>
      <c r="IFX43" s="147"/>
      <c r="IFY43" s="147"/>
      <c r="IFZ43" s="147"/>
      <c r="IGA43" s="147"/>
      <c r="IGB43" s="147"/>
      <c r="IGC43" s="147"/>
      <c r="IGD43" s="147"/>
      <c r="IGE43" s="147"/>
      <c r="IGF43" s="147"/>
      <c r="IGG43" s="147"/>
      <c r="IGH43" s="147"/>
      <c r="IGI43" s="147"/>
      <c r="IGJ43" s="147"/>
      <c r="IGK43" s="147"/>
      <c r="IGL43" s="147"/>
      <c r="IGM43" s="147"/>
      <c r="IGN43" s="147"/>
      <c r="IGO43" s="147"/>
      <c r="IGP43" s="147"/>
      <c r="IGQ43" s="147"/>
      <c r="IGR43" s="147"/>
      <c r="IGS43" s="147"/>
      <c r="IGT43" s="147"/>
      <c r="IGU43" s="147"/>
      <c r="IGV43" s="147"/>
      <c r="IGW43" s="147"/>
      <c r="IGX43" s="147"/>
      <c r="IGY43" s="147"/>
      <c r="IGZ43" s="147"/>
      <c r="IHA43" s="147"/>
      <c r="IHB43" s="147"/>
      <c r="IHC43" s="147"/>
      <c r="IHD43" s="147"/>
      <c r="IHE43" s="147"/>
      <c r="IHF43" s="147"/>
      <c r="IHG43" s="147"/>
      <c r="IHH43" s="147"/>
      <c r="IHI43" s="147"/>
      <c r="IHJ43" s="147"/>
      <c r="IHK43" s="147"/>
      <c r="IHL43" s="147"/>
      <c r="IHM43" s="147"/>
      <c r="IHN43" s="147"/>
      <c r="IHO43" s="147"/>
      <c r="IHP43" s="147"/>
      <c r="IHQ43" s="147"/>
      <c r="IHR43" s="147"/>
      <c r="IHS43" s="147"/>
      <c r="IHT43" s="147"/>
      <c r="IHU43" s="147"/>
      <c r="IHV43" s="147"/>
      <c r="IHW43" s="147"/>
      <c r="IHX43" s="147"/>
      <c r="IHY43" s="147"/>
      <c r="IHZ43" s="147"/>
      <c r="IIA43" s="147"/>
      <c r="IIB43" s="147"/>
      <c r="IIC43" s="147"/>
      <c r="IID43" s="147"/>
      <c r="IIE43" s="147"/>
      <c r="IIF43" s="147"/>
      <c r="IIG43" s="147"/>
      <c r="IIH43" s="147"/>
      <c r="III43" s="147"/>
      <c r="IIJ43" s="147"/>
      <c r="IIK43" s="147"/>
      <c r="IIL43" s="147"/>
      <c r="IIM43" s="147"/>
      <c r="IIN43" s="147"/>
      <c r="IIO43" s="147"/>
      <c r="IIP43" s="147"/>
      <c r="IIQ43" s="147"/>
      <c r="IIR43" s="147"/>
      <c r="IIS43" s="147"/>
      <c r="IIT43" s="147"/>
      <c r="IIU43" s="147"/>
      <c r="IIV43" s="147"/>
      <c r="IIW43" s="147"/>
      <c r="IIX43" s="147"/>
      <c r="IIY43" s="147"/>
      <c r="IIZ43" s="147"/>
      <c r="IJA43" s="147"/>
      <c r="IJB43" s="147"/>
      <c r="IJC43" s="147"/>
      <c r="IJD43" s="147"/>
      <c r="IJE43" s="147"/>
      <c r="IJF43" s="147"/>
      <c r="IJG43" s="147"/>
      <c r="IJH43" s="147"/>
      <c r="IJI43" s="147"/>
      <c r="IJJ43" s="147"/>
      <c r="IJK43" s="147"/>
      <c r="IJL43" s="147"/>
      <c r="IJM43" s="147"/>
      <c r="IJN43" s="147"/>
      <c r="IJO43" s="147"/>
      <c r="IJP43" s="147"/>
      <c r="IJQ43" s="147"/>
      <c r="IJR43" s="147"/>
      <c r="IJS43" s="147"/>
      <c r="IJT43" s="147"/>
      <c r="IJU43" s="147"/>
      <c r="IJV43" s="147"/>
      <c r="IJW43" s="147"/>
      <c r="IJX43" s="147"/>
      <c r="IJY43" s="147"/>
      <c r="IJZ43" s="147"/>
      <c r="IKA43" s="147"/>
      <c r="IKB43" s="147"/>
      <c r="IKC43" s="147"/>
      <c r="IKD43" s="147"/>
      <c r="IKE43" s="147"/>
      <c r="IKF43" s="147"/>
      <c r="IKG43" s="147"/>
      <c r="IKH43" s="147"/>
      <c r="IKI43" s="147"/>
      <c r="IKJ43" s="147"/>
      <c r="IKK43" s="147"/>
      <c r="IKL43" s="147"/>
      <c r="IKM43" s="147"/>
      <c r="IKN43" s="147"/>
      <c r="IKO43" s="147"/>
      <c r="IKP43" s="147"/>
      <c r="IKQ43" s="147"/>
      <c r="IKR43" s="147"/>
      <c r="IKS43" s="147"/>
      <c r="IKT43" s="147"/>
      <c r="IKU43" s="147"/>
      <c r="IKV43" s="147"/>
      <c r="IKW43" s="147"/>
      <c r="IKX43" s="147"/>
      <c r="IKY43" s="147"/>
      <c r="IKZ43" s="147"/>
      <c r="ILA43" s="147"/>
      <c r="ILB43" s="147"/>
      <c r="ILC43" s="147"/>
      <c r="ILD43" s="147"/>
      <c r="ILE43" s="147"/>
      <c r="ILF43" s="147"/>
      <c r="ILG43" s="147"/>
      <c r="ILH43" s="147"/>
      <c r="ILI43" s="147"/>
      <c r="ILJ43" s="147"/>
      <c r="ILK43" s="147"/>
      <c r="ILL43" s="147"/>
      <c r="ILM43" s="147"/>
      <c r="ILN43" s="147"/>
      <c r="ILO43" s="147"/>
      <c r="ILP43" s="147"/>
      <c r="ILQ43" s="147"/>
      <c r="ILR43" s="147"/>
      <c r="ILS43" s="147"/>
      <c r="ILT43" s="147"/>
      <c r="ILU43" s="147"/>
      <c r="ILV43" s="147"/>
      <c r="ILW43" s="147"/>
      <c r="ILX43" s="147"/>
      <c r="ILY43" s="147"/>
      <c r="ILZ43" s="147"/>
      <c r="IMA43" s="147"/>
      <c r="IMB43" s="147"/>
      <c r="IMC43" s="147"/>
      <c r="IMD43" s="147"/>
      <c r="IME43" s="147"/>
      <c r="IMF43" s="147"/>
      <c r="IMG43" s="147"/>
      <c r="IMH43" s="147"/>
      <c r="IMI43" s="147"/>
      <c r="IMJ43" s="147"/>
      <c r="IMK43" s="147"/>
      <c r="IML43" s="147"/>
      <c r="IMM43" s="147"/>
      <c r="IMN43" s="147"/>
      <c r="IMO43" s="147"/>
      <c r="IMP43" s="147"/>
      <c r="IMQ43" s="147"/>
      <c r="IMR43" s="147"/>
      <c r="IMS43" s="147"/>
      <c r="IMT43" s="147"/>
      <c r="IMU43" s="147"/>
      <c r="IMV43" s="147"/>
      <c r="IMW43" s="147"/>
      <c r="IMX43" s="147"/>
      <c r="IMY43" s="147"/>
      <c r="IMZ43" s="147"/>
      <c r="INA43" s="147"/>
      <c r="INB43" s="147"/>
      <c r="INC43" s="147"/>
      <c r="IND43" s="147"/>
      <c r="INE43" s="147"/>
      <c r="INF43" s="147"/>
      <c r="ING43" s="147"/>
      <c r="INH43" s="147"/>
      <c r="INI43" s="147"/>
      <c r="INJ43" s="147"/>
      <c r="INK43" s="147"/>
      <c r="INL43" s="147"/>
      <c r="INM43" s="147"/>
      <c r="INN43" s="147"/>
      <c r="INO43" s="147"/>
      <c r="INP43" s="147"/>
      <c r="INQ43" s="147"/>
      <c r="INR43" s="147"/>
      <c r="INS43" s="147"/>
      <c r="INT43" s="147"/>
      <c r="INU43" s="147"/>
      <c r="INV43" s="147"/>
      <c r="INW43" s="147"/>
      <c r="INX43" s="147"/>
      <c r="INY43" s="147"/>
      <c r="INZ43" s="147"/>
      <c r="IOA43" s="147"/>
      <c r="IOB43" s="147"/>
      <c r="IOC43" s="147"/>
      <c r="IOD43" s="147"/>
      <c r="IOE43" s="147"/>
      <c r="IOF43" s="147"/>
      <c r="IOG43" s="147"/>
      <c r="IOH43" s="147"/>
      <c r="IOI43" s="147"/>
      <c r="IOJ43" s="147"/>
      <c r="IOK43" s="147"/>
      <c r="IOL43" s="147"/>
      <c r="IOM43" s="147"/>
      <c r="ION43" s="147"/>
      <c r="IOO43" s="147"/>
      <c r="IOP43" s="147"/>
      <c r="IOQ43" s="147"/>
      <c r="IOR43" s="147"/>
      <c r="IOS43" s="147"/>
      <c r="IOT43" s="147"/>
      <c r="IOU43" s="147"/>
      <c r="IOV43" s="147"/>
      <c r="IOW43" s="147"/>
      <c r="IOX43" s="147"/>
      <c r="IOY43" s="147"/>
      <c r="IOZ43" s="147"/>
      <c r="IPA43" s="147"/>
      <c r="IPB43" s="147"/>
      <c r="IPC43" s="147"/>
      <c r="IPD43" s="147"/>
      <c r="IPE43" s="147"/>
      <c r="IPF43" s="147"/>
      <c r="IPG43" s="147"/>
      <c r="IPH43" s="147"/>
      <c r="IPI43" s="147"/>
      <c r="IPJ43" s="147"/>
      <c r="IPK43" s="147"/>
      <c r="IPL43" s="147"/>
      <c r="IPM43" s="147"/>
      <c r="IPN43" s="147"/>
      <c r="IPO43" s="147"/>
      <c r="IPP43" s="147"/>
      <c r="IPQ43" s="147"/>
      <c r="IPR43" s="147"/>
      <c r="IPS43" s="147"/>
      <c r="IPT43" s="147"/>
      <c r="IPU43" s="147"/>
      <c r="IPV43" s="147"/>
      <c r="IPW43" s="147"/>
      <c r="IPX43" s="147"/>
      <c r="IPY43" s="147"/>
      <c r="IPZ43" s="147"/>
      <c r="IQA43" s="147"/>
      <c r="IQB43" s="147"/>
      <c r="IQC43" s="147"/>
      <c r="IQD43" s="147"/>
      <c r="IQE43" s="147"/>
      <c r="IQF43" s="147"/>
      <c r="IQG43" s="147"/>
      <c r="IQH43" s="147"/>
      <c r="IQI43" s="147"/>
      <c r="IQJ43" s="147"/>
      <c r="IQK43" s="147"/>
      <c r="IQL43" s="147"/>
      <c r="IQM43" s="147"/>
      <c r="IQN43" s="147"/>
      <c r="IQO43" s="147"/>
      <c r="IQP43" s="147"/>
      <c r="IQQ43" s="147"/>
      <c r="IQR43" s="147"/>
      <c r="IQS43" s="147"/>
      <c r="IQT43" s="147"/>
      <c r="IQU43" s="147"/>
      <c r="IQV43" s="147"/>
      <c r="IQW43" s="147"/>
      <c r="IQX43" s="147"/>
      <c r="IQY43" s="147"/>
      <c r="IQZ43" s="147"/>
      <c r="IRA43" s="147"/>
      <c r="IRB43" s="147"/>
      <c r="IRC43" s="147"/>
      <c r="IRD43" s="147"/>
      <c r="IRE43" s="147"/>
      <c r="IRF43" s="147"/>
      <c r="IRG43" s="147"/>
      <c r="IRH43" s="147"/>
      <c r="IRI43" s="147"/>
      <c r="IRJ43" s="147"/>
      <c r="IRK43" s="147"/>
      <c r="IRL43" s="147"/>
      <c r="IRM43" s="147"/>
      <c r="IRN43" s="147"/>
      <c r="IRO43" s="147"/>
      <c r="IRP43" s="147"/>
      <c r="IRQ43" s="147"/>
      <c r="IRR43" s="147"/>
      <c r="IRS43" s="147"/>
      <c r="IRT43" s="147"/>
      <c r="IRU43" s="147"/>
      <c r="IRV43" s="147"/>
      <c r="IRW43" s="147"/>
      <c r="IRX43" s="147"/>
      <c r="IRY43" s="147"/>
      <c r="IRZ43" s="147"/>
      <c r="ISA43" s="147"/>
      <c r="ISB43" s="147"/>
      <c r="ISC43" s="147"/>
      <c r="ISD43" s="147"/>
      <c r="ISE43" s="147"/>
      <c r="ISF43" s="147"/>
      <c r="ISG43" s="147"/>
      <c r="ISH43" s="147"/>
      <c r="ISI43" s="147"/>
      <c r="ISJ43" s="147"/>
      <c r="ISK43" s="147"/>
      <c r="ISL43" s="147"/>
      <c r="ISM43" s="147"/>
      <c r="ISN43" s="147"/>
      <c r="ISO43" s="147"/>
      <c r="ISP43" s="147"/>
      <c r="ISQ43" s="147"/>
      <c r="ISR43" s="147"/>
      <c r="ISS43" s="147"/>
      <c r="IST43" s="147"/>
      <c r="ISU43" s="147"/>
      <c r="ISV43" s="147"/>
      <c r="ISW43" s="147"/>
      <c r="ISX43" s="147"/>
      <c r="ISY43" s="147"/>
      <c r="ISZ43" s="147"/>
      <c r="ITA43" s="147"/>
      <c r="ITB43" s="147"/>
      <c r="ITC43" s="147"/>
      <c r="ITD43" s="147"/>
      <c r="ITE43" s="147"/>
      <c r="ITF43" s="147"/>
      <c r="ITG43" s="147"/>
      <c r="ITH43" s="147"/>
      <c r="ITI43" s="147"/>
      <c r="ITJ43" s="147"/>
      <c r="ITK43" s="147"/>
      <c r="ITL43" s="147"/>
      <c r="ITM43" s="147"/>
      <c r="ITN43" s="147"/>
      <c r="ITO43" s="147"/>
      <c r="ITP43" s="147"/>
      <c r="ITQ43" s="147"/>
      <c r="ITR43" s="147"/>
      <c r="ITS43" s="147"/>
      <c r="ITT43" s="147"/>
      <c r="ITU43" s="147"/>
      <c r="ITV43" s="147"/>
      <c r="ITW43" s="147"/>
      <c r="ITX43" s="147"/>
      <c r="ITY43" s="147"/>
      <c r="ITZ43" s="147"/>
      <c r="IUA43" s="147"/>
      <c r="IUB43" s="147"/>
      <c r="IUC43" s="147"/>
      <c r="IUD43" s="147"/>
      <c r="IUE43" s="147"/>
      <c r="IUF43" s="147"/>
      <c r="IUG43" s="147"/>
      <c r="IUH43" s="147"/>
      <c r="IUI43" s="147"/>
      <c r="IUJ43" s="147"/>
      <c r="IUK43" s="147"/>
      <c r="IUL43" s="147"/>
      <c r="IUM43" s="147"/>
      <c r="IUN43" s="147"/>
      <c r="IUO43" s="147"/>
      <c r="IUP43" s="147"/>
      <c r="IUQ43" s="147"/>
      <c r="IUR43" s="147"/>
      <c r="IUS43" s="147"/>
      <c r="IUT43" s="147"/>
      <c r="IUU43" s="147"/>
      <c r="IUV43" s="147"/>
      <c r="IUW43" s="147"/>
      <c r="IUX43" s="147"/>
      <c r="IUY43" s="147"/>
      <c r="IUZ43" s="147"/>
      <c r="IVA43" s="147"/>
      <c r="IVB43" s="147"/>
      <c r="IVC43" s="147"/>
      <c r="IVD43" s="147"/>
      <c r="IVE43" s="147"/>
      <c r="IVF43" s="147"/>
      <c r="IVG43" s="147"/>
      <c r="IVH43" s="147"/>
      <c r="IVI43" s="147"/>
      <c r="IVJ43" s="147"/>
      <c r="IVK43" s="147"/>
      <c r="IVL43" s="147"/>
      <c r="IVM43" s="147"/>
      <c r="IVN43" s="147"/>
      <c r="IVO43" s="147"/>
      <c r="IVP43" s="147"/>
      <c r="IVQ43" s="147"/>
      <c r="IVR43" s="147"/>
      <c r="IVS43" s="147"/>
      <c r="IVT43" s="147"/>
      <c r="IVU43" s="147"/>
      <c r="IVV43" s="147"/>
      <c r="IVW43" s="147"/>
      <c r="IVX43" s="147"/>
      <c r="IVY43" s="147"/>
      <c r="IVZ43" s="147"/>
      <c r="IWA43" s="147"/>
      <c r="IWB43" s="147"/>
      <c r="IWC43" s="147"/>
      <c r="IWD43" s="147"/>
      <c r="IWE43" s="147"/>
      <c r="IWF43" s="147"/>
      <c r="IWG43" s="147"/>
      <c r="IWH43" s="147"/>
      <c r="IWI43" s="147"/>
      <c r="IWJ43" s="147"/>
      <c r="IWK43" s="147"/>
      <c r="IWL43" s="147"/>
      <c r="IWM43" s="147"/>
      <c r="IWN43" s="147"/>
      <c r="IWO43" s="147"/>
      <c r="IWP43" s="147"/>
      <c r="IWQ43" s="147"/>
      <c r="IWR43" s="147"/>
      <c r="IWS43" s="147"/>
      <c r="IWT43" s="147"/>
      <c r="IWU43" s="147"/>
      <c r="IWV43" s="147"/>
      <c r="IWW43" s="147"/>
      <c r="IWX43" s="147"/>
      <c r="IWY43" s="147"/>
      <c r="IWZ43" s="147"/>
      <c r="IXA43" s="147"/>
      <c r="IXB43" s="147"/>
      <c r="IXC43" s="147"/>
      <c r="IXD43" s="147"/>
      <c r="IXE43" s="147"/>
      <c r="IXF43" s="147"/>
      <c r="IXG43" s="147"/>
      <c r="IXH43" s="147"/>
      <c r="IXI43" s="147"/>
      <c r="IXJ43" s="147"/>
      <c r="IXK43" s="147"/>
      <c r="IXL43" s="147"/>
      <c r="IXM43" s="147"/>
      <c r="IXN43" s="147"/>
      <c r="IXO43" s="147"/>
      <c r="IXP43" s="147"/>
      <c r="IXQ43" s="147"/>
      <c r="IXR43" s="147"/>
      <c r="IXS43" s="147"/>
      <c r="IXT43" s="147"/>
      <c r="IXU43" s="147"/>
      <c r="IXV43" s="147"/>
      <c r="IXW43" s="147"/>
      <c r="IXX43" s="147"/>
      <c r="IXY43" s="147"/>
      <c r="IXZ43" s="147"/>
      <c r="IYA43" s="147"/>
      <c r="IYB43" s="147"/>
      <c r="IYC43" s="147"/>
      <c r="IYD43" s="147"/>
      <c r="IYE43" s="147"/>
      <c r="IYF43" s="147"/>
      <c r="IYG43" s="147"/>
      <c r="IYH43" s="147"/>
      <c r="IYI43" s="147"/>
      <c r="IYJ43" s="147"/>
      <c r="IYK43" s="147"/>
      <c r="IYL43" s="147"/>
      <c r="IYM43" s="147"/>
      <c r="IYN43" s="147"/>
      <c r="IYO43" s="147"/>
      <c r="IYP43" s="147"/>
      <c r="IYQ43" s="147"/>
      <c r="IYR43" s="147"/>
      <c r="IYS43" s="147"/>
      <c r="IYT43" s="147"/>
      <c r="IYU43" s="147"/>
      <c r="IYV43" s="147"/>
      <c r="IYW43" s="147"/>
      <c r="IYX43" s="147"/>
      <c r="IYY43" s="147"/>
      <c r="IYZ43" s="147"/>
      <c r="IZA43" s="147"/>
      <c r="IZB43" s="147"/>
      <c r="IZC43" s="147"/>
      <c r="IZD43" s="147"/>
      <c r="IZE43" s="147"/>
      <c r="IZF43" s="147"/>
      <c r="IZG43" s="147"/>
      <c r="IZH43" s="147"/>
      <c r="IZI43" s="147"/>
      <c r="IZJ43" s="147"/>
      <c r="IZK43" s="147"/>
      <c r="IZL43" s="147"/>
      <c r="IZM43" s="147"/>
      <c r="IZN43" s="147"/>
      <c r="IZO43" s="147"/>
      <c r="IZP43" s="147"/>
      <c r="IZQ43" s="147"/>
      <c r="IZR43" s="147"/>
      <c r="IZS43" s="147"/>
      <c r="IZT43" s="147"/>
      <c r="IZU43" s="147"/>
      <c r="IZV43" s="147"/>
      <c r="IZW43" s="147"/>
      <c r="IZX43" s="147"/>
      <c r="IZY43" s="147"/>
      <c r="IZZ43" s="147"/>
      <c r="JAA43" s="147"/>
      <c r="JAB43" s="147"/>
      <c r="JAC43" s="147"/>
      <c r="JAD43" s="147"/>
      <c r="JAE43" s="147"/>
      <c r="JAF43" s="147"/>
      <c r="JAG43" s="147"/>
      <c r="JAH43" s="147"/>
      <c r="JAI43" s="147"/>
      <c r="JAJ43" s="147"/>
      <c r="JAK43" s="147"/>
      <c r="JAL43" s="147"/>
      <c r="JAM43" s="147"/>
      <c r="JAN43" s="147"/>
      <c r="JAO43" s="147"/>
      <c r="JAP43" s="147"/>
      <c r="JAQ43" s="147"/>
      <c r="JAR43" s="147"/>
      <c r="JAS43" s="147"/>
      <c r="JAT43" s="147"/>
      <c r="JAU43" s="147"/>
      <c r="JAV43" s="147"/>
      <c r="JAW43" s="147"/>
      <c r="JAX43" s="147"/>
      <c r="JAY43" s="147"/>
      <c r="JAZ43" s="147"/>
      <c r="JBA43" s="147"/>
      <c r="JBB43" s="147"/>
      <c r="JBC43" s="147"/>
      <c r="JBD43" s="147"/>
      <c r="JBE43" s="147"/>
      <c r="JBF43" s="147"/>
      <c r="JBG43" s="147"/>
      <c r="JBH43" s="147"/>
      <c r="JBI43" s="147"/>
      <c r="JBJ43" s="147"/>
      <c r="JBK43" s="147"/>
      <c r="JBL43" s="147"/>
      <c r="JBM43" s="147"/>
      <c r="JBN43" s="147"/>
      <c r="JBO43" s="147"/>
      <c r="JBP43" s="147"/>
      <c r="JBQ43" s="147"/>
      <c r="JBR43" s="147"/>
      <c r="JBS43" s="147"/>
      <c r="JBT43" s="147"/>
      <c r="JBU43" s="147"/>
      <c r="JBV43" s="147"/>
      <c r="JBW43" s="147"/>
      <c r="JBX43" s="147"/>
      <c r="JBY43" s="147"/>
      <c r="JBZ43" s="147"/>
      <c r="JCA43" s="147"/>
      <c r="JCB43" s="147"/>
      <c r="JCC43" s="147"/>
      <c r="JCD43" s="147"/>
      <c r="JCE43" s="147"/>
      <c r="JCF43" s="147"/>
      <c r="JCG43" s="147"/>
      <c r="JCH43" s="147"/>
      <c r="JCI43" s="147"/>
      <c r="JCJ43" s="147"/>
      <c r="JCK43" s="147"/>
      <c r="JCL43" s="147"/>
      <c r="JCM43" s="147"/>
      <c r="JCN43" s="147"/>
      <c r="JCO43" s="147"/>
      <c r="JCP43" s="147"/>
      <c r="JCQ43" s="147"/>
      <c r="JCR43" s="147"/>
      <c r="JCS43" s="147"/>
      <c r="JCT43" s="147"/>
      <c r="JCU43" s="147"/>
      <c r="JCV43" s="147"/>
      <c r="JCW43" s="147"/>
      <c r="JCX43" s="147"/>
      <c r="JCY43" s="147"/>
      <c r="JCZ43" s="147"/>
      <c r="JDA43" s="147"/>
      <c r="JDB43" s="147"/>
      <c r="JDC43" s="147"/>
      <c r="JDD43" s="147"/>
      <c r="JDE43" s="147"/>
      <c r="JDF43" s="147"/>
      <c r="JDG43" s="147"/>
      <c r="JDH43" s="147"/>
      <c r="JDI43" s="147"/>
      <c r="JDJ43" s="147"/>
      <c r="JDK43" s="147"/>
      <c r="JDL43" s="147"/>
      <c r="JDM43" s="147"/>
      <c r="JDN43" s="147"/>
      <c r="JDO43" s="147"/>
      <c r="JDP43" s="147"/>
      <c r="JDQ43" s="147"/>
      <c r="JDR43" s="147"/>
      <c r="JDS43" s="147"/>
      <c r="JDT43" s="147"/>
      <c r="JDU43" s="147"/>
      <c r="JDV43" s="147"/>
      <c r="JDW43" s="147"/>
      <c r="JDX43" s="147"/>
      <c r="JDY43" s="147"/>
      <c r="JDZ43" s="147"/>
      <c r="JEA43" s="147"/>
      <c r="JEB43" s="147"/>
      <c r="JEC43" s="147"/>
      <c r="JED43" s="147"/>
      <c r="JEE43" s="147"/>
      <c r="JEF43" s="147"/>
      <c r="JEG43" s="147"/>
      <c r="JEH43" s="147"/>
      <c r="JEI43" s="147"/>
      <c r="JEJ43" s="147"/>
      <c r="JEK43" s="147"/>
      <c r="JEL43" s="147"/>
      <c r="JEM43" s="147"/>
      <c r="JEN43" s="147"/>
      <c r="JEO43" s="147"/>
      <c r="JEP43" s="147"/>
      <c r="JEQ43" s="147"/>
      <c r="JER43" s="147"/>
      <c r="JES43" s="147"/>
      <c r="JET43" s="147"/>
      <c r="JEU43" s="147"/>
      <c r="JEV43" s="147"/>
      <c r="JEW43" s="147"/>
      <c r="JEX43" s="147"/>
      <c r="JEY43" s="147"/>
      <c r="JEZ43" s="147"/>
      <c r="JFA43" s="147"/>
      <c r="JFB43" s="147"/>
      <c r="JFC43" s="147"/>
      <c r="JFD43" s="147"/>
      <c r="JFE43" s="147"/>
      <c r="JFF43" s="147"/>
      <c r="JFG43" s="147"/>
      <c r="JFH43" s="147"/>
      <c r="JFI43" s="147"/>
      <c r="JFJ43" s="147"/>
      <c r="JFK43" s="147"/>
      <c r="JFL43" s="147"/>
      <c r="JFM43" s="147"/>
      <c r="JFN43" s="147"/>
      <c r="JFO43" s="147"/>
      <c r="JFP43" s="147"/>
      <c r="JFQ43" s="147"/>
      <c r="JFR43" s="147"/>
      <c r="JFS43" s="147"/>
      <c r="JFT43" s="147"/>
      <c r="JFU43" s="147"/>
      <c r="JFV43" s="147"/>
      <c r="JFW43" s="147"/>
      <c r="JFX43" s="147"/>
      <c r="JFY43" s="147"/>
      <c r="JFZ43" s="147"/>
      <c r="JGA43" s="147"/>
      <c r="JGB43" s="147"/>
      <c r="JGC43" s="147"/>
      <c r="JGD43" s="147"/>
      <c r="JGE43" s="147"/>
      <c r="JGF43" s="147"/>
      <c r="JGG43" s="147"/>
      <c r="JGH43" s="147"/>
      <c r="JGI43" s="147"/>
      <c r="JGJ43" s="147"/>
      <c r="JGK43" s="147"/>
      <c r="JGL43" s="147"/>
      <c r="JGM43" s="147"/>
      <c r="JGN43" s="147"/>
      <c r="JGO43" s="147"/>
      <c r="JGP43" s="147"/>
      <c r="JGQ43" s="147"/>
      <c r="JGR43" s="147"/>
      <c r="JGS43" s="147"/>
      <c r="JGT43" s="147"/>
      <c r="JGU43" s="147"/>
      <c r="JGV43" s="147"/>
      <c r="JGW43" s="147"/>
      <c r="JGX43" s="147"/>
      <c r="JGY43" s="147"/>
      <c r="JGZ43" s="147"/>
      <c r="JHA43" s="147"/>
      <c r="JHB43" s="147"/>
      <c r="JHC43" s="147"/>
      <c r="JHD43" s="147"/>
      <c r="JHE43" s="147"/>
      <c r="JHF43" s="147"/>
      <c r="JHG43" s="147"/>
      <c r="JHH43" s="147"/>
      <c r="JHI43" s="147"/>
      <c r="JHJ43" s="147"/>
      <c r="JHK43" s="147"/>
      <c r="JHL43" s="147"/>
      <c r="JHM43" s="147"/>
      <c r="JHN43" s="147"/>
      <c r="JHO43" s="147"/>
      <c r="JHP43" s="147"/>
      <c r="JHQ43" s="147"/>
      <c r="JHR43" s="147"/>
      <c r="JHS43" s="147"/>
      <c r="JHT43" s="147"/>
      <c r="JHU43" s="147"/>
      <c r="JHV43" s="147"/>
      <c r="JHW43" s="147"/>
      <c r="JHX43" s="147"/>
      <c r="JHY43" s="147"/>
      <c r="JHZ43" s="147"/>
      <c r="JIA43" s="147"/>
      <c r="JIB43" s="147"/>
      <c r="JIC43" s="147"/>
      <c r="JID43" s="147"/>
      <c r="JIE43" s="147"/>
      <c r="JIF43" s="147"/>
      <c r="JIG43" s="147"/>
      <c r="JIH43" s="147"/>
      <c r="JII43" s="147"/>
      <c r="JIJ43" s="147"/>
      <c r="JIK43" s="147"/>
      <c r="JIL43" s="147"/>
      <c r="JIM43" s="147"/>
      <c r="JIN43" s="147"/>
      <c r="JIO43" s="147"/>
      <c r="JIP43" s="147"/>
      <c r="JIQ43" s="147"/>
      <c r="JIR43" s="147"/>
      <c r="JIS43" s="147"/>
      <c r="JIT43" s="147"/>
      <c r="JIU43" s="147"/>
      <c r="JIV43" s="147"/>
      <c r="JIW43" s="147"/>
      <c r="JIX43" s="147"/>
      <c r="JIY43" s="147"/>
      <c r="JIZ43" s="147"/>
      <c r="JJA43" s="147"/>
      <c r="JJB43" s="147"/>
      <c r="JJC43" s="147"/>
      <c r="JJD43" s="147"/>
      <c r="JJE43" s="147"/>
      <c r="JJF43" s="147"/>
      <c r="JJG43" s="147"/>
      <c r="JJH43" s="147"/>
      <c r="JJI43" s="147"/>
      <c r="JJJ43" s="147"/>
      <c r="JJK43" s="147"/>
      <c r="JJL43" s="147"/>
      <c r="JJM43" s="147"/>
      <c r="JJN43" s="147"/>
      <c r="JJO43" s="147"/>
      <c r="JJP43" s="147"/>
      <c r="JJQ43" s="147"/>
      <c r="JJR43" s="147"/>
      <c r="JJS43" s="147"/>
      <c r="JJT43" s="147"/>
      <c r="JJU43" s="147"/>
      <c r="JJV43" s="147"/>
      <c r="JJW43" s="147"/>
      <c r="JJX43" s="147"/>
      <c r="JJY43" s="147"/>
      <c r="JJZ43" s="147"/>
      <c r="JKA43" s="147"/>
      <c r="JKB43" s="147"/>
      <c r="JKC43" s="147"/>
      <c r="JKD43" s="147"/>
      <c r="JKE43" s="147"/>
      <c r="JKF43" s="147"/>
      <c r="JKG43" s="147"/>
      <c r="JKH43" s="147"/>
      <c r="JKI43" s="147"/>
      <c r="JKJ43" s="147"/>
      <c r="JKK43" s="147"/>
      <c r="JKL43" s="147"/>
      <c r="JKM43" s="147"/>
      <c r="JKN43" s="147"/>
      <c r="JKO43" s="147"/>
      <c r="JKP43" s="147"/>
      <c r="JKQ43" s="147"/>
      <c r="JKR43" s="147"/>
      <c r="JKS43" s="147"/>
      <c r="JKT43" s="147"/>
      <c r="JKU43" s="147"/>
      <c r="JKV43" s="147"/>
      <c r="JKW43" s="147"/>
      <c r="JKX43" s="147"/>
      <c r="JKY43" s="147"/>
      <c r="JKZ43" s="147"/>
      <c r="JLA43" s="147"/>
      <c r="JLB43" s="147"/>
      <c r="JLC43" s="147"/>
      <c r="JLD43" s="147"/>
      <c r="JLE43" s="147"/>
      <c r="JLF43" s="147"/>
      <c r="JLG43" s="147"/>
      <c r="JLH43" s="147"/>
      <c r="JLI43" s="147"/>
      <c r="JLJ43" s="147"/>
      <c r="JLK43" s="147"/>
      <c r="JLL43" s="147"/>
      <c r="JLM43" s="147"/>
      <c r="JLN43" s="147"/>
      <c r="JLO43" s="147"/>
      <c r="JLP43" s="147"/>
      <c r="JLQ43" s="147"/>
      <c r="JLR43" s="147"/>
      <c r="JLS43" s="147"/>
      <c r="JLT43" s="147"/>
      <c r="JLU43" s="147"/>
      <c r="JLV43" s="147"/>
      <c r="JLW43" s="147"/>
      <c r="JLX43" s="147"/>
      <c r="JLY43" s="147"/>
      <c r="JLZ43" s="147"/>
      <c r="JMA43" s="147"/>
      <c r="JMB43" s="147"/>
      <c r="JMC43" s="147"/>
      <c r="JMD43" s="147"/>
      <c r="JME43" s="147"/>
      <c r="JMF43" s="147"/>
      <c r="JMG43" s="147"/>
      <c r="JMH43" s="147"/>
      <c r="JMI43" s="147"/>
      <c r="JMJ43" s="147"/>
      <c r="JMK43" s="147"/>
      <c r="JML43" s="147"/>
      <c r="JMM43" s="147"/>
      <c r="JMN43" s="147"/>
      <c r="JMO43" s="147"/>
      <c r="JMP43" s="147"/>
      <c r="JMQ43" s="147"/>
      <c r="JMR43" s="147"/>
      <c r="JMS43" s="147"/>
      <c r="JMT43" s="147"/>
      <c r="JMU43" s="147"/>
      <c r="JMV43" s="147"/>
      <c r="JMW43" s="147"/>
      <c r="JMX43" s="147"/>
      <c r="JMY43" s="147"/>
      <c r="JMZ43" s="147"/>
      <c r="JNA43" s="147"/>
      <c r="JNB43" s="147"/>
      <c r="JNC43" s="147"/>
      <c r="JND43" s="147"/>
      <c r="JNE43" s="147"/>
      <c r="JNF43" s="147"/>
      <c r="JNG43" s="147"/>
      <c r="JNH43" s="147"/>
      <c r="JNI43" s="147"/>
      <c r="JNJ43" s="147"/>
      <c r="JNK43" s="147"/>
      <c r="JNL43" s="147"/>
      <c r="JNM43" s="147"/>
      <c r="JNN43" s="147"/>
      <c r="JNO43" s="147"/>
      <c r="JNP43" s="147"/>
      <c r="JNQ43" s="147"/>
      <c r="JNR43" s="147"/>
      <c r="JNS43" s="147"/>
      <c r="JNT43" s="147"/>
      <c r="JNU43" s="147"/>
      <c r="JNV43" s="147"/>
      <c r="JNW43" s="147"/>
      <c r="JNX43" s="147"/>
      <c r="JNY43" s="147"/>
      <c r="JNZ43" s="147"/>
      <c r="JOA43" s="147"/>
      <c r="JOB43" s="147"/>
      <c r="JOC43" s="147"/>
      <c r="JOD43" s="147"/>
      <c r="JOE43" s="147"/>
      <c r="JOF43" s="147"/>
      <c r="JOG43" s="147"/>
      <c r="JOH43" s="147"/>
      <c r="JOI43" s="147"/>
      <c r="JOJ43" s="147"/>
      <c r="JOK43" s="147"/>
      <c r="JOL43" s="147"/>
      <c r="JOM43" s="147"/>
      <c r="JON43" s="147"/>
      <c r="JOO43" s="147"/>
      <c r="JOP43" s="147"/>
      <c r="JOQ43" s="147"/>
      <c r="JOR43" s="147"/>
      <c r="JOS43" s="147"/>
      <c r="JOT43" s="147"/>
      <c r="JOU43" s="147"/>
      <c r="JOV43" s="147"/>
      <c r="JOW43" s="147"/>
      <c r="JOX43" s="147"/>
      <c r="JOY43" s="147"/>
      <c r="JOZ43" s="147"/>
      <c r="JPA43" s="147"/>
      <c r="JPB43" s="147"/>
      <c r="JPC43" s="147"/>
      <c r="JPD43" s="147"/>
      <c r="JPE43" s="147"/>
      <c r="JPF43" s="147"/>
      <c r="JPG43" s="147"/>
      <c r="JPH43" s="147"/>
      <c r="JPI43" s="147"/>
      <c r="JPJ43" s="147"/>
      <c r="JPK43" s="147"/>
      <c r="JPL43" s="147"/>
      <c r="JPM43" s="147"/>
      <c r="JPN43" s="147"/>
      <c r="JPO43" s="147"/>
      <c r="JPP43" s="147"/>
      <c r="JPQ43" s="147"/>
      <c r="JPR43" s="147"/>
      <c r="JPS43" s="147"/>
      <c r="JPT43" s="147"/>
      <c r="JPU43" s="147"/>
      <c r="JPV43" s="147"/>
      <c r="JPW43" s="147"/>
      <c r="JPX43" s="147"/>
      <c r="JPY43" s="147"/>
      <c r="JPZ43" s="147"/>
      <c r="JQA43" s="147"/>
      <c r="JQB43" s="147"/>
      <c r="JQC43" s="147"/>
      <c r="JQD43" s="147"/>
      <c r="JQE43" s="147"/>
      <c r="JQF43" s="147"/>
      <c r="JQG43" s="147"/>
      <c r="JQH43" s="147"/>
      <c r="JQI43" s="147"/>
      <c r="JQJ43" s="147"/>
      <c r="JQK43" s="147"/>
      <c r="JQL43" s="147"/>
      <c r="JQM43" s="147"/>
      <c r="JQN43" s="147"/>
      <c r="JQO43" s="147"/>
      <c r="JQP43" s="147"/>
      <c r="JQQ43" s="147"/>
      <c r="JQR43" s="147"/>
      <c r="JQS43" s="147"/>
      <c r="JQT43" s="147"/>
      <c r="JQU43" s="147"/>
      <c r="JQV43" s="147"/>
      <c r="JQW43" s="147"/>
      <c r="JQX43" s="147"/>
      <c r="JQY43" s="147"/>
      <c r="JQZ43" s="147"/>
      <c r="JRA43" s="147"/>
      <c r="JRB43" s="147"/>
      <c r="JRC43" s="147"/>
      <c r="JRD43" s="147"/>
      <c r="JRE43" s="147"/>
      <c r="JRF43" s="147"/>
      <c r="JRG43" s="147"/>
      <c r="JRH43" s="147"/>
      <c r="JRI43" s="147"/>
      <c r="JRJ43" s="147"/>
      <c r="JRK43" s="147"/>
      <c r="JRL43" s="147"/>
      <c r="JRM43" s="147"/>
      <c r="JRN43" s="147"/>
      <c r="JRO43" s="147"/>
      <c r="JRP43" s="147"/>
      <c r="JRQ43" s="147"/>
      <c r="JRR43" s="147"/>
      <c r="JRS43" s="147"/>
      <c r="JRT43" s="147"/>
      <c r="JRU43" s="147"/>
      <c r="JRV43" s="147"/>
      <c r="JRW43" s="147"/>
      <c r="JRX43" s="147"/>
      <c r="JRY43" s="147"/>
      <c r="JRZ43" s="147"/>
      <c r="JSA43" s="147"/>
      <c r="JSB43" s="147"/>
      <c r="JSC43" s="147"/>
      <c r="JSD43" s="147"/>
      <c r="JSE43" s="147"/>
      <c r="JSF43" s="147"/>
      <c r="JSG43" s="147"/>
      <c r="JSH43" s="147"/>
      <c r="JSI43" s="147"/>
      <c r="JSJ43" s="147"/>
      <c r="JSK43" s="147"/>
      <c r="JSL43" s="147"/>
      <c r="JSM43" s="147"/>
      <c r="JSN43" s="147"/>
      <c r="JSO43" s="147"/>
      <c r="JSP43" s="147"/>
      <c r="JSQ43" s="147"/>
      <c r="JSR43" s="147"/>
      <c r="JSS43" s="147"/>
      <c r="JST43" s="147"/>
      <c r="JSU43" s="147"/>
      <c r="JSV43" s="147"/>
      <c r="JSW43" s="147"/>
      <c r="JSX43" s="147"/>
      <c r="JSY43" s="147"/>
      <c r="JSZ43" s="147"/>
      <c r="JTA43" s="147"/>
      <c r="JTB43" s="147"/>
      <c r="JTC43" s="147"/>
      <c r="JTD43" s="147"/>
      <c r="JTE43" s="147"/>
      <c r="JTF43" s="147"/>
      <c r="JTG43" s="147"/>
      <c r="JTH43" s="147"/>
      <c r="JTI43" s="147"/>
      <c r="JTJ43" s="147"/>
      <c r="JTK43" s="147"/>
      <c r="JTL43" s="147"/>
      <c r="JTM43" s="147"/>
      <c r="JTN43" s="147"/>
      <c r="JTO43" s="147"/>
      <c r="JTP43" s="147"/>
      <c r="JTQ43" s="147"/>
      <c r="JTR43" s="147"/>
      <c r="JTS43" s="147"/>
      <c r="JTT43" s="147"/>
      <c r="JTU43" s="147"/>
      <c r="JTV43" s="147"/>
      <c r="JTW43" s="147"/>
      <c r="JTX43" s="147"/>
      <c r="JTY43" s="147"/>
      <c r="JTZ43" s="147"/>
      <c r="JUA43" s="147"/>
      <c r="JUB43" s="147"/>
      <c r="JUC43" s="147"/>
      <c r="JUD43" s="147"/>
      <c r="JUE43" s="147"/>
      <c r="JUF43" s="147"/>
      <c r="JUG43" s="147"/>
      <c r="JUH43" s="147"/>
      <c r="JUI43" s="147"/>
      <c r="JUJ43" s="147"/>
      <c r="JUK43" s="147"/>
      <c r="JUL43" s="147"/>
      <c r="JUM43" s="147"/>
      <c r="JUN43" s="147"/>
      <c r="JUO43" s="147"/>
      <c r="JUP43" s="147"/>
      <c r="JUQ43" s="147"/>
      <c r="JUR43" s="147"/>
      <c r="JUS43" s="147"/>
      <c r="JUT43" s="147"/>
      <c r="JUU43" s="147"/>
      <c r="JUV43" s="147"/>
      <c r="JUW43" s="147"/>
      <c r="JUX43" s="147"/>
      <c r="JUY43" s="147"/>
      <c r="JUZ43" s="147"/>
      <c r="JVA43" s="147"/>
      <c r="JVB43" s="147"/>
      <c r="JVC43" s="147"/>
      <c r="JVD43" s="147"/>
      <c r="JVE43" s="147"/>
      <c r="JVF43" s="147"/>
      <c r="JVG43" s="147"/>
      <c r="JVH43" s="147"/>
      <c r="JVI43" s="147"/>
      <c r="JVJ43" s="147"/>
      <c r="JVK43" s="147"/>
      <c r="JVL43" s="147"/>
      <c r="JVM43" s="147"/>
      <c r="JVN43" s="147"/>
      <c r="JVO43" s="147"/>
      <c r="JVP43" s="147"/>
      <c r="JVQ43" s="147"/>
      <c r="JVR43" s="147"/>
      <c r="JVS43" s="147"/>
      <c r="JVT43" s="147"/>
      <c r="JVU43" s="147"/>
      <c r="JVV43" s="147"/>
      <c r="JVW43" s="147"/>
      <c r="JVX43" s="147"/>
      <c r="JVY43" s="147"/>
      <c r="JVZ43" s="147"/>
      <c r="JWA43" s="147"/>
      <c r="JWB43" s="147"/>
      <c r="JWC43" s="147"/>
      <c r="JWD43" s="147"/>
      <c r="JWE43" s="147"/>
      <c r="JWF43" s="147"/>
      <c r="JWG43" s="147"/>
      <c r="JWH43" s="147"/>
      <c r="JWI43" s="147"/>
      <c r="JWJ43" s="147"/>
      <c r="JWK43" s="147"/>
      <c r="JWL43" s="147"/>
      <c r="JWM43" s="147"/>
      <c r="JWN43" s="147"/>
      <c r="JWO43" s="147"/>
      <c r="JWP43" s="147"/>
      <c r="JWQ43" s="147"/>
      <c r="JWR43" s="147"/>
      <c r="JWS43" s="147"/>
      <c r="JWT43" s="147"/>
      <c r="JWU43" s="147"/>
      <c r="JWV43" s="147"/>
      <c r="JWW43" s="147"/>
      <c r="JWX43" s="147"/>
      <c r="JWY43" s="147"/>
      <c r="JWZ43" s="147"/>
      <c r="JXA43" s="147"/>
      <c r="JXB43" s="147"/>
      <c r="JXC43" s="147"/>
      <c r="JXD43" s="147"/>
      <c r="JXE43" s="147"/>
      <c r="JXF43" s="147"/>
      <c r="JXG43" s="147"/>
      <c r="JXH43" s="147"/>
      <c r="JXI43" s="147"/>
      <c r="JXJ43" s="147"/>
      <c r="JXK43" s="147"/>
      <c r="JXL43" s="147"/>
      <c r="JXM43" s="147"/>
      <c r="JXN43" s="147"/>
      <c r="JXO43" s="147"/>
      <c r="JXP43" s="147"/>
      <c r="JXQ43" s="147"/>
      <c r="JXR43" s="147"/>
      <c r="JXS43" s="147"/>
      <c r="JXT43" s="147"/>
      <c r="JXU43" s="147"/>
      <c r="JXV43" s="147"/>
      <c r="JXW43" s="147"/>
      <c r="JXX43" s="147"/>
      <c r="JXY43" s="147"/>
      <c r="JXZ43" s="147"/>
      <c r="JYA43" s="147"/>
      <c r="JYB43" s="147"/>
      <c r="JYC43" s="147"/>
      <c r="JYD43" s="147"/>
      <c r="JYE43" s="147"/>
      <c r="JYF43" s="147"/>
      <c r="JYG43" s="147"/>
      <c r="JYH43" s="147"/>
      <c r="JYI43" s="147"/>
      <c r="JYJ43" s="147"/>
      <c r="JYK43" s="147"/>
      <c r="JYL43" s="147"/>
      <c r="JYM43" s="147"/>
      <c r="JYN43" s="147"/>
      <c r="JYO43" s="147"/>
      <c r="JYP43" s="147"/>
      <c r="JYQ43" s="147"/>
      <c r="JYR43" s="147"/>
      <c r="JYS43" s="147"/>
      <c r="JYT43" s="147"/>
      <c r="JYU43" s="147"/>
      <c r="JYV43" s="147"/>
      <c r="JYW43" s="147"/>
      <c r="JYX43" s="147"/>
      <c r="JYY43" s="147"/>
      <c r="JYZ43" s="147"/>
      <c r="JZA43" s="147"/>
      <c r="JZB43" s="147"/>
      <c r="JZC43" s="147"/>
      <c r="JZD43" s="147"/>
      <c r="JZE43" s="147"/>
      <c r="JZF43" s="147"/>
      <c r="JZG43" s="147"/>
      <c r="JZH43" s="147"/>
      <c r="JZI43" s="147"/>
      <c r="JZJ43" s="147"/>
      <c r="JZK43" s="147"/>
      <c r="JZL43" s="147"/>
      <c r="JZM43" s="147"/>
      <c r="JZN43" s="147"/>
      <c r="JZO43" s="147"/>
      <c r="JZP43" s="147"/>
      <c r="JZQ43" s="147"/>
      <c r="JZR43" s="147"/>
      <c r="JZS43" s="147"/>
      <c r="JZT43" s="147"/>
      <c r="JZU43" s="147"/>
      <c r="JZV43" s="147"/>
      <c r="JZW43" s="147"/>
      <c r="JZX43" s="147"/>
      <c r="JZY43" s="147"/>
      <c r="JZZ43" s="147"/>
      <c r="KAA43" s="147"/>
      <c r="KAB43" s="147"/>
      <c r="KAC43" s="147"/>
      <c r="KAD43" s="147"/>
      <c r="KAE43" s="147"/>
      <c r="KAF43" s="147"/>
      <c r="KAG43" s="147"/>
      <c r="KAH43" s="147"/>
      <c r="KAI43" s="147"/>
      <c r="KAJ43" s="147"/>
      <c r="KAK43" s="147"/>
      <c r="KAL43" s="147"/>
      <c r="KAM43" s="147"/>
      <c r="KAN43" s="147"/>
      <c r="KAO43" s="147"/>
      <c r="KAP43" s="147"/>
      <c r="KAQ43" s="147"/>
      <c r="KAR43" s="147"/>
      <c r="KAS43" s="147"/>
      <c r="KAT43" s="147"/>
      <c r="KAU43" s="147"/>
      <c r="KAV43" s="147"/>
      <c r="KAW43" s="147"/>
      <c r="KAX43" s="147"/>
      <c r="KAY43" s="147"/>
      <c r="KAZ43" s="147"/>
      <c r="KBA43" s="147"/>
      <c r="KBB43" s="147"/>
      <c r="KBC43" s="147"/>
      <c r="KBD43" s="147"/>
      <c r="KBE43" s="147"/>
      <c r="KBF43" s="147"/>
      <c r="KBG43" s="147"/>
      <c r="KBH43" s="147"/>
      <c r="KBI43" s="147"/>
      <c r="KBJ43" s="147"/>
      <c r="KBK43" s="147"/>
      <c r="KBL43" s="147"/>
      <c r="KBM43" s="147"/>
      <c r="KBN43" s="147"/>
      <c r="KBO43" s="147"/>
      <c r="KBP43" s="147"/>
      <c r="KBQ43" s="147"/>
      <c r="KBR43" s="147"/>
      <c r="KBS43" s="147"/>
      <c r="KBT43" s="147"/>
      <c r="KBU43" s="147"/>
      <c r="KBV43" s="147"/>
      <c r="KBW43" s="147"/>
      <c r="KBX43" s="147"/>
      <c r="KBY43" s="147"/>
      <c r="KBZ43" s="147"/>
      <c r="KCA43" s="147"/>
      <c r="KCB43" s="147"/>
      <c r="KCC43" s="147"/>
      <c r="KCD43" s="147"/>
      <c r="KCE43" s="147"/>
      <c r="KCF43" s="147"/>
      <c r="KCG43" s="147"/>
      <c r="KCH43" s="147"/>
      <c r="KCI43" s="147"/>
      <c r="KCJ43" s="147"/>
      <c r="KCK43" s="147"/>
      <c r="KCL43" s="147"/>
      <c r="KCM43" s="147"/>
      <c r="KCN43" s="147"/>
      <c r="KCO43" s="147"/>
      <c r="KCP43" s="147"/>
      <c r="KCQ43" s="147"/>
      <c r="KCR43" s="147"/>
      <c r="KCS43" s="147"/>
      <c r="KCT43" s="147"/>
      <c r="KCU43" s="147"/>
      <c r="KCV43" s="147"/>
      <c r="KCW43" s="147"/>
      <c r="KCX43" s="147"/>
      <c r="KCY43" s="147"/>
      <c r="KCZ43" s="147"/>
      <c r="KDA43" s="147"/>
      <c r="KDB43" s="147"/>
      <c r="KDC43" s="147"/>
      <c r="KDD43" s="147"/>
      <c r="KDE43" s="147"/>
      <c r="KDF43" s="147"/>
      <c r="KDG43" s="147"/>
      <c r="KDH43" s="147"/>
      <c r="KDI43" s="147"/>
      <c r="KDJ43" s="147"/>
      <c r="KDK43" s="147"/>
      <c r="KDL43" s="147"/>
      <c r="KDM43" s="147"/>
      <c r="KDN43" s="147"/>
      <c r="KDO43" s="147"/>
      <c r="KDP43" s="147"/>
      <c r="KDQ43" s="147"/>
      <c r="KDR43" s="147"/>
      <c r="KDS43" s="147"/>
      <c r="KDT43" s="147"/>
      <c r="KDU43" s="147"/>
      <c r="KDV43" s="147"/>
      <c r="KDW43" s="147"/>
      <c r="KDX43" s="147"/>
      <c r="KDY43" s="147"/>
      <c r="KDZ43" s="147"/>
      <c r="KEA43" s="147"/>
      <c r="KEB43" s="147"/>
      <c r="KEC43" s="147"/>
      <c r="KED43" s="147"/>
      <c r="KEE43" s="147"/>
      <c r="KEF43" s="147"/>
      <c r="KEG43" s="147"/>
      <c r="KEH43" s="147"/>
      <c r="KEI43" s="147"/>
      <c r="KEJ43" s="147"/>
      <c r="KEK43" s="147"/>
      <c r="KEL43" s="147"/>
      <c r="KEM43" s="147"/>
      <c r="KEN43" s="147"/>
      <c r="KEO43" s="147"/>
      <c r="KEP43" s="147"/>
      <c r="KEQ43" s="147"/>
      <c r="KER43" s="147"/>
      <c r="KES43" s="147"/>
      <c r="KET43" s="147"/>
      <c r="KEU43" s="147"/>
      <c r="KEV43" s="147"/>
      <c r="KEW43" s="147"/>
      <c r="KEX43" s="147"/>
      <c r="KEY43" s="147"/>
      <c r="KEZ43" s="147"/>
      <c r="KFA43" s="147"/>
      <c r="KFB43" s="147"/>
      <c r="KFC43" s="147"/>
      <c r="KFD43" s="147"/>
      <c r="KFE43" s="147"/>
      <c r="KFF43" s="147"/>
      <c r="KFG43" s="147"/>
      <c r="KFH43" s="147"/>
      <c r="KFI43" s="147"/>
      <c r="KFJ43" s="147"/>
      <c r="KFK43" s="147"/>
      <c r="KFL43" s="147"/>
      <c r="KFM43" s="147"/>
      <c r="KFN43" s="147"/>
      <c r="KFO43" s="147"/>
      <c r="KFP43" s="147"/>
      <c r="KFQ43" s="147"/>
      <c r="KFR43" s="147"/>
      <c r="KFS43" s="147"/>
      <c r="KFT43" s="147"/>
      <c r="KFU43" s="147"/>
      <c r="KFV43" s="147"/>
      <c r="KFW43" s="147"/>
      <c r="KFX43" s="147"/>
      <c r="KFY43" s="147"/>
      <c r="KFZ43" s="147"/>
      <c r="KGA43" s="147"/>
      <c r="KGB43" s="147"/>
      <c r="KGC43" s="147"/>
      <c r="KGD43" s="147"/>
      <c r="KGE43" s="147"/>
      <c r="KGF43" s="147"/>
      <c r="KGG43" s="147"/>
      <c r="KGH43" s="147"/>
      <c r="KGI43" s="147"/>
      <c r="KGJ43" s="147"/>
      <c r="KGK43" s="147"/>
      <c r="KGL43" s="147"/>
      <c r="KGM43" s="147"/>
      <c r="KGN43" s="147"/>
      <c r="KGO43" s="147"/>
      <c r="KGP43" s="147"/>
      <c r="KGQ43" s="147"/>
      <c r="KGR43" s="147"/>
      <c r="KGS43" s="147"/>
      <c r="KGT43" s="147"/>
      <c r="KGU43" s="147"/>
      <c r="KGV43" s="147"/>
      <c r="KGW43" s="147"/>
      <c r="KGX43" s="147"/>
      <c r="KGY43" s="147"/>
      <c r="KGZ43" s="147"/>
      <c r="KHA43" s="147"/>
      <c r="KHB43" s="147"/>
      <c r="KHC43" s="147"/>
      <c r="KHD43" s="147"/>
      <c r="KHE43" s="147"/>
      <c r="KHF43" s="147"/>
      <c r="KHG43" s="147"/>
      <c r="KHH43" s="147"/>
      <c r="KHI43" s="147"/>
      <c r="KHJ43" s="147"/>
      <c r="KHK43" s="147"/>
      <c r="KHL43" s="147"/>
      <c r="KHM43" s="147"/>
      <c r="KHN43" s="147"/>
      <c r="KHO43" s="147"/>
      <c r="KHP43" s="147"/>
      <c r="KHQ43" s="147"/>
      <c r="KHR43" s="147"/>
      <c r="KHS43" s="147"/>
      <c r="KHT43" s="147"/>
      <c r="KHU43" s="147"/>
      <c r="KHV43" s="147"/>
      <c r="KHW43" s="147"/>
      <c r="KHX43" s="147"/>
      <c r="KHY43" s="147"/>
      <c r="KHZ43" s="147"/>
      <c r="KIA43" s="147"/>
      <c r="KIB43" s="147"/>
      <c r="KIC43" s="147"/>
      <c r="KID43" s="147"/>
      <c r="KIE43" s="147"/>
      <c r="KIF43" s="147"/>
      <c r="KIG43" s="147"/>
      <c r="KIH43" s="147"/>
      <c r="KII43" s="147"/>
      <c r="KIJ43" s="147"/>
      <c r="KIK43" s="147"/>
      <c r="KIL43" s="147"/>
      <c r="KIM43" s="147"/>
      <c r="KIN43" s="147"/>
      <c r="KIO43" s="147"/>
      <c r="KIP43" s="147"/>
      <c r="KIQ43" s="147"/>
      <c r="KIR43" s="147"/>
      <c r="KIS43" s="147"/>
      <c r="KIT43" s="147"/>
      <c r="KIU43" s="147"/>
      <c r="KIV43" s="147"/>
      <c r="KIW43" s="147"/>
      <c r="KIX43" s="147"/>
      <c r="KIY43" s="147"/>
      <c r="KIZ43" s="147"/>
      <c r="KJA43" s="147"/>
      <c r="KJB43" s="147"/>
      <c r="KJC43" s="147"/>
      <c r="KJD43" s="147"/>
      <c r="KJE43" s="147"/>
      <c r="KJF43" s="147"/>
      <c r="KJG43" s="147"/>
      <c r="KJH43" s="147"/>
      <c r="KJI43" s="147"/>
      <c r="KJJ43" s="147"/>
      <c r="KJK43" s="147"/>
      <c r="KJL43" s="147"/>
      <c r="KJM43" s="147"/>
      <c r="KJN43" s="147"/>
      <c r="KJO43" s="147"/>
      <c r="KJP43" s="147"/>
      <c r="KJQ43" s="147"/>
      <c r="KJR43" s="147"/>
      <c r="KJS43" s="147"/>
      <c r="KJT43" s="147"/>
      <c r="KJU43" s="147"/>
      <c r="KJV43" s="147"/>
      <c r="KJW43" s="147"/>
      <c r="KJX43" s="147"/>
      <c r="KJY43" s="147"/>
      <c r="KJZ43" s="147"/>
      <c r="KKA43" s="147"/>
      <c r="KKB43" s="147"/>
      <c r="KKC43" s="147"/>
      <c r="KKD43" s="147"/>
      <c r="KKE43" s="147"/>
      <c r="KKF43" s="147"/>
      <c r="KKG43" s="147"/>
      <c r="KKH43" s="147"/>
      <c r="KKI43" s="147"/>
      <c r="KKJ43" s="147"/>
      <c r="KKK43" s="147"/>
      <c r="KKL43" s="147"/>
      <c r="KKM43" s="147"/>
      <c r="KKN43" s="147"/>
      <c r="KKO43" s="147"/>
      <c r="KKP43" s="147"/>
      <c r="KKQ43" s="147"/>
      <c r="KKR43" s="147"/>
      <c r="KKS43" s="147"/>
      <c r="KKT43" s="147"/>
      <c r="KKU43" s="147"/>
      <c r="KKV43" s="147"/>
      <c r="KKW43" s="147"/>
      <c r="KKX43" s="147"/>
      <c r="KKY43" s="147"/>
      <c r="KKZ43" s="147"/>
      <c r="KLA43" s="147"/>
      <c r="KLB43" s="147"/>
      <c r="KLC43" s="147"/>
      <c r="KLD43" s="147"/>
      <c r="KLE43" s="147"/>
      <c r="KLF43" s="147"/>
      <c r="KLG43" s="147"/>
      <c r="KLH43" s="147"/>
      <c r="KLI43" s="147"/>
      <c r="KLJ43" s="147"/>
      <c r="KLK43" s="147"/>
      <c r="KLL43" s="147"/>
      <c r="KLM43" s="147"/>
      <c r="KLN43" s="147"/>
      <c r="KLO43" s="147"/>
      <c r="KLP43" s="147"/>
      <c r="KLQ43" s="147"/>
      <c r="KLR43" s="147"/>
      <c r="KLS43" s="147"/>
      <c r="KLT43" s="147"/>
      <c r="KLU43" s="147"/>
      <c r="KLV43" s="147"/>
      <c r="KLW43" s="147"/>
      <c r="KLX43" s="147"/>
      <c r="KLY43" s="147"/>
      <c r="KLZ43" s="147"/>
      <c r="KMA43" s="147"/>
      <c r="KMB43" s="147"/>
      <c r="KMC43" s="147"/>
      <c r="KMD43" s="147"/>
      <c r="KME43" s="147"/>
      <c r="KMF43" s="147"/>
      <c r="KMG43" s="147"/>
      <c r="KMH43" s="147"/>
      <c r="KMI43" s="147"/>
      <c r="KMJ43" s="147"/>
      <c r="KMK43" s="147"/>
      <c r="KML43" s="147"/>
      <c r="KMM43" s="147"/>
      <c r="KMN43" s="147"/>
      <c r="KMO43" s="147"/>
      <c r="KMP43" s="147"/>
      <c r="KMQ43" s="147"/>
      <c r="KMR43" s="147"/>
      <c r="KMS43" s="147"/>
      <c r="KMT43" s="147"/>
      <c r="KMU43" s="147"/>
      <c r="KMV43" s="147"/>
      <c r="KMW43" s="147"/>
      <c r="KMX43" s="147"/>
      <c r="KMY43" s="147"/>
      <c r="KMZ43" s="147"/>
      <c r="KNA43" s="147"/>
      <c r="KNB43" s="147"/>
      <c r="KNC43" s="147"/>
      <c r="KND43" s="147"/>
      <c r="KNE43" s="147"/>
      <c r="KNF43" s="147"/>
      <c r="KNG43" s="147"/>
      <c r="KNH43" s="147"/>
      <c r="KNI43" s="147"/>
      <c r="KNJ43" s="147"/>
      <c r="KNK43" s="147"/>
      <c r="KNL43" s="147"/>
      <c r="KNM43" s="147"/>
      <c r="KNN43" s="147"/>
      <c r="KNO43" s="147"/>
      <c r="KNP43" s="147"/>
      <c r="KNQ43" s="147"/>
      <c r="KNR43" s="147"/>
      <c r="KNS43" s="147"/>
      <c r="KNT43" s="147"/>
      <c r="KNU43" s="147"/>
      <c r="KNV43" s="147"/>
      <c r="KNW43" s="147"/>
      <c r="KNX43" s="147"/>
      <c r="KNY43" s="147"/>
      <c r="KNZ43" s="147"/>
      <c r="KOA43" s="147"/>
      <c r="KOB43" s="147"/>
      <c r="KOC43" s="147"/>
      <c r="KOD43" s="147"/>
      <c r="KOE43" s="147"/>
      <c r="KOF43" s="147"/>
      <c r="KOG43" s="147"/>
      <c r="KOH43" s="147"/>
      <c r="KOI43" s="147"/>
      <c r="KOJ43" s="147"/>
      <c r="KOK43" s="147"/>
      <c r="KOL43" s="147"/>
      <c r="KOM43" s="147"/>
      <c r="KON43" s="147"/>
      <c r="KOO43" s="147"/>
      <c r="KOP43" s="147"/>
      <c r="KOQ43" s="147"/>
      <c r="KOR43" s="147"/>
      <c r="KOS43" s="147"/>
      <c r="KOT43" s="147"/>
      <c r="KOU43" s="147"/>
      <c r="KOV43" s="147"/>
      <c r="KOW43" s="147"/>
      <c r="KOX43" s="147"/>
      <c r="KOY43" s="147"/>
      <c r="KOZ43" s="147"/>
      <c r="KPA43" s="147"/>
      <c r="KPB43" s="147"/>
      <c r="KPC43" s="147"/>
      <c r="KPD43" s="147"/>
      <c r="KPE43" s="147"/>
      <c r="KPF43" s="147"/>
      <c r="KPG43" s="147"/>
      <c r="KPH43" s="147"/>
      <c r="KPI43" s="147"/>
      <c r="KPJ43" s="147"/>
      <c r="KPK43" s="147"/>
      <c r="KPL43" s="147"/>
      <c r="KPM43" s="147"/>
      <c r="KPN43" s="147"/>
      <c r="KPO43" s="147"/>
      <c r="KPP43" s="147"/>
      <c r="KPQ43" s="147"/>
      <c r="KPR43" s="147"/>
      <c r="KPS43" s="147"/>
      <c r="KPT43" s="147"/>
      <c r="KPU43" s="147"/>
      <c r="KPV43" s="147"/>
      <c r="KPW43" s="147"/>
      <c r="KPX43" s="147"/>
      <c r="KPY43" s="147"/>
      <c r="KPZ43" s="147"/>
      <c r="KQA43" s="147"/>
      <c r="KQB43" s="147"/>
      <c r="KQC43" s="147"/>
      <c r="KQD43" s="147"/>
      <c r="KQE43" s="147"/>
      <c r="KQF43" s="147"/>
      <c r="KQG43" s="147"/>
      <c r="KQH43" s="147"/>
      <c r="KQI43" s="147"/>
      <c r="KQJ43" s="147"/>
      <c r="KQK43" s="147"/>
      <c r="KQL43" s="147"/>
      <c r="KQM43" s="147"/>
      <c r="KQN43" s="147"/>
      <c r="KQO43" s="147"/>
      <c r="KQP43" s="147"/>
      <c r="KQQ43" s="147"/>
      <c r="KQR43" s="147"/>
      <c r="KQS43" s="147"/>
      <c r="KQT43" s="147"/>
      <c r="KQU43" s="147"/>
      <c r="KQV43" s="147"/>
      <c r="KQW43" s="147"/>
      <c r="KQX43" s="147"/>
      <c r="KQY43" s="147"/>
      <c r="KQZ43" s="147"/>
      <c r="KRA43" s="147"/>
      <c r="KRB43" s="147"/>
      <c r="KRC43" s="147"/>
      <c r="KRD43" s="147"/>
      <c r="KRE43" s="147"/>
      <c r="KRF43" s="147"/>
      <c r="KRG43" s="147"/>
      <c r="KRH43" s="147"/>
      <c r="KRI43" s="147"/>
      <c r="KRJ43" s="147"/>
      <c r="KRK43" s="147"/>
      <c r="KRL43" s="147"/>
      <c r="KRM43" s="147"/>
      <c r="KRN43" s="147"/>
      <c r="KRO43" s="147"/>
      <c r="KRP43" s="147"/>
      <c r="KRQ43" s="147"/>
      <c r="KRR43" s="147"/>
      <c r="KRS43" s="147"/>
      <c r="KRT43" s="147"/>
      <c r="KRU43" s="147"/>
      <c r="KRV43" s="147"/>
      <c r="KRW43" s="147"/>
      <c r="KRX43" s="147"/>
      <c r="KRY43" s="147"/>
      <c r="KRZ43" s="147"/>
      <c r="KSA43" s="147"/>
      <c r="KSB43" s="147"/>
      <c r="KSC43" s="147"/>
      <c r="KSD43" s="147"/>
      <c r="KSE43" s="147"/>
      <c r="KSF43" s="147"/>
      <c r="KSG43" s="147"/>
      <c r="KSH43" s="147"/>
      <c r="KSI43" s="147"/>
      <c r="KSJ43" s="147"/>
      <c r="KSK43" s="147"/>
      <c r="KSL43" s="147"/>
      <c r="KSM43" s="147"/>
      <c r="KSN43" s="147"/>
      <c r="KSO43" s="147"/>
      <c r="KSP43" s="147"/>
      <c r="KSQ43" s="147"/>
      <c r="KSR43" s="147"/>
      <c r="KSS43" s="147"/>
      <c r="KST43" s="147"/>
      <c r="KSU43" s="147"/>
      <c r="KSV43" s="147"/>
      <c r="KSW43" s="147"/>
      <c r="KSX43" s="147"/>
      <c r="KSY43" s="147"/>
      <c r="KSZ43" s="147"/>
      <c r="KTA43" s="147"/>
      <c r="KTB43" s="147"/>
      <c r="KTC43" s="147"/>
      <c r="KTD43" s="147"/>
      <c r="KTE43" s="147"/>
      <c r="KTF43" s="147"/>
      <c r="KTG43" s="147"/>
      <c r="KTH43" s="147"/>
      <c r="KTI43" s="147"/>
      <c r="KTJ43" s="147"/>
      <c r="KTK43" s="147"/>
      <c r="KTL43" s="147"/>
      <c r="KTM43" s="147"/>
      <c r="KTN43" s="147"/>
      <c r="KTO43" s="147"/>
      <c r="KTP43" s="147"/>
      <c r="KTQ43" s="147"/>
      <c r="KTR43" s="147"/>
      <c r="KTS43" s="147"/>
      <c r="KTT43" s="147"/>
      <c r="KTU43" s="147"/>
      <c r="KTV43" s="147"/>
      <c r="KTW43" s="147"/>
      <c r="KTX43" s="147"/>
      <c r="KTY43" s="147"/>
      <c r="KTZ43" s="147"/>
      <c r="KUA43" s="147"/>
      <c r="KUB43" s="147"/>
      <c r="KUC43" s="147"/>
      <c r="KUD43" s="147"/>
      <c r="KUE43" s="147"/>
      <c r="KUF43" s="147"/>
      <c r="KUG43" s="147"/>
      <c r="KUH43" s="147"/>
      <c r="KUI43" s="147"/>
      <c r="KUJ43" s="147"/>
      <c r="KUK43" s="147"/>
      <c r="KUL43" s="147"/>
      <c r="KUM43" s="147"/>
      <c r="KUN43" s="147"/>
      <c r="KUO43" s="147"/>
      <c r="KUP43" s="147"/>
      <c r="KUQ43" s="147"/>
      <c r="KUR43" s="147"/>
      <c r="KUS43" s="147"/>
      <c r="KUT43" s="147"/>
      <c r="KUU43" s="147"/>
      <c r="KUV43" s="147"/>
      <c r="KUW43" s="147"/>
      <c r="KUX43" s="147"/>
      <c r="KUY43" s="147"/>
      <c r="KUZ43" s="147"/>
      <c r="KVA43" s="147"/>
      <c r="KVB43" s="147"/>
      <c r="KVC43" s="147"/>
      <c r="KVD43" s="147"/>
      <c r="KVE43" s="147"/>
      <c r="KVF43" s="147"/>
      <c r="KVG43" s="147"/>
      <c r="KVH43" s="147"/>
      <c r="KVI43" s="147"/>
      <c r="KVJ43" s="147"/>
      <c r="KVK43" s="147"/>
      <c r="KVL43" s="147"/>
      <c r="KVM43" s="147"/>
      <c r="KVN43" s="147"/>
      <c r="KVO43" s="147"/>
      <c r="KVP43" s="147"/>
      <c r="KVQ43" s="147"/>
      <c r="KVR43" s="147"/>
      <c r="KVS43" s="147"/>
      <c r="KVT43" s="147"/>
      <c r="KVU43" s="147"/>
      <c r="KVV43" s="147"/>
      <c r="KVW43" s="147"/>
      <c r="KVX43" s="147"/>
      <c r="KVY43" s="147"/>
      <c r="KVZ43" s="147"/>
      <c r="KWA43" s="147"/>
      <c r="KWB43" s="147"/>
      <c r="KWC43" s="147"/>
      <c r="KWD43" s="147"/>
      <c r="KWE43" s="147"/>
      <c r="KWF43" s="147"/>
      <c r="KWG43" s="147"/>
      <c r="KWH43" s="147"/>
      <c r="KWI43" s="147"/>
      <c r="KWJ43" s="147"/>
      <c r="KWK43" s="147"/>
      <c r="KWL43" s="147"/>
      <c r="KWM43" s="147"/>
      <c r="KWN43" s="147"/>
      <c r="KWO43" s="147"/>
      <c r="KWP43" s="147"/>
      <c r="KWQ43" s="147"/>
      <c r="KWR43" s="147"/>
      <c r="KWS43" s="147"/>
      <c r="KWT43" s="147"/>
      <c r="KWU43" s="147"/>
      <c r="KWV43" s="147"/>
      <c r="KWW43" s="147"/>
      <c r="KWX43" s="147"/>
      <c r="KWY43" s="147"/>
      <c r="KWZ43" s="147"/>
      <c r="KXA43" s="147"/>
      <c r="KXB43" s="147"/>
      <c r="KXC43" s="147"/>
      <c r="KXD43" s="147"/>
      <c r="KXE43" s="147"/>
      <c r="KXF43" s="147"/>
      <c r="KXG43" s="147"/>
      <c r="KXH43" s="147"/>
      <c r="KXI43" s="147"/>
      <c r="KXJ43" s="147"/>
      <c r="KXK43" s="147"/>
      <c r="KXL43" s="147"/>
      <c r="KXM43" s="147"/>
      <c r="KXN43" s="147"/>
      <c r="KXO43" s="147"/>
      <c r="KXP43" s="147"/>
      <c r="KXQ43" s="147"/>
      <c r="KXR43" s="147"/>
      <c r="KXS43" s="147"/>
      <c r="KXT43" s="147"/>
      <c r="KXU43" s="147"/>
      <c r="KXV43" s="147"/>
      <c r="KXW43" s="147"/>
      <c r="KXX43" s="147"/>
      <c r="KXY43" s="147"/>
      <c r="KXZ43" s="147"/>
      <c r="KYA43" s="147"/>
      <c r="KYB43" s="147"/>
      <c r="KYC43" s="147"/>
      <c r="KYD43" s="147"/>
      <c r="KYE43" s="147"/>
      <c r="KYF43" s="147"/>
      <c r="KYG43" s="147"/>
      <c r="KYH43" s="147"/>
      <c r="KYI43" s="147"/>
      <c r="KYJ43" s="147"/>
      <c r="KYK43" s="147"/>
      <c r="KYL43" s="147"/>
      <c r="KYM43" s="147"/>
      <c r="KYN43" s="147"/>
      <c r="KYO43" s="147"/>
      <c r="KYP43" s="147"/>
      <c r="KYQ43" s="147"/>
      <c r="KYR43" s="147"/>
      <c r="KYS43" s="147"/>
      <c r="KYT43" s="147"/>
      <c r="KYU43" s="147"/>
      <c r="KYV43" s="147"/>
      <c r="KYW43" s="147"/>
      <c r="KYX43" s="147"/>
      <c r="KYY43" s="147"/>
      <c r="KYZ43" s="147"/>
      <c r="KZA43" s="147"/>
      <c r="KZB43" s="147"/>
      <c r="KZC43" s="147"/>
      <c r="KZD43" s="147"/>
      <c r="KZE43" s="147"/>
      <c r="KZF43" s="147"/>
      <c r="KZG43" s="147"/>
      <c r="KZH43" s="147"/>
      <c r="KZI43" s="147"/>
      <c r="KZJ43" s="147"/>
      <c r="KZK43" s="147"/>
      <c r="KZL43" s="147"/>
      <c r="KZM43" s="147"/>
      <c r="KZN43" s="147"/>
      <c r="KZO43" s="147"/>
      <c r="KZP43" s="147"/>
      <c r="KZQ43" s="147"/>
      <c r="KZR43" s="147"/>
      <c r="KZS43" s="147"/>
      <c r="KZT43" s="147"/>
      <c r="KZU43" s="147"/>
      <c r="KZV43" s="147"/>
      <c r="KZW43" s="147"/>
      <c r="KZX43" s="147"/>
      <c r="KZY43" s="147"/>
      <c r="KZZ43" s="147"/>
      <c r="LAA43" s="147"/>
      <c r="LAB43" s="147"/>
      <c r="LAC43" s="147"/>
      <c r="LAD43" s="147"/>
      <c r="LAE43" s="147"/>
      <c r="LAF43" s="147"/>
      <c r="LAG43" s="147"/>
      <c r="LAH43" s="147"/>
      <c r="LAI43" s="147"/>
      <c r="LAJ43" s="147"/>
      <c r="LAK43" s="147"/>
      <c r="LAL43" s="147"/>
      <c r="LAM43" s="147"/>
      <c r="LAN43" s="147"/>
      <c r="LAO43" s="147"/>
      <c r="LAP43" s="147"/>
      <c r="LAQ43" s="147"/>
      <c r="LAR43" s="147"/>
      <c r="LAS43" s="147"/>
      <c r="LAT43" s="147"/>
      <c r="LAU43" s="147"/>
      <c r="LAV43" s="147"/>
      <c r="LAW43" s="147"/>
      <c r="LAX43" s="147"/>
      <c r="LAY43" s="147"/>
      <c r="LAZ43" s="147"/>
      <c r="LBA43" s="147"/>
      <c r="LBB43" s="147"/>
      <c r="LBC43" s="147"/>
      <c r="LBD43" s="147"/>
      <c r="LBE43" s="147"/>
      <c r="LBF43" s="147"/>
      <c r="LBG43" s="147"/>
      <c r="LBH43" s="147"/>
      <c r="LBI43" s="147"/>
      <c r="LBJ43" s="147"/>
      <c r="LBK43" s="147"/>
      <c r="LBL43" s="147"/>
      <c r="LBM43" s="147"/>
      <c r="LBN43" s="147"/>
      <c r="LBO43" s="147"/>
      <c r="LBP43" s="147"/>
      <c r="LBQ43" s="147"/>
      <c r="LBR43" s="147"/>
      <c r="LBS43" s="147"/>
      <c r="LBT43" s="147"/>
      <c r="LBU43" s="147"/>
      <c r="LBV43" s="147"/>
      <c r="LBW43" s="147"/>
      <c r="LBX43" s="147"/>
      <c r="LBY43" s="147"/>
      <c r="LBZ43" s="147"/>
      <c r="LCA43" s="147"/>
      <c r="LCB43" s="147"/>
      <c r="LCC43" s="147"/>
      <c r="LCD43" s="147"/>
      <c r="LCE43" s="147"/>
      <c r="LCF43" s="147"/>
      <c r="LCG43" s="147"/>
      <c r="LCH43" s="147"/>
      <c r="LCI43" s="147"/>
      <c r="LCJ43" s="147"/>
      <c r="LCK43" s="147"/>
      <c r="LCL43" s="147"/>
      <c r="LCM43" s="147"/>
      <c r="LCN43" s="147"/>
      <c r="LCO43" s="147"/>
      <c r="LCP43" s="147"/>
      <c r="LCQ43" s="147"/>
      <c r="LCR43" s="147"/>
      <c r="LCS43" s="147"/>
      <c r="LCT43" s="147"/>
      <c r="LCU43" s="147"/>
      <c r="LCV43" s="147"/>
      <c r="LCW43" s="147"/>
      <c r="LCX43" s="147"/>
      <c r="LCY43" s="147"/>
      <c r="LCZ43" s="147"/>
      <c r="LDA43" s="147"/>
      <c r="LDB43" s="147"/>
      <c r="LDC43" s="147"/>
      <c r="LDD43" s="147"/>
      <c r="LDE43" s="147"/>
      <c r="LDF43" s="147"/>
      <c r="LDG43" s="147"/>
      <c r="LDH43" s="147"/>
      <c r="LDI43" s="147"/>
      <c r="LDJ43" s="147"/>
      <c r="LDK43" s="147"/>
      <c r="LDL43" s="147"/>
      <c r="LDM43" s="147"/>
      <c r="LDN43" s="147"/>
      <c r="LDO43" s="147"/>
      <c r="LDP43" s="147"/>
      <c r="LDQ43" s="147"/>
      <c r="LDR43" s="147"/>
      <c r="LDS43" s="147"/>
      <c r="LDT43" s="147"/>
      <c r="LDU43" s="147"/>
      <c r="LDV43" s="147"/>
      <c r="LDW43" s="147"/>
      <c r="LDX43" s="147"/>
      <c r="LDY43" s="147"/>
      <c r="LDZ43" s="147"/>
      <c r="LEA43" s="147"/>
      <c r="LEB43" s="147"/>
      <c r="LEC43" s="147"/>
      <c r="LED43" s="147"/>
      <c r="LEE43" s="147"/>
      <c r="LEF43" s="147"/>
      <c r="LEG43" s="147"/>
      <c r="LEH43" s="147"/>
      <c r="LEI43" s="147"/>
      <c r="LEJ43" s="147"/>
      <c r="LEK43" s="147"/>
      <c r="LEL43" s="147"/>
      <c r="LEM43" s="147"/>
      <c r="LEN43" s="147"/>
      <c r="LEO43" s="147"/>
      <c r="LEP43" s="147"/>
      <c r="LEQ43" s="147"/>
      <c r="LER43" s="147"/>
      <c r="LES43" s="147"/>
      <c r="LET43" s="147"/>
      <c r="LEU43" s="147"/>
      <c r="LEV43" s="147"/>
      <c r="LEW43" s="147"/>
      <c r="LEX43" s="147"/>
      <c r="LEY43" s="147"/>
      <c r="LEZ43" s="147"/>
      <c r="LFA43" s="147"/>
      <c r="LFB43" s="147"/>
      <c r="LFC43" s="147"/>
      <c r="LFD43" s="147"/>
      <c r="LFE43" s="147"/>
      <c r="LFF43" s="147"/>
      <c r="LFG43" s="147"/>
      <c r="LFH43" s="147"/>
      <c r="LFI43" s="147"/>
      <c r="LFJ43" s="147"/>
      <c r="LFK43" s="147"/>
      <c r="LFL43" s="147"/>
      <c r="LFM43" s="147"/>
      <c r="LFN43" s="147"/>
      <c r="LFO43" s="147"/>
      <c r="LFP43" s="147"/>
      <c r="LFQ43" s="147"/>
      <c r="LFR43" s="147"/>
      <c r="LFS43" s="147"/>
      <c r="LFT43" s="147"/>
      <c r="LFU43" s="147"/>
      <c r="LFV43" s="147"/>
      <c r="LFW43" s="147"/>
      <c r="LFX43" s="147"/>
      <c r="LFY43" s="147"/>
      <c r="LFZ43" s="147"/>
      <c r="LGA43" s="147"/>
      <c r="LGB43" s="147"/>
      <c r="LGC43" s="147"/>
      <c r="LGD43" s="147"/>
      <c r="LGE43" s="147"/>
      <c r="LGF43" s="147"/>
      <c r="LGG43" s="147"/>
      <c r="LGH43" s="147"/>
      <c r="LGI43" s="147"/>
      <c r="LGJ43" s="147"/>
      <c r="LGK43" s="147"/>
      <c r="LGL43" s="147"/>
      <c r="LGM43" s="147"/>
      <c r="LGN43" s="147"/>
      <c r="LGO43" s="147"/>
      <c r="LGP43" s="147"/>
      <c r="LGQ43" s="147"/>
      <c r="LGR43" s="147"/>
      <c r="LGS43" s="147"/>
      <c r="LGT43" s="147"/>
      <c r="LGU43" s="147"/>
      <c r="LGV43" s="147"/>
      <c r="LGW43" s="147"/>
      <c r="LGX43" s="147"/>
      <c r="LGY43" s="147"/>
      <c r="LGZ43" s="147"/>
      <c r="LHA43" s="147"/>
      <c r="LHB43" s="147"/>
      <c r="LHC43" s="147"/>
      <c r="LHD43" s="147"/>
      <c r="LHE43" s="147"/>
      <c r="LHF43" s="147"/>
      <c r="LHG43" s="147"/>
      <c r="LHH43" s="147"/>
      <c r="LHI43" s="147"/>
      <c r="LHJ43" s="147"/>
      <c r="LHK43" s="147"/>
      <c r="LHL43" s="147"/>
      <c r="LHM43" s="147"/>
      <c r="LHN43" s="147"/>
      <c r="LHO43" s="147"/>
      <c r="LHP43" s="147"/>
      <c r="LHQ43" s="147"/>
      <c r="LHR43" s="147"/>
      <c r="LHS43" s="147"/>
      <c r="LHT43" s="147"/>
      <c r="LHU43" s="147"/>
      <c r="LHV43" s="147"/>
      <c r="LHW43" s="147"/>
      <c r="LHX43" s="147"/>
      <c r="LHY43" s="147"/>
      <c r="LHZ43" s="147"/>
      <c r="LIA43" s="147"/>
      <c r="LIB43" s="147"/>
      <c r="LIC43" s="147"/>
      <c r="LID43" s="147"/>
      <c r="LIE43" s="147"/>
      <c r="LIF43" s="147"/>
      <c r="LIG43" s="147"/>
      <c r="LIH43" s="147"/>
      <c r="LII43" s="147"/>
      <c r="LIJ43" s="147"/>
      <c r="LIK43" s="147"/>
      <c r="LIL43" s="147"/>
      <c r="LIM43" s="147"/>
      <c r="LIN43" s="147"/>
      <c r="LIO43" s="147"/>
      <c r="LIP43" s="147"/>
      <c r="LIQ43" s="147"/>
      <c r="LIR43" s="147"/>
      <c r="LIS43" s="147"/>
      <c r="LIT43" s="147"/>
      <c r="LIU43" s="147"/>
      <c r="LIV43" s="147"/>
      <c r="LIW43" s="147"/>
      <c r="LIX43" s="147"/>
      <c r="LIY43" s="147"/>
      <c r="LIZ43" s="147"/>
      <c r="LJA43" s="147"/>
      <c r="LJB43" s="147"/>
      <c r="LJC43" s="147"/>
      <c r="LJD43" s="147"/>
      <c r="LJE43" s="147"/>
      <c r="LJF43" s="147"/>
      <c r="LJG43" s="147"/>
      <c r="LJH43" s="147"/>
      <c r="LJI43" s="147"/>
      <c r="LJJ43" s="147"/>
      <c r="LJK43" s="147"/>
      <c r="LJL43" s="147"/>
      <c r="LJM43" s="147"/>
      <c r="LJN43" s="147"/>
      <c r="LJO43" s="147"/>
      <c r="LJP43" s="147"/>
      <c r="LJQ43" s="147"/>
      <c r="LJR43" s="147"/>
      <c r="LJS43" s="147"/>
      <c r="LJT43" s="147"/>
      <c r="LJU43" s="147"/>
      <c r="LJV43" s="147"/>
      <c r="LJW43" s="147"/>
      <c r="LJX43" s="147"/>
      <c r="LJY43" s="147"/>
      <c r="LJZ43" s="147"/>
      <c r="LKA43" s="147"/>
      <c r="LKB43" s="147"/>
      <c r="LKC43" s="147"/>
      <c r="LKD43" s="147"/>
      <c r="LKE43" s="147"/>
      <c r="LKF43" s="147"/>
      <c r="LKG43" s="147"/>
      <c r="LKH43" s="147"/>
      <c r="LKI43" s="147"/>
      <c r="LKJ43" s="147"/>
      <c r="LKK43" s="147"/>
      <c r="LKL43" s="147"/>
      <c r="LKM43" s="147"/>
      <c r="LKN43" s="147"/>
      <c r="LKO43" s="147"/>
      <c r="LKP43" s="147"/>
      <c r="LKQ43" s="147"/>
      <c r="LKR43" s="147"/>
      <c r="LKS43" s="147"/>
      <c r="LKT43" s="147"/>
      <c r="LKU43" s="147"/>
      <c r="LKV43" s="147"/>
      <c r="LKW43" s="147"/>
      <c r="LKX43" s="147"/>
      <c r="LKY43" s="147"/>
      <c r="LKZ43" s="147"/>
      <c r="LLA43" s="147"/>
      <c r="LLB43" s="147"/>
      <c r="LLC43" s="147"/>
      <c r="LLD43" s="147"/>
      <c r="LLE43" s="147"/>
      <c r="LLF43" s="147"/>
      <c r="LLG43" s="147"/>
      <c r="LLH43" s="147"/>
      <c r="LLI43" s="147"/>
      <c r="LLJ43" s="147"/>
      <c r="LLK43" s="147"/>
      <c r="LLL43" s="147"/>
      <c r="LLM43" s="147"/>
      <c r="LLN43" s="147"/>
      <c r="LLO43" s="147"/>
      <c r="LLP43" s="147"/>
      <c r="LLQ43" s="147"/>
      <c r="LLR43" s="147"/>
      <c r="LLS43" s="147"/>
      <c r="LLT43" s="147"/>
      <c r="LLU43" s="147"/>
      <c r="LLV43" s="147"/>
      <c r="LLW43" s="147"/>
      <c r="LLX43" s="147"/>
      <c r="LLY43" s="147"/>
      <c r="LLZ43" s="147"/>
      <c r="LMA43" s="147"/>
      <c r="LMB43" s="147"/>
      <c r="LMC43" s="147"/>
      <c r="LMD43" s="147"/>
      <c r="LME43" s="147"/>
      <c r="LMF43" s="147"/>
      <c r="LMG43" s="147"/>
      <c r="LMH43" s="147"/>
      <c r="LMI43" s="147"/>
      <c r="LMJ43" s="147"/>
      <c r="LMK43" s="147"/>
      <c r="LML43" s="147"/>
      <c r="LMM43" s="147"/>
      <c r="LMN43" s="147"/>
      <c r="LMO43" s="147"/>
      <c r="LMP43" s="147"/>
      <c r="LMQ43" s="147"/>
      <c r="LMR43" s="147"/>
      <c r="LMS43" s="147"/>
      <c r="LMT43" s="147"/>
      <c r="LMU43" s="147"/>
      <c r="LMV43" s="147"/>
      <c r="LMW43" s="147"/>
      <c r="LMX43" s="147"/>
      <c r="LMY43" s="147"/>
      <c r="LMZ43" s="147"/>
      <c r="LNA43" s="147"/>
      <c r="LNB43" s="147"/>
      <c r="LNC43" s="147"/>
      <c r="LND43" s="147"/>
      <c r="LNE43" s="147"/>
      <c r="LNF43" s="147"/>
      <c r="LNG43" s="147"/>
      <c r="LNH43" s="147"/>
      <c r="LNI43" s="147"/>
      <c r="LNJ43" s="147"/>
      <c r="LNK43" s="147"/>
      <c r="LNL43" s="147"/>
      <c r="LNM43" s="147"/>
      <c r="LNN43" s="147"/>
      <c r="LNO43" s="147"/>
      <c r="LNP43" s="147"/>
      <c r="LNQ43" s="147"/>
      <c r="LNR43" s="147"/>
      <c r="LNS43" s="147"/>
      <c r="LNT43" s="147"/>
      <c r="LNU43" s="147"/>
      <c r="LNV43" s="147"/>
      <c r="LNW43" s="147"/>
      <c r="LNX43" s="147"/>
      <c r="LNY43" s="147"/>
      <c r="LNZ43" s="147"/>
      <c r="LOA43" s="147"/>
      <c r="LOB43" s="147"/>
      <c r="LOC43" s="147"/>
      <c r="LOD43" s="147"/>
      <c r="LOE43" s="147"/>
      <c r="LOF43" s="147"/>
      <c r="LOG43" s="147"/>
      <c r="LOH43" s="147"/>
      <c r="LOI43" s="147"/>
      <c r="LOJ43" s="147"/>
      <c r="LOK43" s="147"/>
      <c r="LOL43" s="147"/>
      <c r="LOM43" s="147"/>
      <c r="LON43" s="147"/>
      <c r="LOO43" s="147"/>
      <c r="LOP43" s="147"/>
      <c r="LOQ43" s="147"/>
      <c r="LOR43" s="147"/>
      <c r="LOS43" s="147"/>
      <c r="LOT43" s="147"/>
      <c r="LOU43" s="147"/>
      <c r="LOV43" s="147"/>
      <c r="LOW43" s="147"/>
      <c r="LOX43" s="147"/>
      <c r="LOY43" s="147"/>
      <c r="LOZ43" s="147"/>
      <c r="LPA43" s="147"/>
      <c r="LPB43" s="147"/>
      <c r="LPC43" s="147"/>
      <c r="LPD43" s="147"/>
      <c r="LPE43" s="147"/>
      <c r="LPF43" s="147"/>
      <c r="LPG43" s="147"/>
      <c r="LPH43" s="147"/>
      <c r="LPI43" s="147"/>
      <c r="LPJ43" s="147"/>
      <c r="LPK43" s="147"/>
      <c r="LPL43" s="147"/>
      <c r="LPM43" s="147"/>
      <c r="LPN43" s="147"/>
      <c r="LPO43" s="147"/>
      <c r="LPP43" s="147"/>
      <c r="LPQ43" s="147"/>
      <c r="LPR43" s="147"/>
      <c r="LPS43" s="147"/>
      <c r="LPT43" s="147"/>
      <c r="LPU43" s="147"/>
      <c r="LPV43" s="147"/>
      <c r="LPW43" s="147"/>
      <c r="LPX43" s="147"/>
      <c r="LPY43" s="147"/>
      <c r="LPZ43" s="147"/>
      <c r="LQA43" s="147"/>
      <c r="LQB43" s="147"/>
      <c r="LQC43" s="147"/>
      <c r="LQD43" s="147"/>
      <c r="LQE43" s="147"/>
      <c r="LQF43" s="147"/>
      <c r="LQG43" s="147"/>
      <c r="LQH43" s="147"/>
      <c r="LQI43" s="147"/>
      <c r="LQJ43" s="147"/>
      <c r="LQK43" s="147"/>
      <c r="LQL43" s="147"/>
      <c r="LQM43" s="147"/>
      <c r="LQN43" s="147"/>
      <c r="LQO43" s="147"/>
      <c r="LQP43" s="147"/>
      <c r="LQQ43" s="147"/>
      <c r="LQR43" s="147"/>
      <c r="LQS43" s="147"/>
      <c r="LQT43" s="147"/>
      <c r="LQU43" s="147"/>
      <c r="LQV43" s="147"/>
      <c r="LQW43" s="147"/>
      <c r="LQX43" s="147"/>
      <c r="LQY43" s="147"/>
      <c r="LQZ43" s="147"/>
      <c r="LRA43" s="147"/>
      <c r="LRB43" s="147"/>
      <c r="LRC43" s="147"/>
      <c r="LRD43" s="147"/>
      <c r="LRE43" s="147"/>
      <c r="LRF43" s="147"/>
      <c r="LRG43" s="147"/>
      <c r="LRH43" s="147"/>
      <c r="LRI43" s="147"/>
      <c r="LRJ43" s="147"/>
      <c r="LRK43" s="147"/>
      <c r="LRL43" s="147"/>
      <c r="LRM43" s="147"/>
      <c r="LRN43" s="147"/>
      <c r="LRO43" s="147"/>
      <c r="LRP43" s="147"/>
      <c r="LRQ43" s="147"/>
      <c r="LRR43" s="147"/>
      <c r="LRS43" s="147"/>
      <c r="LRT43" s="147"/>
      <c r="LRU43" s="147"/>
      <c r="LRV43" s="147"/>
      <c r="LRW43" s="147"/>
      <c r="LRX43" s="147"/>
      <c r="LRY43" s="147"/>
      <c r="LRZ43" s="147"/>
      <c r="LSA43" s="147"/>
      <c r="LSB43" s="147"/>
      <c r="LSC43" s="147"/>
      <c r="LSD43" s="147"/>
      <c r="LSE43" s="147"/>
      <c r="LSF43" s="147"/>
      <c r="LSG43" s="147"/>
      <c r="LSH43" s="147"/>
      <c r="LSI43" s="147"/>
      <c r="LSJ43" s="147"/>
      <c r="LSK43" s="147"/>
      <c r="LSL43" s="147"/>
      <c r="LSM43" s="147"/>
      <c r="LSN43" s="147"/>
      <c r="LSO43" s="147"/>
      <c r="LSP43" s="147"/>
      <c r="LSQ43" s="147"/>
      <c r="LSR43" s="147"/>
      <c r="LSS43" s="147"/>
      <c r="LST43" s="147"/>
      <c r="LSU43" s="147"/>
      <c r="LSV43" s="147"/>
      <c r="LSW43" s="147"/>
      <c r="LSX43" s="147"/>
      <c r="LSY43" s="147"/>
      <c r="LSZ43" s="147"/>
      <c r="LTA43" s="147"/>
      <c r="LTB43" s="147"/>
      <c r="LTC43" s="147"/>
      <c r="LTD43" s="147"/>
      <c r="LTE43" s="147"/>
      <c r="LTF43" s="147"/>
      <c r="LTG43" s="147"/>
      <c r="LTH43" s="147"/>
      <c r="LTI43" s="147"/>
      <c r="LTJ43" s="147"/>
      <c r="LTK43" s="147"/>
      <c r="LTL43" s="147"/>
      <c r="LTM43" s="147"/>
      <c r="LTN43" s="147"/>
      <c r="LTO43" s="147"/>
      <c r="LTP43" s="147"/>
      <c r="LTQ43" s="147"/>
      <c r="LTR43" s="147"/>
      <c r="LTS43" s="147"/>
      <c r="LTT43" s="147"/>
      <c r="LTU43" s="147"/>
      <c r="LTV43" s="147"/>
      <c r="LTW43" s="147"/>
      <c r="LTX43" s="147"/>
      <c r="LTY43" s="147"/>
      <c r="LTZ43" s="147"/>
      <c r="LUA43" s="147"/>
      <c r="LUB43" s="147"/>
      <c r="LUC43" s="147"/>
      <c r="LUD43" s="147"/>
      <c r="LUE43" s="147"/>
      <c r="LUF43" s="147"/>
      <c r="LUG43" s="147"/>
      <c r="LUH43" s="147"/>
      <c r="LUI43" s="147"/>
      <c r="LUJ43" s="147"/>
      <c r="LUK43" s="147"/>
      <c r="LUL43" s="147"/>
      <c r="LUM43" s="147"/>
      <c r="LUN43" s="147"/>
      <c r="LUO43" s="147"/>
      <c r="LUP43" s="147"/>
      <c r="LUQ43" s="147"/>
      <c r="LUR43" s="147"/>
      <c r="LUS43" s="147"/>
      <c r="LUT43" s="147"/>
      <c r="LUU43" s="147"/>
      <c r="LUV43" s="147"/>
      <c r="LUW43" s="147"/>
      <c r="LUX43" s="147"/>
      <c r="LUY43" s="147"/>
      <c r="LUZ43" s="147"/>
      <c r="LVA43" s="147"/>
      <c r="LVB43" s="147"/>
      <c r="LVC43" s="147"/>
      <c r="LVD43" s="147"/>
      <c r="LVE43" s="147"/>
      <c r="LVF43" s="147"/>
      <c r="LVG43" s="147"/>
      <c r="LVH43" s="147"/>
      <c r="LVI43" s="147"/>
      <c r="LVJ43" s="147"/>
      <c r="LVK43" s="147"/>
      <c r="LVL43" s="147"/>
      <c r="LVM43" s="147"/>
      <c r="LVN43" s="147"/>
      <c r="LVO43" s="147"/>
      <c r="LVP43" s="147"/>
      <c r="LVQ43" s="147"/>
      <c r="LVR43" s="147"/>
      <c r="LVS43" s="147"/>
      <c r="LVT43" s="147"/>
      <c r="LVU43" s="147"/>
      <c r="LVV43" s="147"/>
      <c r="LVW43" s="147"/>
      <c r="LVX43" s="147"/>
      <c r="LVY43" s="147"/>
      <c r="LVZ43" s="147"/>
      <c r="LWA43" s="147"/>
      <c r="LWB43" s="147"/>
      <c r="LWC43" s="147"/>
      <c r="LWD43" s="147"/>
      <c r="LWE43" s="147"/>
      <c r="LWF43" s="147"/>
      <c r="LWG43" s="147"/>
      <c r="LWH43" s="147"/>
      <c r="LWI43" s="147"/>
      <c r="LWJ43" s="147"/>
      <c r="LWK43" s="147"/>
      <c r="LWL43" s="147"/>
      <c r="LWM43" s="147"/>
      <c r="LWN43" s="147"/>
      <c r="LWO43" s="147"/>
      <c r="LWP43" s="147"/>
      <c r="LWQ43" s="147"/>
      <c r="LWR43" s="147"/>
      <c r="LWS43" s="147"/>
      <c r="LWT43" s="147"/>
      <c r="LWU43" s="147"/>
      <c r="LWV43" s="147"/>
      <c r="LWW43" s="147"/>
      <c r="LWX43" s="147"/>
      <c r="LWY43" s="147"/>
      <c r="LWZ43" s="147"/>
      <c r="LXA43" s="147"/>
      <c r="LXB43" s="147"/>
      <c r="LXC43" s="147"/>
      <c r="LXD43" s="147"/>
      <c r="LXE43" s="147"/>
      <c r="LXF43" s="147"/>
      <c r="LXG43" s="147"/>
      <c r="LXH43" s="147"/>
      <c r="LXI43" s="147"/>
      <c r="LXJ43" s="147"/>
      <c r="LXK43" s="147"/>
      <c r="LXL43" s="147"/>
      <c r="LXM43" s="147"/>
      <c r="LXN43" s="147"/>
      <c r="LXO43" s="147"/>
      <c r="LXP43" s="147"/>
      <c r="LXQ43" s="147"/>
      <c r="LXR43" s="147"/>
      <c r="LXS43" s="147"/>
      <c r="LXT43" s="147"/>
      <c r="LXU43" s="147"/>
      <c r="LXV43" s="147"/>
      <c r="LXW43" s="147"/>
      <c r="LXX43" s="147"/>
      <c r="LXY43" s="147"/>
      <c r="LXZ43" s="147"/>
      <c r="LYA43" s="147"/>
      <c r="LYB43" s="147"/>
      <c r="LYC43" s="147"/>
      <c r="LYD43" s="147"/>
      <c r="LYE43" s="147"/>
      <c r="LYF43" s="147"/>
      <c r="LYG43" s="147"/>
      <c r="LYH43" s="147"/>
      <c r="LYI43" s="147"/>
      <c r="LYJ43" s="147"/>
      <c r="LYK43" s="147"/>
      <c r="LYL43" s="147"/>
      <c r="LYM43" s="147"/>
      <c r="LYN43" s="147"/>
      <c r="LYO43" s="147"/>
      <c r="LYP43" s="147"/>
      <c r="LYQ43" s="147"/>
      <c r="LYR43" s="147"/>
      <c r="LYS43" s="147"/>
      <c r="LYT43" s="147"/>
      <c r="LYU43" s="147"/>
      <c r="LYV43" s="147"/>
      <c r="LYW43" s="147"/>
      <c r="LYX43" s="147"/>
      <c r="LYY43" s="147"/>
      <c r="LYZ43" s="147"/>
      <c r="LZA43" s="147"/>
      <c r="LZB43" s="147"/>
      <c r="LZC43" s="147"/>
      <c r="LZD43" s="147"/>
      <c r="LZE43" s="147"/>
      <c r="LZF43" s="147"/>
      <c r="LZG43" s="147"/>
      <c r="LZH43" s="147"/>
      <c r="LZI43" s="147"/>
      <c r="LZJ43" s="147"/>
      <c r="LZK43" s="147"/>
      <c r="LZL43" s="147"/>
      <c r="LZM43" s="147"/>
      <c r="LZN43" s="147"/>
      <c r="LZO43" s="147"/>
      <c r="LZP43" s="147"/>
      <c r="LZQ43" s="147"/>
      <c r="LZR43" s="147"/>
      <c r="LZS43" s="147"/>
      <c r="LZT43" s="147"/>
      <c r="LZU43" s="147"/>
      <c r="LZV43" s="147"/>
      <c r="LZW43" s="147"/>
      <c r="LZX43" s="147"/>
      <c r="LZY43" s="147"/>
      <c r="LZZ43" s="147"/>
      <c r="MAA43" s="147"/>
      <c r="MAB43" s="147"/>
      <c r="MAC43" s="147"/>
      <c r="MAD43" s="147"/>
      <c r="MAE43" s="147"/>
      <c r="MAF43" s="147"/>
      <c r="MAG43" s="147"/>
      <c r="MAH43" s="147"/>
      <c r="MAI43" s="147"/>
      <c r="MAJ43" s="147"/>
      <c r="MAK43" s="147"/>
      <c r="MAL43" s="147"/>
      <c r="MAM43" s="147"/>
      <c r="MAN43" s="147"/>
      <c r="MAO43" s="147"/>
      <c r="MAP43" s="147"/>
      <c r="MAQ43" s="147"/>
      <c r="MAR43" s="147"/>
      <c r="MAS43" s="147"/>
      <c r="MAT43" s="147"/>
      <c r="MAU43" s="147"/>
      <c r="MAV43" s="147"/>
      <c r="MAW43" s="147"/>
      <c r="MAX43" s="147"/>
      <c r="MAY43" s="147"/>
      <c r="MAZ43" s="147"/>
      <c r="MBA43" s="147"/>
      <c r="MBB43" s="147"/>
      <c r="MBC43" s="147"/>
      <c r="MBD43" s="147"/>
      <c r="MBE43" s="147"/>
      <c r="MBF43" s="147"/>
      <c r="MBG43" s="147"/>
      <c r="MBH43" s="147"/>
      <c r="MBI43" s="147"/>
      <c r="MBJ43" s="147"/>
      <c r="MBK43" s="147"/>
      <c r="MBL43" s="147"/>
      <c r="MBM43" s="147"/>
      <c r="MBN43" s="147"/>
      <c r="MBO43" s="147"/>
      <c r="MBP43" s="147"/>
      <c r="MBQ43" s="147"/>
      <c r="MBR43" s="147"/>
      <c r="MBS43" s="147"/>
      <c r="MBT43" s="147"/>
      <c r="MBU43" s="147"/>
      <c r="MBV43" s="147"/>
      <c r="MBW43" s="147"/>
      <c r="MBX43" s="147"/>
      <c r="MBY43" s="147"/>
      <c r="MBZ43" s="147"/>
      <c r="MCA43" s="147"/>
      <c r="MCB43" s="147"/>
      <c r="MCC43" s="147"/>
      <c r="MCD43" s="147"/>
      <c r="MCE43" s="147"/>
      <c r="MCF43" s="147"/>
      <c r="MCG43" s="147"/>
      <c r="MCH43" s="147"/>
      <c r="MCI43" s="147"/>
      <c r="MCJ43" s="147"/>
      <c r="MCK43" s="147"/>
      <c r="MCL43" s="147"/>
      <c r="MCM43" s="147"/>
      <c r="MCN43" s="147"/>
      <c r="MCO43" s="147"/>
      <c r="MCP43" s="147"/>
      <c r="MCQ43" s="147"/>
      <c r="MCR43" s="147"/>
      <c r="MCS43" s="147"/>
      <c r="MCT43" s="147"/>
      <c r="MCU43" s="147"/>
      <c r="MCV43" s="147"/>
      <c r="MCW43" s="147"/>
      <c r="MCX43" s="147"/>
      <c r="MCY43" s="147"/>
      <c r="MCZ43" s="147"/>
      <c r="MDA43" s="147"/>
      <c r="MDB43" s="147"/>
      <c r="MDC43" s="147"/>
      <c r="MDD43" s="147"/>
      <c r="MDE43" s="147"/>
      <c r="MDF43" s="147"/>
      <c r="MDG43" s="147"/>
      <c r="MDH43" s="147"/>
      <c r="MDI43" s="147"/>
      <c r="MDJ43" s="147"/>
      <c r="MDK43" s="147"/>
      <c r="MDL43" s="147"/>
      <c r="MDM43" s="147"/>
      <c r="MDN43" s="147"/>
      <c r="MDO43" s="147"/>
      <c r="MDP43" s="147"/>
      <c r="MDQ43" s="147"/>
      <c r="MDR43" s="147"/>
      <c r="MDS43" s="147"/>
      <c r="MDT43" s="147"/>
      <c r="MDU43" s="147"/>
      <c r="MDV43" s="147"/>
      <c r="MDW43" s="147"/>
      <c r="MDX43" s="147"/>
      <c r="MDY43" s="147"/>
      <c r="MDZ43" s="147"/>
      <c r="MEA43" s="147"/>
      <c r="MEB43" s="147"/>
      <c r="MEC43" s="147"/>
      <c r="MED43" s="147"/>
      <c r="MEE43" s="147"/>
      <c r="MEF43" s="147"/>
      <c r="MEG43" s="147"/>
      <c r="MEH43" s="147"/>
      <c r="MEI43" s="147"/>
      <c r="MEJ43" s="147"/>
      <c r="MEK43" s="147"/>
      <c r="MEL43" s="147"/>
      <c r="MEM43" s="147"/>
      <c r="MEN43" s="147"/>
      <c r="MEO43" s="147"/>
      <c r="MEP43" s="147"/>
      <c r="MEQ43" s="147"/>
      <c r="MER43" s="147"/>
      <c r="MES43" s="147"/>
      <c r="MET43" s="147"/>
      <c r="MEU43" s="147"/>
      <c r="MEV43" s="147"/>
      <c r="MEW43" s="147"/>
      <c r="MEX43" s="147"/>
      <c r="MEY43" s="147"/>
      <c r="MEZ43" s="147"/>
      <c r="MFA43" s="147"/>
      <c r="MFB43" s="147"/>
      <c r="MFC43" s="147"/>
      <c r="MFD43" s="147"/>
      <c r="MFE43" s="147"/>
      <c r="MFF43" s="147"/>
      <c r="MFG43" s="147"/>
      <c r="MFH43" s="147"/>
      <c r="MFI43" s="147"/>
      <c r="MFJ43" s="147"/>
      <c r="MFK43" s="147"/>
      <c r="MFL43" s="147"/>
      <c r="MFM43" s="147"/>
      <c r="MFN43" s="147"/>
      <c r="MFO43" s="147"/>
      <c r="MFP43" s="147"/>
      <c r="MFQ43" s="147"/>
      <c r="MFR43" s="147"/>
      <c r="MFS43" s="147"/>
      <c r="MFT43" s="147"/>
      <c r="MFU43" s="147"/>
      <c r="MFV43" s="147"/>
      <c r="MFW43" s="147"/>
      <c r="MFX43" s="147"/>
      <c r="MFY43" s="147"/>
      <c r="MFZ43" s="147"/>
      <c r="MGA43" s="147"/>
      <c r="MGB43" s="147"/>
      <c r="MGC43" s="147"/>
      <c r="MGD43" s="147"/>
      <c r="MGE43" s="147"/>
      <c r="MGF43" s="147"/>
      <c r="MGG43" s="147"/>
      <c r="MGH43" s="147"/>
      <c r="MGI43" s="147"/>
      <c r="MGJ43" s="147"/>
      <c r="MGK43" s="147"/>
      <c r="MGL43" s="147"/>
      <c r="MGM43" s="147"/>
      <c r="MGN43" s="147"/>
      <c r="MGO43" s="147"/>
      <c r="MGP43" s="147"/>
      <c r="MGQ43" s="147"/>
      <c r="MGR43" s="147"/>
      <c r="MGS43" s="147"/>
      <c r="MGT43" s="147"/>
      <c r="MGU43" s="147"/>
      <c r="MGV43" s="147"/>
      <c r="MGW43" s="147"/>
      <c r="MGX43" s="147"/>
      <c r="MGY43" s="147"/>
      <c r="MGZ43" s="147"/>
      <c r="MHA43" s="147"/>
      <c r="MHB43" s="147"/>
      <c r="MHC43" s="147"/>
      <c r="MHD43" s="147"/>
      <c r="MHE43" s="147"/>
      <c r="MHF43" s="147"/>
      <c r="MHG43" s="147"/>
      <c r="MHH43" s="147"/>
      <c r="MHI43" s="147"/>
      <c r="MHJ43" s="147"/>
      <c r="MHK43" s="147"/>
      <c r="MHL43" s="147"/>
      <c r="MHM43" s="147"/>
      <c r="MHN43" s="147"/>
      <c r="MHO43" s="147"/>
      <c r="MHP43" s="147"/>
      <c r="MHQ43" s="147"/>
      <c r="MHR43" s="147"/>
      <c r="MHS43" s="147"/>
      <c r="MHT43" s="147"/>
      <c r="MHU43" s="147"/>
      <c r="MHV43" s="147"/>
      <c r="MHW43" s="147"/>
      <c r="MHX43" s="147"/>
      <c r="MHY43" s="147"/>
      <c r="MHZ43" s="147"/>
      <c r="MIA43" s="147"/>
      <c r="MIB43" s="147"/>
      <c r="MIC43" s="147"/>
      <c r="MID43" s="147"/>
      <c r="MIE43" s="147"/>
      <c r="MIF43" s="147"/>
      <c r="MIG43" s="147"/>
      <c r="MIH43" s="147"/>
      <c r="MII43" s="147"/>
      <c r="MIJ43" s="147"/>
      <c r="MIK43" s="147"/>
      <c r="MIL43" s="147"/>
      <c r="MIM43" s="147"/>
      <c r="MIN43" s="147"/>
      <c r="MIO43" s="147"/>
      <c r="MIP43" s="147"/>
      <c r="MIQ43" s="147"/>
      <c r="MIR43" s="147"/>
      <c r="MIS43" s="147"/>
      <c r="MIT43" s="147"/>
      <c r="MIU43" s="147"/>
      <c r="MIV43" s="147"/>
      <c r="MIW43" s="147"/>
      <c r="MIX43" s="147"/>
      <c r="MIY43" s="147"/>
      <c r="MIZ43" s="147"/>
      <c r="MJA43" s="147"/>
      <c r="MJB43" s="147"/>
      <c r="MJC43" s="147"/>
      <c r="MJD43" s="147"/>
      <c r="MJE43" s="147"/>
      <c r="MJF43" s="147"/>
      <c r="MJG43" s="147"/>
      <c r="MJH43" s="147"/>
      <c r="MJI43" s="147"/>
      <c r="MJJ43" s="147"/>
      <c r="MJK43" s="147"/>
      <c r="MJL43" s="147"/>
      <c r="MJM43" s="147"/>
      <c r="MJN43" s="147"/>
      <c r="MJO43" s="147"/>
      <c r="MJP43" s="147"/>
      <c r="MJQ43" s="147"/>
      <c r="MJR43" s="147"/>
      <c r="MJS43" s="147"/>
      <c r="MJT43" s="147"/>
      <c r="MJU43" s="147"/>
      <c r="MJV43" s="147"/>
      <c r="MJW43" s="147"/>
      <c r="MJX43" s="147"/>
      <c r="MJY43" s="147"/>
      <c r="MJZ43" s="147"/>
      <c r="MKA43" s="147"/>
      <c r="MKB43" s="147"/>
      <c r="MKC43" s="147"/>
      <c r="MKD43" s="147"/>
      <c r="MKE43" s="147"/>
      <c r="MKF43" s="147"/>
      <c r="MKG43" s="147"/>
      <c r="MKH43" s="147"/>
      <c r="MKI43" s="147"/>
      <c r="MKJ43" s="147"/>
      <c r="MKK43" s="147"/>
      <c r="MKL43" s="147"/>
      <c r="MKM43" s="147"/>
      <c r="MKN43" s="147"/>
      <c r="MKO43" s="147"/>
      <c r="MKP43" s="147"/>
      <c r="MKQ43" s="147"/>
      <c r="MKR43" s="147"/>
      <c r="MKS43" s="147"/>
      <c r="MKT43" s="147"/>
      <c r="MKU43" s="147"/>
      <c r="MKV43" s="147"/>
      <c r="MKW43" s="147"/>
      <c r="MKX43" s="147"/>
      <c r="MKY43" s="147"/>
      <c r="MKZ43" s="147"/>
      <c r="MLA43" s="147"/>
      <c r="MLB43" s="147"/>
      <c r="MLC43" s="147"/>
      <c r="MLD43" s="147"/>
      <c r="MLE43" s="147"/>
      <c r="MLF43" s="147"/>
      <c r="MLG43" s="147"/>
      <c r="MLH43" s="147"/>
      <c r="MLI43" s="147"/>
      <c r="MLJ43" s="147"/>
      <c r="MLK43" s="147"/>
      <c r="MLL43" s="147"/>
      <c r="MLM43" s="147"/>
      <c r="MLN43" s="147"/>
      <c r="MLO43" s="147"/>
      <c r="MLP43" s="147"/>
      <c r="MLQ43" s="147"/>
      <c r="MLR43" s="147"/>
      <c r="MLS43" s="147"/>
      <c r="MLT43" s="147"/>
      <c r="MLU43" s="147"/>
      <c r="MLV43" s="147"/>
      <c r="MLW43" s="147"/>
      <c r="MLX43" s="147"/>
      <c r="MLY43" s="147"/>
      <c r="MLZ43" s="147"/>
      <c r="MMA43" s="147"/>
      <c r="MMB43" s="147"/>
      <c r="MMC43" s="147"/>
      <c r="MMD43" s="147"/>
      <c r="MME43" s="147"/>
      <c r="MMF43" s="147"/>
      <c r="MMG43" s="147"/>
      <c r="MMH43" s="147"/>
      <c r="MMI43" s="147"/>
      <c r="MMJ43" s="147"/>
      <c r="MMK43" s="147"/>
      <c r="MML43" s="147"/>
      <c r="MMM43" s="147"/>
      <c r="MMN43" s="147"/>
      <c r="MMO43" s="147"/>
      <c r="MMP43" s="147"/>
      <c r="MMQ43" s="147"/>
      <c r="MMR43" s="147"/>
      <c r="MMS43" s="147"/>
      <c r="MMT43" s="147"/>
      <c r="MMU43" s="147"/>
      <c r="MMV43" s="147"/>
      <c r="MMW43" s="147"/>
      <c r="MMX43" s="147"/>
      <c r="MMY43" s="147"/>
      <c r="MMZ43" s="147"/>
      <c r="MNA43" s="147"/>
      <c r="MNB43" s="147"/>
      <c r="MNC43" s="147"/>
      <c r="MND43" s="147"/>
      <c r="MNE43" s="147"/>
      <c r="MNF43" s="147"/>
      <c r="MNG43" s="147"/>
      <c r="MNH43" s="147"/>
      <c r="MNI43" s="147"/>
      <c r="MNJ43" s="147"/>
      <c r="MNK43" s="147"/>
      <c r="MNL43" s="147"/>
      <c r="MNM43" s="147"/>
      <c r="MNN43" s="147"/>
      <c r="MNO43" s="147"/>
      <c r="MNP43" s="147"/>
      <c r="MNQ43" s="147"/>
      <c r="MNR43" s="147"/>
      <c r="MNS43" s="147"/>
      <c r="MNT43" s="147"/>
      <c r="MNU43" s="147"/>
      <c r="MNV43" s="147"/>
      <c r="MNW43" s="147"/>
      <c r="MNX43" s="147"/>
      <c r="MNY43" s="147"/>
      <c r="MNZ43" s="147"/>
      <c r="MOA43" s="147"/>
      <c r="MOB43" s="147"/>
      <c r="MOC43" s="147"/>
      <c r="MOD43" s="147"/>
      <c r="MOE43" s="147"/>
      <c r="MOF43" s="147"/>
      <c r="MOG43" s="147"/>
      <c r="MOH43" s="147"/>
      <c r="MOI43" s="147"/>
      <c r="MOJ43" s="147"/>
      <c r="MOK43" s="147"/>
      <c r="MOL43" s="147"/>
      <c r="MOM43" s="147"/>
      <c r="MON43" s="147"/>
      <c r="MOO43" s="147"/>
      <c r="MOP43" s="147"/>
      <c r="MOQ43" s="147"/>
      <c r="MOR43" s="147"/>
      <c r="MOS43" s="147"/>
      <c r="MOT43" s="147"/>
      <c r="MOU43" s="147"/>
      <c r="MOV43" s="147"/>
      <c r="MOW43" s="147"/>
      <c r="MOX43" s="147"/>
      <c r="MOY43" s="147"/>
      <c r="MOZ43" s="147"/>
      <c r="MPA43" s="147"/>
      <c r="MPB43" s="147"/>
      <c r="MPC43" s="147"/>
      <c r="MPD43" s="147"/>
      <c r="MPE43" s="147"/>
      <c r="MPF43" s="147"/>
      <c r="MPG43" s="147"/>
      <c r="MPH43" s="147"/>
      <c r="MPI43" s="147"/>
      <c r="MPJ43" s="147"/>
      <c r="MPK43" s="147"/>
      <c r="MPL43" s="147"/>
      <c r="MPM43" s="147"/>
      <c r="MPN43" s="147"/>
      <c r="MPO43" s="147"/>
      <c r="MPP43" s="147"/>
      <c r="MPQ43" s="147"/>
      <c r="MPR43" s="147"/>
      <c r="MPS43" s="147"/>
      <c r="MPT43" s="147"/>
      <c r="MPU43" s="147"/>
      <c r="MPV43" s="147"/>
      <c r="MPW43" s="147"/>
      <c r="MPX43" s="147"/>
      <c r="MPY43" s="147"/>
      <c r="MPZ43" s="147"/>
      <c r="MQA43" s="147"/>
      <c r="MQB43" s="147"/>
      <c r="MQC43" s="147"/>
      <c r="MQD43" s="147"/>
      <c r="MQE43" s="147"/>
      <c r="MQF43" s="147"/>
      <c r="MQG43" s="147"/>
      <c r="MQH43" s="147"/>
      <c r="MQI43" s="147"/>
      <c r="MQJ43" s="147"/>
      <c r="MQK43" s="147"/>
      <c r="MQL43" s="147"/>
      <c r="MQM43" s="147"/>
      <c r="MQN43" s="147"/>
      <c r="MQO43" s="147"/>
      <c r="MQP43" s="147"/>
      <c r="MQQ43" s="147"/>
      <c r="MQR43" s="147"/>
      <c r="MQS43" s="147"/>
      <c r="MQT43" s="147"/>
      <c r="MQU43" s="147"/>
      <c r="MQV43" s="147"/>
      <c r="MQW43" s="147"/>
      <c r="MQX43" s="147"/>
      <c r="MQY43" s="147"/>
      <c r="MQZ43" s="147"/>
      <c r="MRA43" s="147"/>
      <c r="MRB43" s="147"/>
      <c r="MRC43" s="147"/>
      <c r="MRD43" s="147"/>
      <c r="MRE43" s="147"/>
      <c r="MRF43" s="147"/>
      <c r="MRG43" s="147"/>
      <c r="MRH43" s="147"/>
      <c r="MRI43" s="147"/>
      <c r="MRJ43" s="147"/>
      <c r="MRK43" s="147"/>
      <c r="MRL43" s="147"/>
      <c r="MRM43" s="147"/>
      <c r="MRN43" s="147"/>
      <c r="MRO43" s="147"/>
      <c r="MRP43" s="147"/>
      <c r="MRQ43" s="147"/>
      <c r="MRR43" s="147"/>
      <c r="MRS43" s="147"/>
      <c r="MRT43" s="147"/>
      <c r="MRU43" s="147"/>
      <c r="MRV43" s="147"/>
      <c r="MRW43" s="147"/>
      <c r="MRX43" s="147"/>
      <c r="MRY43" s="147"/>
      <c r="MRZ43" s="147"/>
      <c r="MSA43" s="147"/>
      <c r="MSB43" s="147"/>
      <c r="MSC43" s="147"/>
      <c r="MSD43" s="147"/>
      <c r="MSE43" s="147"/>
      <c r="MSF43" s="147"/>
      <c r="MSG43" s="147"/>
      <c r="MSH43" s="147"/>
      <c r="MSI43" s="147"/>
      <c r="MSJ43" s="147"/>
      <c r="MSK43" s="147"/>
      <c r="MSL43" s="147"/>
      <c r="MSM43" s="147"/>
      <c r="MSN43" s="147"/>
      <c r="MSO43" s="147"/>
      <c r="MSP43" s="147"/>
      <c r="MSQ43" s="147"/>
      <c r="MSR43" s="147"/>
      <c r="MSS43" s="147"/>
      <c r="MST43" s="147"/>
      <c r="MSU43" s="147"/>
      <c r="MSV43" s="147"/>
      <c r="MSW43" s="147"/>
      <c r="MSX43" s="147"/>
      <c r="MSY43" s="147"/>
      <c r="MSZ43" s="147"/>
      <c r="MTA43" s="147"/>
      <c r="MTB43" s="147"/>
      <c r="MTC43" s="147"/>
      <c r="MTD43" s="147"/>
      <c r="MTE43" s="147"/>
      <c r="MTF43" s="147"/>
      <c r="MTG43" s="147"/>
      <c r="MTH43" s="147"/>
      <c r="MTI43" s="147"/>
      <c r="MTJ43" s="147"/>
      <c r="MTK43" s="147"/>
      <c r="MTL43" s="147"/>
      <c r="MTM43" s="147"/>
      <c r="MTN43" s="147"/>
      <c r="MTO43" s="147"/>
      <c r="MTP43" s="147"/>
      <c r="MTQ43" s="147"/>
      <c r="MTR43" s="147"/>
      <c r="MTS43" s="147"/>
      <c r="MTT43" s="147"/>
      <c r="MTU43" s="147"/>
      <c r="MTV43" s="147"/>
      <c r="MTW43" s="147"/>
      <c r="MTX43" s="147"/>
      <c r="MTY43" s="147"/>
      <c r="MTZ43" s="147"/>
      <c r="MUA43" s="147"/>
      <c r="MUB43" s="147"/>
      <c r="MUC43" s="147"/>
      <c r="MUD43" s="147"/>
      <c r="MUE43" s="147"/>
      <c r="MUF43" s="147"/>
      <c r="MUG43" s="147"/>
      <c r="MUH43" s="147"/>
      <c r="MUI43" s="147"/>
      <c r="MUJ43" s="147"/>
      <c r="MUK43" s="147"/>
      <c r="MUL43" s="147"/>
      <c r="MUM43" s="147"/>
      <c r="MUN43" s="147"/>
      <c r="MUO43" s="147"/>
      <c r="MUP43" s="147"/>
      <c r="MUQ43" s="147"/>
      <c r="MUR43" s="147"/>
      <c r="MUS43" s="147"/>
      <c r="MUT43" s="147"/>
      <c r="MUU43" s="147"/>
      <c r="MUV43" s="147"/>
      <c r="MUW43" s="147"/>
      <c r="MUX43" s="147"/>
      <c r="MUY43" s="147"/>
      <c r="MUZ43" s="147"/>
      <c r="MVA43" s="147"/>
      <c r="MVB43" s="147"/>
      <c r="MVC43" s="147"/>
      <c r="MVD43" s="147"/>
      <c r="MVE43" s="147"/>
      <c r="MVF43" s="147"/>
      <c r="MVG43" s="147"/>
      <c r="MVH43" s="147"/>
      <c r="MVI43" s="147"/>
      <c r="MVJ43" s="147"/>
      <c r="MVK43" s="147"/>
      <c r="MVL43" s="147"/>
      <c r="MVM43" s="147"/>
      <c r="MVN43" s="147"/>
      <c r="MVO43" s="147"/>
      <c r="MVP43" s="147"/>
      <c r="MVQ43" s="147"/>
      <c r="MVR43" s="147"/>
      <c r="MVS43" s="147"/>
      <c r="MVT43" s="147"/>
      <c r="MVU43" s="147"/>
      <c r="MVV43" s="147"/>
      <c r="MVW43" s="147"/>
      <c r="MVX43" s="147"/>
      <c r="MVY43" s="147"/>
      <c r="MVZ43" s="147"/>
      <c r="MWA43" s="147"/>
      <c r="MWB43" s="147"/>
      <c r="MWC43" s="147"/>
      <c r="MWD43" s="147"/>
      <c r="MWE43" s="147"/>
      <c r="MWF43" s="147"/>
      <c r="MWG43" s="147"/>
      <c r="MWH43" s="147"/>
      <c r="MWI43" s="147"/>
      <c r="MWJ43" s="147"/>
      <c r="MWK43" s="147"/>
      <c r="MWL43" s="147"/>
      <c r="MWM43" s="147"/>
      <c r="MWN43" s="147"/>
      <c r="MWO43" s="147"/>
      <c r="MWP43" s="147"/>
      <c r="MWQ43" s="147"/>
      <c r="MWR43" s="147"/>
      <c r="MWS43" s="147"/>
      <c r="MWT43" s="147"/>
      <c r="MWU43" s="147"/>
      <c r="MWV43" s="147"/>
      <c r="MWW43" s="147"/>
      <c r="MWX43" s="147"/>
      <c r="MWY43" s="147"/>
      <c r="MWZ43" s="147"/>
      <c r="MXA43" s="147"/>
      <c r="MXB43" s="147"/>
      <c r="MXC43" s="147"/>
      <c r="MXD43" s="147"/>
      <c r="MXE43" s="147"/>
      <c r="MXF43" s="147"/>
      <c r="MXG43" s="147"/>
      <c r="MXH43" s="147"/>
      <c r="MXI43" s="147"/>
      <c r="MXJ43" s="147"/>
      <c r="MXK43" s="147"/>
      <c r="MXL43" s="147"/>
      <c r="MXM43" s="147"/>
      <c r="MXN43" s="147"/>
      <c r="MXO43" s="147"/>
      <c r="MXP43" s="147"/>
      <c r="MXQ43" s="147"/>
      <c r="MXR43" s="147"/>
      <c r="MXS43" s="147"/>
      <c r="MXT43" s="147"/>
      <c r="MXU43" s="147"/>
      <c r="MXV43" s="147"/>
      <c r="MXW43" s="147"/>
      <c r="MXX43" s="147"/>
      <c r="MXY43" s="147"/>
      <c r="MXZ43" s="147"/>
      <c r="MYA43" s="147"/>
      <c r="MYB43" s="147"/>
      <c r="MYC43" s="147"/>
      <c r="MYD43" s="147"/>
      <c r="MYE43" s="147"/>
      <c r="MYF43" s="147"/>
      <c r="MYG43" s="147"/>
      <c r="MYH43" s="147"/>
      <c r="MYI43" s="147"/>
      <c r="MYJ43" s="147"/>
      <c r="MYK43" s="147"/>
      <c r="MYL43" s="147"/>
      <c r="MYM43" s="147"/>
      <c r="MYN43" s="147"/>
      <c r="MYO43" s="147"/>
      <c r="MYP43" s="147"/>
      <c r="MYQ43" s="147"/>
      <c r="MYR43" s="147"/>
      <c r="MYS43" s="147"/>
      <c r="MYT43" s="147"/>
      <c r="MYU43" s="147"/>
      <c r="MYV43" s="147"/>
      <c r="MYW43" s="147"/>
      <c r="MYX43" s="147"/>
      <c r="MYY43" s="147"/>
      <c r="MYZ43" s="147"/>
      <c r="MZA43" s="147"/>
      <c r="MZB43" s="147"/>
      <c r="MZC43" s="147"/>
      <c r="MZD43" s="147"/>
      <c r="MZE43" s="147"/>
      <c r="MZF43" s="147"/>
      <c r="MZG43" s="147"/>
      <c r="MZH43" s="147"/>
      <c r="MZI43" s="147"/>
      <c r="MZJ43" s="147"/>
      <c r="MZK43" s="147"/>
      <c r="MZL43" s="147"/>
      <c r="MZM43" s="147"/>
      <c r="MZN43" s="147"/>
      <c r="MZO43" s="147"/>
      <c r="MZP43" s="147"/>
      <c r="MZQ43" s="147"/>
      <c r="MZR43" s="147"/>
      <c r="MZS43" s="147"/>
      <c r="MZT43" s="147"/>
      <c r="MZU43" s="147"/>
      <c r="MZV43" s="147"/>
      <c r="MZW43" s="147"/>
      <c r="MZX43" s="147"/>
      <c r="MZY43" s="147"/>
      <c r="MZZ43" s="147"/>
      <c r="NAA43" s="147"/>
      <c r="NAB43" s="147"/>
      <c r="NAC43" s="147"/>
      <c r="NAD43" s="147"/>
      <c r="NAE43" s="147"/>
      <c r="NAF43" s="147"/>
      <c r="NAG43" s="147"/>
      <c r="NAH43" s="147"/>
      <c r="NAI43" s="147"/>
      <c r="NAJ43" s="147"/>
      <c r="NAK43" s="147"/>
      <c r="NAL43" s="147"/>
      <c r="NAM43" s="147"/>
      <c r="NAN43" s="147"/>
      <c r="NAO43" s="147"/>
      <c r="NAP43" s="147"/>
      <c r="NAQ43" s="147"/>
      <c r="NAR43" s="147"/>
      <c r="NAS43" s="147"/>
      <c r="NAT43" s="147"/>
      <c r="NAU43" s="147"/>
      <c r="NAV43" s="147"/>
      <c r="NAW43" s="147"/>
      <c r="NAX43" s="147"/>
      <c r="NAY43" s="147"/>
      <c r="NAZ43" s="147"/>
      <c r="NBA43" s="147"/>
      <c r="NBB43" s="147"/>
      <c r="NBC43" s="147"/>
      <c r="NBD43" s="147"/>
      <c r="NBE43" s="147"/>
      <c r="NBF43" s="147"/>
      <c r="NBG43" s="147"/>
      <c r="NBH43" s="147"/>
      <c r="NBI43" s="147"/>
      <c r="NBJ43" s="147"/>
      <c r="NBK43" s="147"/>
      <c r="NBL43" s="147"/>
      <c r="NBM43" s="147"/>
      <c r="NBN43" s="147"/>
      <c r="NBO43" s="147"/>
      <c r="NBP43" s="147"/>
      <c r="NBQ43" s="147"/>
      <c r="NBR43" s="147"/>
      <c r="NBS43" s="147"/>
      <c r="NBT43" s="147"/>
      <c r="NBU43" s="147"/>
      <c r="NBV43" s="147"/>
      <c r="NBW43" s="147"/>
      <c r="NBX43" s="147"/>
      <c r="NBY43" s="147"/>
      <c r="NBZ43" s="147"/>
      <c r="NCA43" s="147"/>
      <c r="NCB43" s="147"/>
      <c r="NCC43" s="147"/>
      <c r="NCD43" s="147"/>
      <c r="NCE43" s="147"/>
      <c r="NCF43" s="147"/>
      <c r="NCG43" s="147"/>
      <c r="NCH43" s="147"/>
      <c r="NCI43" s="147"/>
      <c r="NCJ43" s="147"/>
      <c r="NCK43" s="147"/>
      <c r="NCL43" s="147"/>
      <c r="NCM43" s="147"/>
      <c r="NCN43" s="147"/>
      <c r="NCO43" s="147"/>
      <c r="NCP43" s="147"/>
      <c r="NCQ43" s="147"/>
      <c r="NCR43" s="147"/>
      <c r="NCS43" s="147"/>
      <c r="NCT43" s="147"/>
      <c r="NCU43" s="147"/>
      <c r="NCV43" s="147"/>
      <c r="NCW43" s="147"/>
      <c r="NCX43" s="147"/>
      <c r="NCY43" s="147"/>
      <c r="NCZ43" s="147"/>
      <c r="NDA43" s="147"/>
      <c r="NDB43" s="147"/>
      <c r="NDC43" s="147"/>
      <c r="NDD43" s="147"/>
      <c r="NDE43" s="147"/>
      <c r="NDF43" s="147"/>
      <c r="NDG43" s="147"/>
      <c r="NDH43" s="147"/>
      <c r="NDI43" s="147"/>
      <c r="NDJ43" s="147"/>
      <c r="NDK43" s="147"/>
      <c r="NDL43" s="147"/>
      <c r="NDM43" s="147"/>
      <c r="NDN43" s="147"/>
      <c r="NDO43" s="147"/>
      <c r="NDP43" s="147"/>
      <c r="NDQ43" s="147"/>
      <c r="NDR43" s="147"/>
      <c r="NDS43" s="147"/>
      <c r="NDT43" s="147"/>
      <c r="NDU43" s="147"/>
      <c r="NDV43" s="147"/>
      <c r="NDW43" s="147"/>
      <c r="NDX43" s="147"/>
      <c r="NDY43" s="147"/>
      <c r="NDZ43" s="147"/>
      <c r="NEA43" s="147"/>
      <c r="NEB43" s="147"/>
      <c r="NEC43" s="147"/>
      <c r="NED43" s="147"/>
      <c r="NEE43" s="147"/>
      <c r="NEF43" s="147"/>
      <c r="NEG43" s="147"/>
      <c r="NEH43" s="147"/>
      <c r="NEI43" s="147"/>
      <c r="NEJ43" s="147"/>
      <c r="NEK43" s="147"/>
      <c r="NEL43" s="147"/>
      <c r="NEM43" s="147"/>
      <c r="NEN43" s="147"/>
      <c r="NEO43" s="147"/>
      <c r="NEP43" s="147"/>
      <c r="NEQ43" s="147"/>
      <c r="NER43" s="147"/>
      <c r="NES43" s="147"/>
      <c r="NET43" s="147"/>
      <c r="NEU43" s="147"/>
      <c r="NEV43" s="147"/>
      <c r="NEW43" s="147"/>
      <c r="NEX43" s="147"/>
      <c r="NEY43" s="147"/>
      <c r="NEZ43" s="147"/>
      <c r="NFA43" s="147"/>
      <c r="NFB43" s="147"/>
      <c r="NFC43" s="147"/>
      <c r="NFD43" s="147"/>
      <c r="NFE43" s="147"/>
      <c r="NFF43" s="147"/>
      <c r="NFG43" s="147"/>
      <c r="NFH43" s="147"/>
      <c r="NFI43" s="147"/>
      <c r="NFJ43" s="147"/>
      <c r="NFK43" s="147"/>
      <c r="NFL43" s="147"/>
      <c r="NFM43" s="147"/>
      <c r="NFN43" s="147"/>
      <c r="NFO43" s="147"/>
      <c r="NFP43" s="147"/>
      <c r="NFQ43" s="147"/>
      <c r="NFR43" s="147"/>
      <c r="NFS43" s="147"/>
      <c r="NFT43" s="147"/>
      <c r="NFU43" s="147"/>
      <c r="NFV43" s="147"/>
      <c r="NFW43" s="147"/>
      <c r="NFX43" s="147"/>
      <c r="NFY43" s="147"/>
      <c r="NFZ43" s="147"/>
      <c r="NGA43" s="147"/>
      <c r="NGB43" s="147"/>
      <c r="NGC43" s="147"/>
      <c r="NGD43" s="147"/>
      <c r="NGE43" s="147"/>
      <c r="NGF43" s="147"/>
      <c r="NGG43" s="147"/>
      <c r="NGH43" s="147"/>
      <c r="NGI43" s="147"/>
      <c r="NGJ43" s="147"/>
      <c r="NGK43" s="147"/>
      <c r="NGL43" s="147"/>
      <c r="NGM43" s="147"/>
      <c r="NGN43" s="147"/>
      <c r="NGO43" s="147"/>
      <c r="NGP43" s="147"/>
      <c r="NGQ43" s="147"/>
      <c r="NGR43" s="147"/>
      <c r="NGS43" s="147"/>
      <c r="NGT43" s="147"/>
      <c r="NGU43" s="147"/>
      <c r="NGV43" s="147"/>
      <c r="NGW43" s="147"/>
      <c r="NGX43" s="147"/>
      <c r="NGY43" s="147"/>
      <c r="NGZ43" s="147"/>
      <c r="NHA43" s="147"/>
      <c r="NHB43" s="147"/>
      <c r="NHC43" s="147"/>
      <c r="NHD43" s="147"/>
      <c r="NHE43" s="147"/>
      <c r="NHF43" s="147"/>
      <c r="NHG43" s="147"/>
      <c r="NHH43" s="147"/>
      <c r="NHI43" s="147"/>
      <c r="NHJ43" s="147"/>
      <c r="NHK43" s="147"/>
      <c r="NHL43" s="147"/>
      <c r="NHM43" s="147"/>
      <c r="NHN43" s="147"/>
      <c r="NHO43" s="147"/>
      <c r="NHP43" s="147"/>
      <c r="NHQ43" s="147"/>
      <c r="NHR43" s="147"/>
      <c r="NHS43" s="147"/>
      <c r="NHT43" s="147"/>
      <c r="NHU43" s="147"/>
      <c r="NHV43" s="147"/>
      <c r="NHW43" s="147"/>
      <c r="NHX43" s="147"/>
      <c r="NHY43" s="147"/>
      <c r="NHZ43" s="147"/>
      <c r="NIA43" s="147"/>
      <c r="NIB43" s="147"/>
      <c r="NIC43" s="147"/>
      <c r="NID43" s="147"/>
      <c r="NIE43" s="147"/>
      <c r="NIF43" s="147"/>
      <c r="NIG43" s="147"/>
      <c r="NIH43" s="147"/>
      <c r="NII43" s="147"/>
      <c r="NIJ43" s="147"/>
      <c r="NIK43" s="147"/>
      <c r="NIL43" s="147"/>
      <c r="NIM43" s="147"/>
      <c r="NIN43" s="147"/>
      <c r="NIO43" s="147"/>
      <c r="NIP43" s="147"/>
      <c r="NIQ43" s="147"/>
      <c r="NIR43" s="147"/>
      <c r="NIS43" s="147"/>
      <c r="NIT43" s="147"/>
      <c r="NIU43" s="147"/>
      <c r="NIV43" s="147"/>
      <c r="NIW43" s="147"/>
      <c r="NIX43" s="147"/>
      <c r="NIY43" s="147"/>
      <c r="NIZ43" s="147"/>
      <c r="NJA43" s="147"/>
      <c r="NJB43" s="147"/>
      <c r="NJC43" s="147"/>
      <c r="NJD43" s="147"/>
      <c r="NJE43" s="147"/>
      <c r="NJF43" s="147"/>
      <c r="NJG43" s="147"/>
      <c r="NJH43" s="147"/>
      <c r="NJI43" s="147"/>
      <c r="NJJ43" s="147"/>
      <c r="NJK43" s="147"/>
      <c r="NJL43" s="147"/>
      <c r="NJM43" s="147"/>
      <c r="NJN43" s="147"/>
      <c r="NJO43" s="147"/>
      <c r="NJP43" s="147"/>
      <c r="NJQ43" s="147"/>
      <c r="NJR43" s="147"/>
      <c r="NJS43" s="147"/>
      <c r="NJT43" s="147"/>
      <c r="NJU43" s="147"/>
      <c r="NJV43" s="147"/>
      <c r="NJW43" s="147"/>
      <c r="NJX43" s="147"/>
      <c r="NJY43" s="147"/>
      <c r="NJZ43" s="147"/>
      <c r="NKA43" s="147"/>
      <c r="NKB43" s="147"/>
      <c r="NKC43" s="147"/>
      <c r="NKD43" s="147"/>
      <c r="NKE43" s="147"/>
      <c r="NKF43" s="147"/>
      <c r="NKG43" s="147"/>
      <c r="NKH43" s="147"/>
      <c r="NKI43" s="147"/>
      <c r="NKJ43" s="147"/>
      <c r="NKK43" s="147"/>
      <c r="NKL43" s="147"/>
      <c r="NKM43" s="147"/>
      <c r="NKN43" s="147"/>
      <c r="NKO43" s="147"/>
      <c r="NKP43" s="147"/>
      <c r="NKQ43" s="147"/>
      <c r="NKR43" s="147"/>
      <c r="NKS43" s="147"/>
      <c r="NKT43" s="147"/>
      <c r="NKU43" s="147"/>
      <c r="NKV43" s="147"/>
      <c r="NKW43" s="147"/>
      <c r="NKX43" s="147"/>
      <c r="NKY43" s="147"/>
      <c r="NKZ43" s="147"/>
      <c r="NLA43" s="147"/>
      <c r="NLB43" s="147"/>
      <c r="NLC43" s="147"/>
      <c r="NLD43" s="147"/>
      <c r="NLE43" s="147"/>
      <c r="NLF43" s="147"/>
      <c r="NLG43" s="147"/>
      <c r="NLH43" s="147"/>
      <c r="NLI43" s="147"/>
      <c r="NLJ43" s="147"/>
      <c r="NLK43" s="147"/>
      <c r="NLL43" s="147"/>
      <c r="NLM43" s="147"/>
      <c r="NLN43" s="147"/>
      <c r="NLO43" s="147"/>
      <c r="NLP43" s="147"/>
      <c r="NLQ43" s="147"/>
      <c r="NLR43" s="147"/>
      <c r="NLS43" s="147"/>
      <c r="NLT43" s="147"/>
      <c r="NLU43" s="147"/>
      <c r="NLV43" s="147"/>
      <c r="NLW43" s="147"/>
      <c r="NLX43" s="147"/>
      <c r="NLY43" s="147"/>
      <c r="NLZ43" s="147"/>
      <c r="NMA43" s="147"/>
      <c r="NMB43" s="147"/>
      <c r="NMC43" s="147"/>
      <c r="NMD43" s="147"/>
      <c r="NME43" s="147"/>
      <c r="NMF43" s="147"/>
      <c r="NMG43" s="147"/>
      <c r="NMH43" s="147"/>
      <c r="NMI43" s="147"/>
      <c r="NMJ43" s="147"/>
      <c r="NMK43" s="147"/>
      <c r="NML43" s="147"/>
      <c r="NMM43" s="147"/>
      <c r="NMN43" s="147"/>
      <c r="NMO43" s="147"/>
      <c r="NMP43" s="147"/>
      <c r="NMQ43" s="147"/>
      <c r="NMR43" s="147"/>
      <c r="NMS43" s="147"/>
      <c r="NMT43" s="147"/>
      <c r="NMU43" s="147"/>
      <c r="NMV43" s="147"/>
      <c r="NMW43" s="147"/>
      <c r="NMX43" s="147"/>
      <c r="NMY43" s="147"/>
      <c r="NMZ43" s="147"/>
      <c r="NNA43" s="147"/>
      <c r="NNB43" s="147"/>
      <c r="NNC43" s="147"/>
      <c r="NND43" s="147"/>
      <c r="NNE43" s="147"/>
      <c r="NNF43" s="147"/>
      <c r="NNG43" s="147"/>
      <c r="NNH43" s="147"/>
      <c r="NNI43" s="147"/>
      <c r="NNJ43" s="147"/>
      <c r="NNK43" s="147"/>
      <c r="NNL43" s="147"/>
      <c r="NNM43" s="147"/>
      <c r="NNN43" s="147"/>
      <c r="NNO43" s="147"/>
      <c r="NNP43" s="147"/>
      <c r="NNQ43" s="147"/>
      <c r="NNR43" s="147"/>
      <c r="NNS43" s="147"/>
      <c r="NNT43" s="147"/>
      <c r="NNU43" s="147"/>
      <c r="NNV43" s="147"/>
      <c r="NNW43" s="147"/>
      <c r="NNX43" s="147"/>
      <c r="NNY43" s="147"/>
      <c r="NNZ43" s="147"/>
      <c r="NOA43" s="147"/>
      <c r="NOB43" s="147"/>
      <c r="NOC43" s="147"/>
      <c r="NOD43" s="147"/>
      <c r="NOE43" s="147"/>
      <c r="NOF43" s="147"/>
      <c r="NOG43" s="147"/>
      <c r="NOH43" s="147"/>
      <c r="NOI43" s="147"/>
      <c r="NOJ43" s="147"/>
      <c r="NOK43" s="147"/>
      <c r="NOL43" s="147"/>
      <c r="NOM43" s="147"/>
      <c r="NON43" s="147"/>
      <c r="NOO43" s="147"/>
      <c r="NOP43" s="147"/>
      <c r="NOQ43" s="147"/>
      <c r="NOR43" s="147"/>
      <c r="NOS43" s="147"/>
      <c r="NOT43" s="147"/>
      <c r="NOU43" s="147"/>
      <c r="NOV43" s="147"/>
      <c r="NOW43" s="147"/>
      <c r="NOX43" s="147"/>
      <c r="NOY43" s="147"/>
      <c r="NOZ43" s="147"/>
      <c r="NPA43" s="147"/>
      <c r="NPB43" s="147"/>
      <c r="NPC43" s="147"/>
      <c r="NPD43" s="147"/>
      <c r="NPE43" s="147"/>
      <c r="NPF43" s="147"/>
      <c r="NPG43" s="147"/>
      <c r="NPH43" s="147"/>
      <c r="NPI43" s="147"/>
      <c r="NPJ43" s="147"/>
      <c r="NPK43" s="147"/>
      <c r="NPL43" s="147"/>
      <c r="NPM43" s="147"/>
      <c r="NPN43" s="147"/>
      <c r="NPO43" s="147"/>
      <c r="NPP43" s="147"/>
      <c r="NPQ43" s="147"/>
      <c r="NPR43" s="147"/>
      <c r="NPS43" s="147"/>
      <c r="NPT43" s="147"/>
      <c r="NPU43" s="147"/>
      <c r="NPV43" s="147"/>
      <c r="NPW43" s="147"/>
      <c r="NPX43" s="147"/>
      <c r="NPY43" s="147"/>
      <c r="NPZ43" s="147"/>
      <c r="NQA43" s="147"/>
      <c r="NQB43" s="147"/>
      <c r="NQC43" s="147"/>
      <c r="NQD43" s="147"/>
      <c r="NQE43" s="147"/>
      <c r="NQF43" s="147"/>
      <c r="NQG43" s="147"/>
      <c r="NQH43" s="147"/>
      <c r="NQI43" s="147"/>
      <c r="NQJ43" s="147"/>
      <c r="NQK43" s="147"/>
      <c r="NQL43" s="147"/>
      <c r="NQM43" s="147"/>
      <c r="NQN43" s="147"/>
      <c r="NQO43" s="147"/>
      <c r="NQP43" s="147"/>
      <c r="NQQ43" s="147"/>
      <c r="NQR43" s="147"/>
      <c r="NQS43" s="147"/>
      <c r="NQT43" s="147"/>
      <c r="NQU43" s="147"/>
      <c r="NQV43" s="147"/>
      <c r="NQW43" s="147"/>
      <c r="NQX43" s="147"/>
      <c r="NQY43" s="147"/>
      <c r="NQZ43" s="147"/>
      <c r="NRA43" s="147"/>
      <c r="NRB43" s="147"/>
      <c r="NRC43" s="147"/>
      <c r="NRD43" s="147"/>
      <c r="NRE43" s="147"/>
      <c r="NRF43" s="147"/>
      <c r="NRG43" s="147"/>
      <c r="NRH43" s="147"/>
      <c r="NRI43" s="147"/>
      <c r="NRJ43" s="147"/>
      <c r="NRK43" s="147"/>
      <c r="NRL43" s="147"/>
      <c r="NRM43" s="147"/>
      <c r="NRN43" s="147"/>
      <c r="NRO43" s="147"/>
      <c r="NRP43" s="147"/>
      <c r="NRQ43" s="147"/>
      <c r="NRR43" s="147"/>
      <c r="NRS43" s="147"/>
      <c r="NRT43" s="147"/>
      <c r="NRU43" s="147"/>
      <c r="NRV43" s="147"/>
      <c r="NRW43" s="147"/>
      <c r="NRX43" s="147"/>
      <c r="NRY43" s="147"/>
      <c r="NRZ43" s="147"/>
      <c r="NSA43" s="147"/>
      <c r="NSB43" s="147"/>
      <c r="NSC43" s="147"/>
      <c r="NSD43" s="147"/>
      <c r="NSE43" s="147"/>
      <c r="NSF43" s="147"/>
      <c r="NSG43" s="147"/>
      <c r="NSH43" s="147"/>
      <c r="NSI43" s="147"/>
      <c r="NSJ43" s="147"/>
      <c r="NSK43" s="147"/>
      <c r="NSL43" s="147"/>
      <c r="NSM43" s="147"/>
      <c r="NSN43" s="147"/>
      <c r="NSO43" s="147"/>
      <c r="NSP43" s="147"/>
      <c r="NSQ43" s="147"/>
      <c r="NSR43" s="147"/>
      <c r="NSS43" s="147"/>
      <c r="NST43" s="147"/>
      <c r="NSU43" s="147"/>
      <c r="NSV43" s="147"/>
      <c r="NSW43" s="147"/>
      <c r="NSX43" s="147"/>
      <c r="NSY43" s="147"/>
      <c r="NSZ43" s="147"/>
      <c r="NTA43" s="147"/>
      <c r="NTB43" s="147"/>
      <c r="NTC43" s="147"/>
      <c r="NTD43" s="147"/>
      <c r="NTE43" s="147"/>
      <c r="NTF43" s="147"/>
      <c r="NTG43" s="147"/>
      <c r="NTH43" s="147"/>
      <c r="NTI43" s="147"/>
      <c r="NTJ43" s="147"/>
      <c r="NTK43" s="147"/>
      <c r="NTL43" s="147"/>
      <c r="NTM43" s="147"/>
      <c r="NTN43" s="147"/>
      <c r="NTO43" s="147"/>
      <c r="NTP43" s="147"/>
      <c r="NTQ43" s="147"/>
      <c r="NTR43" s="147"/>
      <c r="NTS43" s="147"/>
      <c r="NTT43" s="147"/>
      <c r="NTU43" s="147"/>
      <c r="NTV43" s="147"/>
      <c r="NTW43" s="147"/>
      <c r="NTX43" s="147"/>
      <c r="NTY43" s="147"/>
      <c r="NTZ43" s="147"/>
      <c r="NUA43" s="147"/>
      <c r="NUB43" s="147"/>
      <c r="NUC43" s="147"/>
      <c r="NUD43" s="147"/>
      <c r="NUE43" s="147"/>
      <c r="NUF43" s="147"/>
      <c r="NUG43" s="147"/>
      <c r="NUH43" s="147"/>
      <c r="NUI43" s="147"/>
      <c r="NUJ43" s="147"/>
      <c r="NUK43" s="147"/>
      <c r="NUL43" s="147"/>
      <c r="NUM43" s="147"/>
      <c r="NUN43" s="147"/>
      <c r="NUO43" s="147"/>
      <c r="NUP43" s="147"/>
      <c r="NUQ43" s="147"/>
      <c r="NUR43" s="147"/>
      <c r="NUS43" s="147"/>
      <c r="NUT43" s="147"/>
      <c r="NUU43" s="147"/>
      <c r="NUV43" s="147"/>
      <c r="NUW43" s="147"/>
      <c r="NUX43" s="147"/>
      <c r="NUY43" s="147"/>
      <c r="NUZ43" s="147"/>
      <c r="NVA43" s="147"/>
      <c r="NVB43" s="147"/>
      <c r="NVC43" s="147"/>
      <c r="NVD43" s="147"/>
      <c r="NVE43" s="147"/>
      <c r="NVF43" s="147"/>
      <c r="NVG43" s="147"/>
      <c r="NVH43" s="147"/>
      <c r="NVI43" s="147"/>
      <c r="NVJ43" s="147"/>
      <c r="NVK43" s="147"/>
      <c r="NVL43" s="147"/>
      <c r="NVM43" s="147"/>
      <c r="NVN43" s="147"/>
      <c r="NVO43" s="147"/>
      <c r="NVP43" s="147"/>
      <c r="NVQ43" s="147"/>
      <c r="NVR43" s="147"/>
      <c r="NVS43" s="147"/>
      <c r="NVT43" s="147"/>
      <c r="NVU43" s="147"/>
      <c r="NVV43" s="147"/>
      <c r="NVW43" s="147"/>
      <c r="NVX43" s="147"/>
      <c r="NVY43" s="147"/>
      <c r="NVZ43" s="147"/>
      <c r="NWA43" s="147"/>
      <c r="NWB43" s="147"/>
      <c r="NWC43" s="147"/>
      <c r="NWD43" s="147"/>
      <c r="NWE43" s="147"/>
      <c r="NWF43" s="147"/>
      <c r="NWG43" s="147"/>
      <c r="NWH43" s="147"/>
      <c r="NWI43" s="147"/>
      <c r="NWJ43" s="147"/>
      <c r="NWK43" s="147"/>
      <c r="NWL43" s="147"/>
      <c r="NWM43" s="147"/>
      <c r="NWN43" s="147"/>
      <c r="NWO43" s="147"/>
      <c r="NWP43" s="147"/>
      <c r="NWQ43" s="147"/>
      <c r="NWR43" s="147"/>
      <c r="NWS43" s="147"/>
      <c r="NWT43" s="147"/>
      <c r="NWU43" s="147"/>
      <c r="NWV43" s="147"/>
      <c r="NWW43" s="147"/>
      <c r="NWX43" s="147"/>
      <c r="NWY43" s="147"/>
      <c r="NWZ43" s="147"/>
      <c r="NXA43" s="147"/>
      <c r="NXB43" s="147"/>
      <c r="NXC43" s="147"/>
      <c r="NXD43" s="147"/>
      <c r="NXE43" s="147"/>
      <c r="NXF43" s="147"/>
      <c r="NXG43" s="147"/>
      <c r="NXH43" s="147"/>
      <c r="NXI43" s="147"/>
      <c r="NXJ43" s="147"/>
      <c r="NXK43" s="147"/>
      <c r="NXL43" s="147"/>
      <c r="NXM43" s="147"/>
      <c r="NXN43" s="147"/>
      <c r="NXO43" s="147"/>
      <c r="NXP43" s="147"/>
      <c r="NXQ43" s="147"/>
      <c r="NXR43" s="147"/>
      <c r="NXS43" s="147"/>
      <c r="NXT43" s="147"/>
      <c r="NXU43" s="147"/>
      <c r="NXV43" s="147"/>
      <c r="NXW43" s="147"/>
      <c r="NXX43" s="147"/>
      <c r="NXY43" s="147"/>
      <c r="NXZ43" s="147"/>
      <c r="NYA43" s="147"/>
      <c r="NYB43" s="147"/>
      <c r="NYC43" s="147"/>
      <c r="NYD43" s="147"/>
      <c r="NYE43" s="147"/>
      <c r="NYF43" s="147"/>
      <c r="NYG43" s="147"/>
      <c r="NYH43" s="147"/>
      <c r="NYI43" s="147"/>
      <c r="NYJ43" s="147"/>
      <c r="NYK43" s="147"/>
      <c r="NYL43" s="147"/>
      <c r="NYM43" s="147"/>
      <c r="NYN43" s="147"/>
      <c r="NYO43" s="147"/>
      <c r="NYP43" s="147"/>
      <c r="NYQ43" s="147"/>
      <c r="NYR43" s="147"/>
      <c r="NYS43" s="147"/>
      <c r="NYT43" s="147"/>
      <c r="NYU43" s="147"/>
      <c r="NYV43" s="147"/>
      <c r="NYW43" s="147"/>
      <c r="NYX43" s="147"/>
      <c r="NYY43" s="147"/>
      <c r="NYZ43" s="147"/>
      <c r="NZA43" s="147"/>
      <c r="NZB43" s="147"/>
      <c r="NZC43" s="147"/>
      <c r="NZD43" s="147"/>
      <c r="NZE43" s="147"/>
      <c r="NZF43" s="147"/>
      <c r="NZG43" s="147"/>
      <c r="NZH43" s="147"/>
      <c r="NZI43" s="147"/>
      <c r="NZJ43" s="147"/>
      <c r="NZK43" s="147"/>
      <c r="NZL43" s="147"/>
      <c r="NZM43" s="147"/>
      <c r="NZN43" s="147"/>
      <c r="NZO43" s="147"/>
      <c r="NZP43" s="147"/>
      <c r="NZQ43" s="147"/>
      <c r="NZR43" s="147"/>
      <c r="NZS43" s="147"/>
      <c r="NZT43" s="147"/>
      <c r="NZU43" s="147"/>
      <c r="NZV43" s="147"/>
      <c r="NZW43" s="147"/>
      <c r="NZX43" s="147"/>
      <c r="NZY43" s="147"/>
      <c r="NZZ43" s="147"/>
      <c r="OAA43" s="147"/>
      <c r="OAB43" s="147"/>
      <c r="OAC43" s="147"/>
      <c r="OAD43" s="147"/>
      <c r="OAE43" s="147"/>
      <c r="OAF43" s="147"/>
      <c r="OAG43" s="147"/>
      <c r="OAH43" s="147"/>
      <c r="OAI43" s="147"/>
      <c r="OAJ43" s="147"/>
      <c r="OAK43" s="147"/>
      <c r="OAL43" s="147"/>
      <c r="OAM43" s="147"/>
      <c r="OAN43" s="147"/>
      <c r="OAO43" s="147"/>
      <c r="OAP43" s="147"/>
      <c r="OAQ43" s="147"/>
      <c r="OAR43" s="147"/>
      <c r="OAS43" s="147"/>
      <c r="OAT43" s="147"/>
      <c r="OAU43" s="147"/>
      <c r="OAV43" s="147"/>
      <c r="OAW43" s="147"/>
      <c r="OAX43" s="147"/>
      <c r="OAY43" s="147"/>
      <c r="OAZ43" s="147"/>
      <c r="OBA43" s="147"/>
      <c r="OBB43" s="147"/>
      <c r="OBC43" s="147"/>
      <c r="OBD43" s="147"/>
      <c r="OBE43" s="147"/>
      <c r="OBF43" s="147"/>
      <c r="OBG43" s="147"/>
      <c r="OBH43" s="147"/>
      <c r="OBI43" s="147"/>
      <c r="OBJ43" s="147"/>
      <c r="OBK43" s="147"/>
      <c r="OBL43" s="147"/>
      <c r="OBM43" s="147"/>
      <c r="OBN43" s="147"/>
      <c r="OBO43" s="147"/>
      <c r="OBP43" s="147"/>
      <c r="OBQ43" s="147"/>
      <c r="OBR43" s="147"/>
      <c r="OBS43" s="147"/>
      <c r="OBT43" s="147"/>
      <c r="OBU43" s="147"/>
      <c r="OBV43" s="147"/>
      <c r="OBW43" s="147"/>
      <c r="OBX43" s="147"/>
      <c r="OBY43" s="147"/>
      <c r="OBZ43" s="147"/>
      <c r="OCA43" s="147"/>
      <c r="OCB43" s="147"/>
      <c r="OCC43" s="147"/>
      <c r="OCD43" s="147"/>
      <c r="OCE43" s="147"/>
      <c r="OCF43" s="147"/>
      <c r="OCG43" s="147"/>
      <c r="OCH43" s="147"/>
      <c r="OCI43" s="147"/>
      <c r="OCJ43" s="147"/>
      <c r="OCK43" s="147"/>
      <c r="OCL43" s="147"/>
      <c r="OCM43" s="147"/>
      <c r="OCN43" s="147"/>
      <c r="OCO43" s="147"/>
      <c r="OCP43" s="147"/>
      <c r="OCQ43" s="147"/>
      <c r="OCR43" s="147"/>
      <c r="OCS43" s="147"/>
      <c r="OCT43" s="147"/>
      <c r="OCU43" s="147"/>
      <c r="OCV43" s="147"/>
      <c r="OCW43" s="147"/>
      <c r="OCX43" s="147"/>
      <c r="OCY43" s="147"/>
      <c r="OCZ43" s="147"/>
      <c r="ODA43" s="147"/>
      <c r="ODB43" s="147"/>
      <c r="ODC43" s="147"/>
      <c r="ODD43" s="147"/>
      <c r="ODE43" s="147"/>
      <c r="ODF43" s="147"/>
      <c r="ODG43" s="147"/>
      <c r="ODH43" s="147"/>
      <c r="ODI43" s="147"/>
      <c r="ODJ43" s="147"/>
      <c r="ODK43" s="147"/>
      <c r="ODL43" s="147"/>
      <c r="ODM43" s="147"/>
      <c r="ODN43" s="147"/>
      <c r="ODO43" s="147"/>
      <c r="ODP43" s="147"/>
      <c r="ODQ43" s="147"/>
      <c r="ODR43" s="147"/>
      <c r="ODS43" s="147"/>
      <c r="ODT43" s="147"/>
      <c r="ODU43" s="147"/>
      <c r="ODV43" s="147"/>
      <c r="ODW43" s="147"/>
      <c r="ODX43" s="147"/>
      <c r="ODY43" s="147"/>
      <c r="ODZ43" s="147"/>
      <c r="OEA43" s="147"/>
      <c r="OEB43" s="147"/>
      <c r="OEC43" s="147"/>
      <c r="OED43" s="147"/>
      <c r="OEE43" s="147"/>
      <c r="OEF43" s="147"/>
      <c r="OEG43" s="147"/>
      <c r="OEH43" s="147"/>
      <c r="OEI43" s="147"/>
      <c r="OEJ43" s="147"/>
      <c r="OEK43" s="147"/>
      <c r="OEL43" s="147"/>
      <c r="OEM43" s="147"/>
      <c r="OEN43" s="147"/>
      <c r="OEO43" s="147"/>
      <c r="OEP43" s="147"/>
      <c r="OEQ43" s="147"/>
      <c r="OER43" s="147"/>
      <c r="OES43" s="147"/>
      <c r="OET43" s="147"/>
      <c r="OEU43" s="147"/>
      <c r="OEV43" s="147"/>
      <c r="OEW43" s="147"/>
      <c r="OEX43" s="147"/>
      <c r="OEY43" s="147"/>
      <c r="OEZ43" s="147"/>
      <c r="OFA43" s="147"/>
      <c r="OFB43" s="147"/>
      <c r="OFC43" s="147"/>
      <c r="OFD43" s="147"/>
      <c r="OFE43" s="147"/>
      <c r="OFF43" s="147"/>
      <c r="OFG43" s="147"/>
      <c r="OFH43" s="147"/>
      <c r="OFI43" s="147"/>
      <c r="OFJ43" s="147"/>
      <c r="OFK43" s="147"/>
      <c r="OFL43" s="147"/>
      <c r="OFM43" s="147"/>
      <c r="OFN43" s="147"/>
      <c r="OFO43" s="147"/>
      <c r="OFP43" s="147"/>
      <c r="OFQ43" s="147"/>
      <c r="OFR43" s="147"/>
      <c r="OFS43" s="147"/>
      <c r="OFT43" s="147"/>
      <c r="OFU43" s="147"/>
      <c r="OFV43" s="147"/>
      <c r="OFW43" s="147"/>
      <c r="OFX43" s="147"/>
      <c r="OFY43" s="147"/>
      <c r="OFZ43" s="147"/>
      <c r="OGA43" s="147"/>
      <c r="OGB43" s="147"/>
      <c r="OGC43" s="147"/>
      <c r="OGD43" s="147"/>
      <c r="OGE43" s="147"/>
      <c r="OGF43" s="147"/>
      <c r="OGG43" s="147"/>
      <c r="OGH43" s="147"/>
      <c r="OGI43" s="147"/>
      <c r="OGJ43" s="147"/>
      <c r="OGK43" s="147"/>
      <c r="OGL43" s="147"/>
      <c r="OGM43" s="147"/>
      <c r="OGN43" s="147"/>
      <c r="OGO43" s="147"/>
      <c r="OGP43" s="147"/>
      <c r="OGQ43" s="147"/>
      <c r="OGR43" s="147"/>
      <c r="OGS43" s="147"/>
      <c r="OGT43" s="147"/>
      <c r="OGU43" s="147"/>
      <c r="OGV43" s="147"/>
      <c r="OGW43" s="147"/>
      <c r="OGX43" s="147"/>
      <c r="OGY43" s="147"/>
      <c r="OGZ43" s="147"/>
      <c r="OHA43" s="147"/>
      <c r="OHB43" s="147"/>
      <c r="OHC43" s="147"/>
      <c r="OHD43" s="147"/>
      <c r="OHE43" s="147"/>
      <c r="OHF43" s="147"/>
      <c r="OHG43" s="147"/>
      <c r="OHH43" s="147"/>
      <c r="OHI43" s="147"/>
      <c r="OHJ43" s="147"/>
      <c r="OHK43" s="147"/>
      <c r="OHL43" s="147"/>
      <c r="OHM43" s="147"/>
      <c r="OHN43" s="147"/>
      <c r="OHO43" s="147"/>
      <c r="OHP43" s="147"/>
      <c r="OHQ43" s="147"/>
      <c r="OHR43" s="147"/>
      <c r="OHS43" s="147"/>
      <c r="OHT43" s="147"/>
      <c r="OHU43" s="147"/>
      <c r="OHV43" s="147"/>
      <c r="OHW43" s="147"/>
      <c r="OHX43" s="147"/>
      <c r="OHY43" s="147"/>
      <c r="OHZ43" s="147"/>
      <c r="OIA43" s="147"/>
      <c r="OIB43" s="147"/>
      <c r="OIC43" s="147"/>
      <c r="OID43" s="147"/>
      <c r="OIE43" s="147"/>
      <c r="OIF43" s="147"/>
      <c r="OIG43" s="147"/>
      <c r="OIH43" s="147"/>
      <c r="OII43" s="147"/>
      <c r="OIJ43" s="147"/>
      <c r="OIK43" s="147"/>
      <c r="OIL43" s="147"/>
      <c r="OIM43" s="147"/>
      <c r="OIN43" s="147"/>
      <c r="OIO43" s="147"/>
      <c r="OIP43" s="147"/>
      <c r="OIQ43" s="147"/>
      <c r="OIR43" s="147"/>
      <c r="OIS43" s="147"/>
      <c r="OIT43" s="147"/>
      <c r="OIU43" s="147"/>
      <c r="OIV43" s="147"/>
      <c r="OIW43" s="147"/>
      <c r="OIX43" s="147"/>
      <c r="OIY43" s="147"/>
      <c r="OIZ43" s="147"/>
      <c r="OJA43" s="147"/>
      <c r="OJB43" s="147"/>
      <c r="OJC43" s="147"/>
      <c r="OJD43" s="147"/>
      <c r="OJE43" s="147"/>
      <c r="OJF43" s="147"/>
      <c r="OJG43" s="147"/>
      <c r="OJH43" s="147"/>
      <c r="OJI43" s="147"/>
      <c r="OJJ43" s="147"/>
      <c r="OJK43" s="147"/>
      <c r="OJL43" s="147"/>
      <c r="OJM43" s="147"/>
      <c r="OJN43" s="147"/>
      <c r="OJO43" s="147"/>
      <c r="OJP43" s="147"/>
      <c r="OJQ43" s="147"/>
      <c r="OJR43" s="147"/>
      <c r="OJS43" s="147"/>
      <c r="OJT43" s="147"/>
      <c r="OJU43" s="147"/>
      <c r="OJV43" s="147"/>
      <c r="OJW43" s="147"/>
      <c r="OJX43" s="147"/>
      <c r="OJY43" s="147"/>
      <c r="OJZ43" s="147"/>
      <c r="OKA43" s="147"/>
      <c r="OKB43" s="147"/>
      <c r="OKC43" s="147"/>
      <c r="OKD43" s="147"/>
      <c r="OKE43" s="147"/>
      <c r="OKF43" s="147"/>
      <c r="OKG43" s="147"/>
      <c r="OKH43" s="147"/>
      <c r="OKI43" s="147"/>
      <c r="OKJ43" s="147"/>
      <c r="OKK43" s="147"/>
      <c r="OKL43" s="147"/>
      <c r="OKM43" s="147"/>
      <c r="OKN43" s="147"/>
      <c r="OKO43" s="147"/>
      <c r="OKP43" s="147"/>
      <c r="OKQ43" s="147"/>
      <c r="OKR43" s="147"/>
      <c r="OKS43" s="147"/>
      <c r="OKT43" s="147"/>
      <c r="OKU43" s="147"/>
      <c r="OKV43" s="147"/>
      <c r="OKW43" s="147"/>
      <c r="OKX43" s="147"/>
      <c r="OKY43" s="147"/>
      <c r="OKZ43" s="147"/>
      <c r="OLA43" s="147"/>
      <c r="OLB43" s="147"/>
      <c r="OLC43" s="147"/>
      <c r="OLD43" s="147"/>
      <c r="OLE43" s="147"/>
      <c r="OLF43" s="147"/>
      <c r="OLG43" s="147"/>
      <c r="OLH43" s="147"/>
      <c r="OLI43" s="147"/>
      <c r="OLJ43" s="147"/>
      <c r="OLK43" s="147"/>
      <c r="OLL43" s="147"/>
      <c r="OLM43" s="147"/>
      <c r="OLN43" s="147"/>
      <c r="OLO43" s="147"/>
      <c r="OLP43" s="147"/>
      <c r="OLQ43" s="147"/>
      <c r="OLR43" s="147"/>
      <c r="OLS43" s="147"/>
      <c r="OLT43" s="147"/>
      <c r="OLU43" s="147"/>
      <c r="OLV43" s="147"/>
      <c r="OLW43" s="147"/>
      <c r="OLX43" s="147"/>
      <c r="OLY43" s="147"/>
      <c r="OLZ43" s="147"/>
      <c r="OMA43" s="147"/>
      <c r="OMB43" s="147"/>
      <c r="OMC43" s="147"/>
      <c r="OMD43" s="147"/>
      <c r="OME43" s="147"/>
      <c r="OMF43" s="147"/>
      <c r="OMG43" s="147"/>
      <c r="OMH43" s="147"/>
      <c r="OMI43" s="147"/>
      <c r="OMJ43" s="147"/>
      <c r="OMK43" s="147"/>
      <c r="OML43" s="147"/>
      <c r="OMM43" s="147"/>
      <c r="OMN43" s="147"/>
      <c r="OMO43" s="147"/>
      <c r="OMP43" s="147"/>
      <c r="OMQ43" s="147"/>
      <c r="OMR43" s="147"/>
      <c r="OMS43" s="147"/>
      <c r="OMT43" s="147"/>
      <c r="OMU43" s="147"/>
      <c r="OMV43" s="147"/>
      <c r="OMW43" s="147"/>
      <c r="OMX43" s="147"/>
      <c r="OMY43" s="147"/>
      <c r="OMZ43" s="147"/>
      <c r="ONA43" s="147"/>
      <c r="ONB43" s="147"/>
      <c r="ONC43" s="147"/>
      <c r="OND43" s="147"/>
      <c r="ONE43" s="147"/>
      <c r="ONF43" s="147"/>
      <c r="ONG43" s="147"/>
      <c r="ONH43" s="147"/>
      <c r="ONI43" s="147"/>
      <c r="ONJ43" s="147"/>
      <c r="ONK43" s="147"/>
      <c r="ONL43" s="147"/>
      <c r="ONM43" s="147"/>
      <c r="ONN43" s="147"/>
      <c r="ONO43" s="147"/>
      <c r="ONP43" s="147"/>
      <c r="ONQ43" s="147"/>
      <c r="ONR43" s="147"/>
      <c r="ONS43" s="147"/>
      <c r="ONT43" s="147"/>
      <c r="ONU43" s="147"/>
      <c r="ONV43" s="147"/>
      <c r="ONW43" s="147"/>
      <c r="ONX43" s="147"/>
      <c r="ONY43" s="147"/>
      <c r="ONZ43" s="147"/>
      <c r="OOA43" s="147"/>
      <c r="OOB43" s="147"/>
      <c r="OOC43" s="147"/>
      <c r="OOD43" s="147"/>
      <c r="OOE43" s="147"/>
      <c r="OOF43" s="147"/>
      <c r="OOG43" s="147"/>
      <c r="OOH43" s="147"/>
      <c r="OOI43" s="147"/>
      <c r="OOJ43" s="147"/>
      <c r="OOK43" s="147"/>
      <c r="OOL43" s="147"/>
      <c r="OOM43" s="147"/>
      <c r="OON43" s="147"/>
      <c r="OOO43" s="147"/>
      <c r="OOP43" s="147"/>
      <c r="OOQ43" s="147"/>
      <c r="OOR43" s="147"/>
      <c r="OOS43" s="147"/>
      <c r="OOT43" s="147"/>
      <c r="OOU43" s="147"/>
      <c r="OOV43" s="147"/>
      <c r="OOW43" s="147"/>
      <c r="OOX43" s="147"/>
      <c r="OOY43" s="147"/>
      <c r="OOZ43" s="147"/>
      <c r="OPA43" s="147"/>
      <c r="OPB43" s="147"/>
      <c r="OPC43" s="147"/>
      <c r="OPD43" s="147"/>
      <c r="OPE43" s="147"/>
      <c r="OPF43" s="147"/>
      <c r="OPG43" s="147"/>
      <c r="OPH43" s="147"/>
      <c r="OPI43" s="147"/>
      <c r="OPJ43" s="147"/>
      <c r="OPK43" s="147"/>
      <c r="OPL43" s="147"/>
      <c r="OPM43" s="147"/>
      <c r="OPN43" s="147"/>
      <c r="OPO43" s="147"/>
      <c r="OPP43" s="147"/>
      <c r="OPQ43" s="147"/>
      <c r="OPR43" s="147"/>
      <c r="OPS43" s="147"/>
      <c r="OPT43" s="147"/>
      <c r="OPU43" s="147"/>
      <c r="OPV43" s="147"/>
      <c r="OPW43" s="147"/>
      <c r="OPX43" s="147"/>
      <c r="OPY43" s="147"/>
      <c r="OPZ43" s="147"/>
      <c r="OQA43" s="147"/>
      <c r="OQB43" s="147"/>
      <c r="OQC43" s="147"/>
      <c r="OQD43" s="147"/>
      <c r="OQE43" s="147"/>
      <c r="OQF43" s="147"/>
      <c r="OQG43" s="147"/>
      <c r="OQH43" s="147"/>
      <c r="OQI43" s="147"/>
      <c r="OQJ43" s="147"/>
      <c r="OQK43" s="147"/>
      <c r="OQL43" s="147"/>
      <c r="OQM43" s="147"/>
      <c r="OQN43" s="147"/>
      <c r="OQO43" s="147"/>
      <c r="OQP43" s="147"/>
      <c r="OQQ43" s="147"/>
      <c r="OQR43" s="147"/>
      <c r="OQS43" s="147"/>
      <c r="OQT43" s="147"/>
      <c r="OQU43" s="147"/>
      <c r="OQV43" s="147"/>
      <c r="OQW43" s="147"/>
      <c r="OQX43" s="147"/>
      <c r="OQY43" s="147"/>
      <c r="OQZ43" s="147"/>
      <c r="ORA43" s="147"/>
      <c r="ORB43" s="147"/>
      <c r="ORC43" s="147"/>
      <c r="ORD43" s="147"/>
      <c r="ORE43" s="147"/>
      <c r="ORF43" s="147"/>
      <c r="ORG43" s="147"/>
      <c r="ORH43" s="147"/>
      <c r="ORI43" s="147"/>
      <c r="ORJ43" s="147"/>
      <c r="ORK43" s="147"/>
      <c r="ORL43" s="147"/>
      <c r="ORM43" s="147"/>
      <c r="ORN43" s="147"/>
      <c r="ORO43" s="147"/>
      <c r="ORP43" s="147"/>
      <c r="ORQ43" s="147"/>
      <c r="ORR43" s="147"/>
      <c r="ORS43" s="147"/>
      <c r="ORT43" s="147"/>
      <c r="ORU43" s="147"/>
      <c r="ORV43" s="147"/>
      <c r="ORW43" s="147"/>
      <c r="ORX43" s="147"/>
      <c r="ORY43" s="147"/>
      <c r="ORZ43" s="147"/>
      <c r="OSA43" s="147"/>
      <c r="OSB43" s="147"/>
      <c r="OSC43" s="147"/>
      <c r="OSD43" s="147"/>
      <c r="OSE43" s="147"/>
      <c r="OSF43" s="147"/>
      <c r="OSG43" s="147"/>
      <c r="OSH43" s="147"/>
      <c r="OSI43" s="147"/>
      <c r="OSJ43" s="147"/>
      <c r="OSK43" s="147"/>
      <c r="OSL43" s="147"/>
      <c r="OSM43" s="147"/>
      <c r="OSN43" s="147"/>
      <c r="OSO43" s="147"/>
      <c r="OSP43" s="147"/>
      <c r="OSQ43" s="147"/>
      <c r="OSR43" s="147"/>
      <c r="OSS43" s="147"/>
      <c r="OST43" s="147"/>
      <c r="OSU43" s="147"/>
      <c r="OSV43" s="147"/>
      <c r="OSW43" s="147"/>
      <c r="OSX43" s="147"/>
      <c r="OSY43" s="147"/>
      <c r="OSZ43" s="147"/>
      <c r="OTA43" s="147"/>
      <c r="OTB43" s="147"/>
      <c r="OTC43" s="147"/>
      <c r="OTD43" s="147"/>
      <c r="OTE43" s="147"/>
      <c r="OTF43" s="147"/>
      <c r="OTG43" s="147"/>
      <c r="OTH43" s="147"/>
      <c r="OTI43" s="147"/>
      <c r="OTJ43" s="147"/>
      <c r="OTK43" s="147"/>
      <c r="OTL43" s="147"/>
      <c r="OTM43" s="147"/>
      <c r="OTN43" s="147"/>
      <c r="OTO43" s="147"/>
      <c r="OTP43" s="147"/>
      <c r="OTQ43" s="147"/>
      <c r="OTR43" s="147"/>
      <c r="OTS43" s="147"/>
      <c r="OTT43" s="147"/>
      <c r="OTU43" s="147"/>
      <c r="OTV43" s="147"/>
      <c r="OTW43" s="147"/>
      <c r="OTX43" s="147"/>
      <c r="OTY43" s="147"/>
      <c r="OTZ43" s="147"/>
      <c r="OUA43" s="147"/>
      <c r="OUB43" s="147"/>
      <c r="OUC43" s="147"/>
      <c r="OUD43" s="147"/>
      <c r="OUE43" s="147"/>
      <c r="OUF43" s="147"/>
      <c r="OUG43" s="147"/>
      <c r="OUH43" s="147"/>
      <c r="OUI43" s="147"/>
      <c r="OUJ43" s="147"/>
      <c r="OUK43" s="147"/>
      <c r="OUL43" s="147"/>
      <c r="OUM43" s="147"/>
      <c r="OUN43" s="147"/>
      <c r="OUO43" s="147"/>
      <c r="OUP43" s="147"/>
      <c r="OUQ43" s="147"/>
      <c r="OUR43" s="147"/>
      <c r="OUS43" s="147"/>
      <c r="OUT43" s="147"/>
      <c r="OUU43" s="147"/>
      <c r="OUV43" s="147"/>
      <c r="OUW43" s="147"/>
      <c r="OUX43" s="147"/>
      <c r="OUY43" s="147"/>
      <c r="OUZ43" s="147"/>
      <c r="OVA43" s="147"/>
      <c r="OVB43" s="147"/>
      <c r="OVC43" s="147"/>
      <c r="OVD43" s="147"/>
      <c r="OVE43" s="147"/>
      <c r="OVF43" s="147"/>
      <c r="OVG43" s="147"/>
      <c r="OVH43" s="147"/>
      <c r="OVI43" s="147"/>
      <c r="OVJ43" s="147"/>
      <c r="OVK43" s="147"/>
      <c r="OVL43" s="147"/>
      <c r="OVM43" s="147"/>
      <c r="OVN43" s="147"/>
      <c r="OVO43" s="147"/>
      <c r="OVP43" s="147"/>
      <c r="OVQ43" s="147"/>
      <c r="OVR43" s="147"/>
      <c r="OVS43" s="147"/>
      <c r="OVT43" s="147"/>
      <c r="OVU43" s="147"/>
      <c r="OVV43" s="147"/>
      <c r="OVW43" s="147"/>
      <c r="OVX43" s="147"/>
      <c r="OVY43" s="147"/>
      <c r="OVZ43" s="147"/>
      <c r="OWA43" s="147"/>
      <c r="OWB43" s="147"/>
      <c r="OWC43" s="147"/>
      <c r="OWD43" s="147"/>
      <c r="OWE43" s="147"/>
      <c r="OWF43" s="147"/>
      <c r="OWG43" s="147"/>
      <c r="OWH43" s="147"/>
      <c r="OWI43" s="147"/>
      <c r="OWJ43" s="147"/>
      <c r="OWK43" s="147"/>
      <c r="OWL43" s="147"/>
      <c r="OWM43" s="147"/>
      <c r="OWN43" s="147"/>
      <c r="OWO43" s="147"/>
      <c r="OWP43" s="147"/>
      <c r="OWQ43" s="147"/>
      <c r="OWR43" s="147"/>
      <c r="OWS43" s="147"/>
      <c r="OWT43" s="147"/>
      <c r="OWU43" s="147"/>
      <c r="OWV43" s="147"/>
      <c r="OWW43" s="147"/>
      <c r="OWX43" s="147"/>
      <c r="OWY43" s="147"/>
      <c r="OWZ43" s="147"/>
      <c r="OXA43" s="147"/>
      <c r="OXB43" s="147"/>
      <c r="OXC43" s="147"/>
      <c r="OXD43" s="147"/>
      <c r="OXE43" s="147"/>
      <c r="OXF43" s="147"/>
      <c r="OXG43" s="147"/>
      <c r="OXH43" s="147"/>
      <c r="OXI43" s="147"/>
      <c r="OXJ43" s="147"/>
      <c r="OXK43" s="147"/>
      <c r="OXL43" s="147"/>
      <c r="OXM43" s="147"/>
      <c r="OXN43" s="147"/>
      <c r="OXO43" s="147"/>
      <c r="OXP43" s="147"/>
      <c r="OXQ43" s="147"/>
      <c r="OXR43" s="147"/>
      <c r="OXS43" s="147"/>
      <c r="OXT43" s="147"/>
      <c r="OXU43" s="147"/>
      <c r="OXV43" s="147"/>
      <c r="OXW43" s="147"/>
      <c r="OXX43" s="147"/>
      <c r="OXY43" s="147"/>
      <c r="OXZ43" s="147"/>
      <c r="OYA43" s="147"/>
      <c r="OYB43" s="147"/>
      <c r="OYC43" s="147"/>
      <c r="OYD43" s="147"/>
      <c r="OYE43" s="147"/>
      <c r="OYF43" s="147"/>
      <c r="OYG43" s="147"/>
      <c r="OYH43" s="147"/>
      <c r="OYI43" s="147"/>
      <c r="OYJ43" s="147"/>
      <c r="OYK43" s="147"/>
      <c r="OYL43" s="147"/>
      <c r="OYM43" s="147"/>
      <c r="OYN43" s="147"/>
      <c r="OYO43" s="147"/>
      <c r="OYP43" s="147"/>
      <c r="OYQ43" s="147"/>
      <c r="OYR43" s="147"/>
      <c r="OYS43" s="147"/>
      <c r="OYT43" s="147"/>
      <c r="OYU43" s="147"/>
      <c r="OYV43" s="147"/>
      <c r="OYW43" s="147"/>
      <c r="OYX43" s="147"/>
      <c r="OYY43" s="147"/>
      <c r="OYZ43" s="147"/>
      <c r="OZA43" s="147"/>
      <c r="OZB43" s="147"/>
      <c r="OZC43" s="147"/>
      <c r="OZD43" s="147"/>
      <c r="OZE43" s="147"/>
      <c r="OZF43" s="147"/>
      <c r="OZG43" s="147"/>
      <c r="OZH43" s="147"/>
      <c r="OZI43" s="147"/>
      <c r="OZJ43" s="147"/>
      <c r="OZK43" s="147"/>
      <c r="OZL43" s="147"/>
      <c r="OZM43" s="147"/>
      <c r="OZN43" s="147"/>
      <c r="OZO43" s="147"/>
      <c r="OZP43" s="147"/>
      <c r="OZQ43" s="147"/>
      <c r="OZR43" s="147"/>
      <c r="OZS43" s="147"/>
      <c r="OZT43" s="147"/>
      <c r="OZU43" s="147"/>
      <c r="OZV43" s="147"/>
      <c r="OZW43" s="147"/>
      <c r="OZX43" s="147"/>
      <c r="OZY43" s="147"/>
      <c r="OZZ43" s="147"/>
      <c r="PAA43" s="147"/>
      <c r="PAB43" s="147"/>
      <c r="PAC43" s="147"/>
      <c r="PAD43" s="147"/>
      <c r="PAE43" s="147"/>
      <c r="PAF43" s="147"/>
      <c r="PAG43" s="147"/>
      <c r="PAH43" s="147"/>
      <c r="PAI43" s="147"/>
      <c r="PAJ43" s="147"/>
      <c r="PAK43" s="147"/>
      <c r="PAL43" s="147"/>
      <c r="PAM43" s="147"/>
      <c r="PAN43" s="147"/>
      <c r="PAO43" s="147"/>
      <c r="PAP43" s="147"/>
      <c r="PAQ43" s="147"/>
      <c r="PAR43" s="147"/>
      <c r="PAS43" s="147"/>
      <c r="PAT43" s="147"/>
      <c r="PAU43" s="147"/>
      <c r="PAV43" s="147"/>
      <c r="PAW43" s="147"/>
      <c r="PAX43" s="147"/>
      <c r="PAY43" s="147"/>
      <c r="PAZ43" s="147"/>
      <c r="PBA43" s="147"/>
      <c r="PBB43" s="147"/>
      <c r="PBC43" s="147"/>
      <c r="PBD43" s="147"/>
      <c r="PBE43" s="147"/>
      <c r="PBF43" s="147"/>
      <c r="PBG43" s="147"/>
      <c r="PBH43" s="147"/>
      <c r="PBI43" s="147"/>
      <c r="PBJ43" s="147"/>
      <c r="PBK43" s="147"/>
      <c r="PBL43" s="147"/>
      <c r="PBM43" s="147"/>
      <c r="PBN43" s="147"/>
      <c r="PBO43" s="147"/>
      <c r="PBP43" s="147"/>
      <c r="PBQ43" s="147"/>
      <c r="PBR43" s="147"/>
      <c r="PBS43" s="147"/>
      <c r="PBT43" s="147"/>
      <c r="PBU43" s="147"/>
      <c r="PBV43" s="147"/>
      <c r="PBW43" s="147"/>
      <c r="PBX43" s="147"/>
      <c r="PBY43" s="147"/>
      <c r="PBZ43" s="147"/>
      <c r="PCA43" s="147"/>
      <c r="PCB43" s="147"/>
      <c r="PCC43" s="147"/>
      <c r="PCD43" s="147"/>
      <c r="PCE43" s="147"/>
      <c r="PCF43" s="147"/>
      <c r="PCG43" s="147"/>
      <c r="PCH43" s="147"/>
      <c r="PCI43" s="147"/>
      <c r="PCJ43" s="147"/>
      <c r="PCK43" s="147"/>
      <c r="PCL43" s="147"/>
      <c r="PCM43" s="147"/>
      <c r="PCN43" s="147"/>
      <c r="PCO43" s="147"/>
      <c r="PCP43" s="147"/>
      <c r="PCQ43" s="147"/>
      <c r="PCR43" s="147"/>
      <c r="PCS43" s="147"/>
      <c r="PCT43" s="147"/>
      <c r="PCU43" s="147"/>
      <c r="PCV43" s="147"/>
      <c r="PCW43" s="147"/>
      <c r="PCX43" s="147"/>
      <c r="PCY43" s="147"/>
      <c r="PCZ43" s="147"/>
      <c r="PDA43" s="147"/>
      <c r="PDB43" s="147"/>
      <c r="PDC43" s="147"/>
      <c r="PDD43" s="147"/>
      <c r="PDE43" s="147"/>
      <c r="PDF43" s="147"/>
      <c r="PDG43" s="147"/>
      <c r="PDH43" s="147"/>
      <c r="PDI43" s="147"/>
      <c r="PDJ43" s="147"/>
      <c r="PDK43" s="147"/>
      <c r="PDL43" s="147"/>
      <c r="PDM43" s="147"/>
      <c r="PDN43" s="147"/>
      <c r="PDO43" s="147"/>
      <c r="PDP43" s="147"/>
      <c r="PDQ43" s="147"/>
      <c r="PDR43" s="147"/>
      <c r="PDS43" s="147"/>
      <c r="PDT43" s="147"/>
      <c r="PDU43" s="147"/>
      <c r="PDV43" s="147"/>
      <c r="PDW43" s="147"/>
      <c r="PDX43" s="147"/>
      <c r="PDY43" s="147"/>
      <c r="PDZ43" s="147"/>
      <c r="PEA43" s="147"/>
      <c r="PEB43" s="147"/>
      <c r="PEC43" s="147"/>
      <c r="PED43" s="147"/>
      <c r="PEE43" s="147"/>
      <c r="PEF43" s="147"/>
      <c r="PEG43" s="147"/>
      <c r="PEH43" s="147"/>
      <c r="PEI43" s="147"/>
      <c r="PEJ43" s="147"/>
      <c r="PEK43" s="147"/>
      <c r="PEL43" s="147"/>
      <c r="PEM43" s="147"/>
      <c r="PEN43" s="147"/>
      <c r="PEO43" s="147"/>
      <c r="PEP43" s="147"/>
      <c r="PEQ43" s="147"/>
      <c r="PER43" s="147"/>
      <c r="PES43" s="147"/>
      <c r="PET43" s="147"/>
      <c r="PEU43" s="147"/>
      <c r="PEV43" s="147"/>
      <c r="PEW43" s="147"/>
      <c r="PEX43" s="147"/>
      <c r="PEY43" s="147"/>
      <c r="PEZ43" s="147"/>
      <c r="PFA43" s="147"/>
      <c r="PFB43" s="147"/>
      <c r="PFC43" s="147"/>
      <c r="PFD43" s="147"/>
      <c r="PFE43" s="147"/>
      <c r="PFF43" s="147"/>
      <c r="PFG43" s="147"/>
      <c r="PFH43" s="147"/>
      <c r="PFI43" s="147"/>
      <c r="PFJ43" s="147"/>
      <c r="PFK43" s="147"/>
      <c r="PFL43" s="147"/>
      <c r="PFM43" s="147"/>
      <c r="PFN43" s="147"/>
      <c r="PFO43" s="147"/>
      <c r="PFP43" s="147"/>
      <c r="PFQ43" s="147"/>
      <c r="PFR43" s="147"/>
      <c r="PFS43" s="147"/>
      <c r="PFT43" s="147"/>
      <c r="PFU43" s="147"/>
      <c r="PFV43" s="147"/>
      <c r="PFW43" s="147"/>
      <c r="PFX43" s="147"/>
      <c r="PFY43" s="147"/>
      <c r="PFZ43" s="147"/>
      <c r="PGA43" s="147"/>
      <c r="PGB43" s="147"/>
      <c r="PGC43" s="147"/>
      <c r="PGD43" s="147"/>
      <c r="PGE43" s="147"/>
      <c r="PGF43" s="147"/>
      <c r="PGG43" s="147"/>
      <c r="PGH43" s="147"/>
      <c r="PGI43" s="147"/>
      <c r="PGJ43" s="147"/>
      <c r="PGK43" s="147"/>
      <c r="PGL43" s="147"/>
      <c r="PGM43" s="147"/>
      <c r="PGN43" s="147"/>
      <c r="PGO43" s="147"/>
      <c r="PGP43" s="147"/>
      <c r="PGQ43" s="147"/>
      <c r="PGR43" s="147"/>
      <c r="PGS43" s="147"/>
      <c r="PGT43" s="147"/>
      <c r="PGU43" s="147"/>
      <c r="PGV43" s="147"/>
      <c r="PGW43" s="147"/>
      <c r="PGX43" s="147"/>
      <c r="PGY43" s="147"/>
      <c r="PGZ43" s="147"/>
      <c r="PHA43" s="147"/>
      <c r="PHB43" s="147"/>
      <c r="PHC43" s="147"/>
      <c r="PHD43" s="147"/>
      <c r="PHE43" s="147"/>
      <c r="PHF43" s="147"/>
      <c r="PHG43" s="147"/>
      <c r="PHH43" s="147"/>
      <c r="PHI43" s="147"/>
      <c r="PHJ43" s="147"/>
      <c r="PHK43" s="147"/>
      <c r="PHL43" s="147"/>
      <c r="PHM43" s="147"/>
      <c r="PHN43" s="147"/>
      <c r="PHO43" s="147"/>
      <c r="PHP43" s="147"/>
      <c r="PHQ43" s="147"/>
      <c r="PHR43" s="147"/>
      <c r="PHS43" s="147"/>
      <c r="PHT43" s="147"/>
      <c r="PHU43" s="147"/>
      <c r="PHV43" s="147"/>
      <c r="PHW43" s="147"/>
      <c r="PHX43" s="147"/>
      <c r="PHY43" s="147"/>
      <c r="PHZ43" s="147"/>
      <c r="PIA43" s="147"/>
      <c r="PIB43" s="147"/>
      <c r="PIC43" s="147"/>
      <c r="PID43" s="147"/>
      <c r="PIE43" s="147"/>
      <c r="PIF43" s="147"/>
      <c r="PIG43" s="147"/>
      <c r="PIH43" s="147"/>
      <c r="PII43" s="147"/>
      <c r="PIJ43" s="147"/>
      <c r="PIK43" s="147"/>
      <c r="PIL43" s="147"/>
      <c r="PIM43" s="147"/>
      <c r="PIN43" s="147"/>
      <c r="PIO43" s="147"/>
      <c r="PIP43" s="147"/>
      <c r="PIQ43" s="147"/>
      <c r="PIR43" s="147"/>
      <c r="PIS43" s="147"/>
      <c r="PIT43" s="147"/>
      <c r="PIU43" s="147"/>
      <c r="PIV43" s="147"/>
      <c r="PIW43" s="147"/>
      <c r="PIX43" s="147"/>
      <c r="PIY43" s="147"/>
      <c r="PIZ43" s="147"/>
      <c r="PJA43" s="147"/>
      <c r="PJB43" s="147"/>
      <c r="PJC43" s="147"/>
      <c r="PJD43" s="147"/>
      <c r="PJE43" s="147"/>
      <c r="PJF43" s="147"/>
      <c r="PJG43" s="147"/>
      <c r="PJH43" s="147"/>
      <c r="PJI43" s="147"/>
      <c r="PJJ43" s="147"/>
      <c r="PJK43" s="147"/>
      <c r="PJL43" s="147"/>
      <c r="PJM43" s="147"/>
      <c r="PJN43" s="147"/>
      <c r="PJO43" s="147"/>
      <c r="PJP43" s="147"/>
      <c r="PJQ43" s="147"/>
      <c r="PJR43" s="147"/>
      <c r="PJS43" s="147"/>
      <c r="PJT43" s="147"/>
      <c r="PJU43" s="147"/>
      <c r="PJV43" s="147"/>
      <c r="PJW43" s="147"/>
      <c r="PJX43" s="147"/>
      <c r="PJY43" s="147"/>
      <c r="PJZ43" s="147"/>
      <c r="PKA43" s="147"/>
      <c r="PKB43" s="147"/>
      <c r="PKC43" s="147"/>
      <c r="PKD43" s="147"/>
      <c r="PKE43" s="147"/>
      <c r="PKF43" s="147"/>
      <c r="PKG43" s="147"/>
      <c r="PKH43" s="147"/>
      <c r="PKI43" s="147"/>
      <c r="PKJ43" s="147"/>
      <c r="PKK43" s="147"/>
      <c r="PKL43" s="147"/>
      <c r="PKM43" s="147"/>
      <c r="PKN43" s="147"/>
      <c r="PKO43" s="147"/>
      <c r="PKP43" s="147"/>
      <c r="PKQ43" s="147"/>
      <c r="PKR43" s="147"/>
      <c r="PKS43" s="147"/>
      <c r="PKT43" s="147"/>
      <c r="PKU43" s="147"/>
      <c r="PKV43" s="147"/>
      <c r="PKW43" s="147"/>
      <c r="PKX43" s="147"/>
      <c r="PKY43" s="147"/>
      <c r="PKZ43" s="147"/>
      <c r="PLA43" s="147"/>
      <c r="PLB43" s="147"/>
      <c r="PLC43" s="147"/>
      <c r="PLD43" s="147"/>
      <c r="PLE43" s="147"/>
      <c r="PLF43" s="147"/>
      <c r="PLG43" s="147"/>
      <c r="PLH43" s="147"/>
      <c r="PLI43" s="147"/>
      <c r="PLJ43" s="147"/>
      <c r="PLK43" s="147"/>
      <c r="PLL43" s="147"/>
      <c r="PLM43" s="147"/>
      <c r="PLN43" s="147"/>
      <c r="PLO43" s="147"/>
      <c r="PLP43" s="147"/>
      <c r="PLQ43" s="147"/>
      <c r="PLR43" s="147"/>
      <c r="PLS43" s="147"/>
      <c r="PLT43" s="147"/>
      <c r="PLU43" s="147"/>
      <c r="PLV43" s="147"/>
      <c r="PLW43" s="147"/>
      <c r="PLX43" s="147"/>
      <c r="PLY43" s="147"/>
      <c r="PLZ43" s="147"/>
      <c r="PMA43" s="147"/>
      <c r="PMB43" s="147"/>
      <c r="PMC43" s="147"/>
      <c r="PMD43" s="147"/>
      <c r="PME43" s="147"/>
      <c r="PMF43" s="147"/>
      <c r="PMG43" s="147"/>
      <c r="PMH43" s="147"/>
      <c r="PMI43" s="147"/>
      <c r="PMJ43" s="147"/>
      <c r="PMK43" s="147"/>
      <c r="PML43" s="147"/>
      <c r="PMM43" s="147"/>
      <c r="PMN43" s="147"/>
      <c r="PMO43" s="147"/>
      <c r="PMP43" s="147"/>
      <c r="PMQ43" s="147"/>
      <c r="PMR43" s="147"/>
      <c r="PMS43" s="147"/>
      <c r="PMT43" s="147"/>
      <c r="PMU43" s="147"/>
      <c r="PMV43" s="147"/>
      <c r="PMW43" s="147"/>
      <c r="PMX43" s="147"/>
      <c r="PMY43" s="147"/>
      <c r="PMZ43" s="147"/>
      <c r="PNA43" s="147"/>
      <c r="PNB43" s="147"/>
      <c r="PNC43" s="147"/>
      <c r="PND43" s="147"/>
      <c r="PNE43" s="147"/>
      <c r="PNF43" s="147"/>
      <c r="PNG43" s="147"/>
      <c r="PNH43" s="147"/>
      <c r="PNI43" s="147"/>
      <c r="PNJ43" s="147"/>
      <c r="PNK43" s="147"/>
      <c r="PNL43" s="147"/>
      <c r="PNM43" s="147"/>
      <c r="PNN43" s="147"/>
      <c r="PNO43" s="147"/>
      <c r="PNP43" s="147"/>
      <c r="PNQ43" s="147"/>
      <c r="PNR43" s="147"/>
      <c r="PNS43" s="147"/>
      <c r="PNT43" s="147"/>
      <c r="PNU43" s="147"/>
      <c r="PNV43" s="147"/>
      <c r="PNW43" s="147"/>
      <c r="PNX43" s="147"/>
      <c r="PNY43" s="147"/>
      <c r="PNZ43" s="147"/>
      <c r="POA43" s="147"/>
      <c r="POB43" s="147"/>
      <c r="POC43" s="147"/>
      <c r="POD43" s="147"/>
      <c r="POE43" s="147"/>
      <c r="POF43" s="147"/>
      <c r="POG43" s="147"/>
      <c r="POH43" s="147"/>
      <c r="POI43" s="147"/>
      <c r="POJ43" s="147"/>
      <c r="POK43" s="147"/>
      <c r="POL43" s="147"/>
      <c r="POM43" s="147"/>
      <c r="PON43" s="147"/>
      <c r="POO43" s="147"/>
      <c r="POP43" s="147"/>
      <c r="POQ43" s="147"/>
      <c r="POR43" s="147"/>
      <c r="POS43" s="147"/>
      <c r="POT43" s="147"/>
      <c r="POU43" s="147"/>
      <c r="POV43" s="147"/>
      <c r="POW43" s="147"/>
      <c r="POX43" s="147"/>
      <c r="POY43" s="147"/>
      <c r="POZ43" s="147"/>
      <c r="PPA43" s="147"/>
      <c r="PPB43" s="147"/>
      <c r="PPC43" s="147"/>
      <c r="PPD43" s="147"/>
      <c r="PPE43" s="147"/>
      <c r="PPF43" s="147"/>
      <c r="PPG43" s="147"/>
      <c r="PPH43" s="147"/>
      <c r="PPI43" s="147"/>
      <c r="PPJ43" s="147"/>
      <c r="PPK43" s="147"/>
      <c r="PPL43" s="147"/>
      <c r="PPM43" s="147"/>
      <c r="PPN43" s="147"/>
      <c r="PPO43" s="147"/>
      <c r="PPP43" s="147"/>
      <c r="PPQ43" s="147"/>
      <c r="PPR43" s="147"/>
      <c r="PPS43" s="147"/>
      <c r="PPT43" s="147"/>
      <c r="PPU43" s="147"/>
      <c r="PPV43" s="147"/>
      <c r="PPW43" s="147"/>
      <c r="PPX43" s="147"/>
      <c r="PPY43" s="147"/>
      <c r="PPZ43" s="147"/>
      <c r="PQA43" s="147"/>
      <c r="PQB43" s="147"/>
      <c r="PQC43" s="147"/>
      <c r="PQD43" s="147"/>
      <c r="PQE43" s="147"/>
      <c r="PQF43" s="147"/>
      <c r="PQG43" s="147"/>
      <c r="PQH43" s="147"/>
      <c r="PQI43" s="147"/>
      <c r="PQJ43" s="147"/>
      <c r="PQK43" s="147"/>
      <c r="PQL43" s="147"/>
      <c r="PQM43" s="147"/>
      <c r="PQN43" s="147"/>
      <c r="PQO43" s="147"/>
      <c r="PQP43" s="147"/>
      <c r="PQQ43" s="147"/>
      <c r="PQR43" s="147"/>
      <c r="PQS43" s="147"/>
      <c r="PQT43" s="147"/>
      <c r="PQU43" s="147"/>
      <c r="PQV43" s="147"/>
      <c r="PQW43" s="147"/>
      <c r="PQX43" s="147"/>
      <c r="PQY43" s="147"/>
      <c r="PQZ43" s="147"/>
      <c r="PRA43" s="147"/>
      <c r="PRB43" s="147"/>
      <c r="PRC43" s="147"/>
      <c r="PRD43" s="147"/>
      <c r="PRE43" s="147"/>
      <c r="PRF43" s="147"/>
      <c r="PRG43" s="147"/>
      <c r="PRH43" s="147"/>
      <c r="PRI43" s="147"/>
      <c r="PRJ43" s="147"/>
      <c r="PRK43" s="147"/>
      <c r="PRL43" s="147"/>
      <c r="PRM43" s="147"/>
      <c r="PRN43" s="147"/>
      <c r="PRO43" s="147"/>
      <c r="PRP43" s="147"/>
      <c r="PRQ43" s="147"/>
      <c r="PRR43" s="147"/>
      <c r="PRS43" s="147"/>
      <c r="PRT43" s="147"/>
      <c r="PRU43" s="147"/>
      <c r="PRV43" s="147"/>
      <c r="PRW43" s="147"/>
      <c r="PRX43" s="147"/>
      <c r="PRY43" s="147"/>
      <c r="PRZ43" s="147"/>
      <c r="PSA43" s="147"/>
      <c r="PSB43" s="147"/>
      <c r="PSC43" s="147"/>
      <c r="PSD43" s="147"/>
      <c r="PSE43" s="147"/>
      <c r="PSF43" s="147"/>
      <c r="PSG43" s="147"/>
      <c r="PSH43" s="147"/>
      <c r="PSI43" s="147"/>
      <c r="PSJ43" s="147"/>
      <c r="PSK43" s="147"/>
      <c r="PSL43" s="147"/>
      <c r="PSM43" s="147"/>
      <c r="PSN43" s="147"/>
      <c r="PSO43" s="147"/>
      <c r="PSP43" s="147"/>
      <c r="PSQ43" s="147"/>
      <c r="PSR43" s="147"/>
      <c r="PSS43" s="147"/>
      <c r="PST43" s="147"/>
      <c r="PSU43" s="147"/>
      <c r="PSV43" s="147"/>
      <c r="PSW43" s="147"/>
      <c r="PSX43" s="147"/>
      <c r="PSY43" s="147"/>
      <c r="PSZ43" s="147"/>
      <c r="PTA43" s="147"/>
      <c r="PTB43" s="147"/>
      <c r="PTC43" s="147"/>
      <c r="PTD43" s="147"/>
      <c r="PTE43" s="147"/>
      <c r="PTF43" s="147"/>
      <c r="PTG43" s="147"/>
      <c r="PTH43" s="147"/>
      <c r="PTI43" s="147"/>
      <c r="PTJ43" s="147"/>
      <c r="PTK43" s="147"/>
      <c r="PTL43" s="147"/>
      <c r="PTM43" s="147"/>
      <c r="PTN43" s="147"/>
      <c r="PTO43" s="147"/>
      <c r="PTP43" s="147"/>
      <c r="PTQ43" s="147"/>
      <c r="PTR43" s="147"/>
      <c r="PTS43" s="147"/>
      <c r="PTT43" s="147"/>
      <c r="PTU43" s="147"/>
      <c r="PTV43" s="147"/>
      <c r="PTW43" s="147"/>
      <c r="PTX43" s="147"/>
      <c r="PTY43" s="147"/>
      <c r="PTZ43" s="147"/>
      <c r="PUA43" s="147"/>
      <c r="PUB43" s="147"/>
      <c r="PUC43" s="147"/>
      <c r="PUD43" s="147"/>
      <c r="PUE43" s="147"/>
      <c r="PUF43" s="147"/>
      <c r="PUG43" s="147"/>
      <c r="PUH43" s="147"/>
      <c r="PUI43" s="147"/>
      <c r="PUJ43" s="147"/>
      <c r="PUK43" s="147"/>
      <c r="PUL43" s="147"/>
      <c r="PUM43" s="147"/>
      <c r="PUN43" s="147"/>
      <c r="PUO43" s="147"/>
      <c r="PUP43" s="147"/>
      <c r="PUQ43" s="147"/>
      <c r="PUR43" s="147"/>
      <c r="PUS43" s="147"/>
      <c r="PUT43" s="147"/>
      <c r="PUU43" s="147"/>
      <c r="PUV43" s="147"/>
      <c r="PUW43" s="147"/>
      <c r="PUX43" s="147"/>
      <c r="PUY43" s="147"/>
      <c r="PUZ43" s="147"/>
      <c r="PVA43" s="147"/>
      <c r="PVB43" s="147"/>
      <c r="PVC43" s="147"/>
      <c r="PVD43" s="147"/>
      <c r="PVE43" s="147"/>
      <c r="PVF43" s="147"/>
      <c r="PVG43" s="147"/>
      <c r="PVH43" s="147"/>
      <c r="PVI43" s="147"/>
      <c r="PVJ43" s="147"/>
      <c r="PVK43" s="147"/>
      <c r="PVL43" s="147"/>
      <c r="PVM43" s="147"/>
      <c r="PVN43" s="147"/>
      <c r="PVO43" s="147"/>
      <c r="PVP43" s="147"/>
      <c r="PVQ43" s="147"/>
      <c r="PVR43" s="147"/>
      <c r="PVS43" s="147"/>
      <c r="PVT43" s="147"/>
      <c r="PVU43" s="147"/>
      <c r="PVV43" s="147"/>
      <c r="PVW43" s="147"/>
      <c r="PVX43" s="147"/>
      <c r="PVY43" s="147"/>
      <c r="PVZ43" s="147"/>
      <c r="PWA43" s="147"/>
      <c r="PWB43" s="147"/>
      <c r="PWC43" s="147"/>
      <c r="PWD43" s="147"/>
      <c r="PWE43" s="147"/>
      <c r="PWF43" s="147"/>
      <c r="PWG43" s="147"/>
      <c r="PWH43" s="147"/>
      <c r="PWI43" s="147"/>
      <c r="PWJ43" s="147"/>
      <c r="PWK43" s="147"/>
      <c r="PWL43" s="147"/>
      <c r="PWM43" s="147"/>
      <c r="PWN43" s="147"/>
      <c r="PWO43" s="147"/>
      <c r="PWP43" s="147"/>
      <c r="PWQ43" s="147"/>
      <c r="PWR43" s="147"/>
      <c r="PWS43" s="147"/>
      <c r="PWT43" s="147"/>
      <c r="PWU43" s="147"/>
      <c r="PWV43" s="147"/>
      <c r="PWW43" s="147"/>
      <c r="PWX43" s="147"/>
      <c r="PWY43" s="147"/>
      <c r="PWZ43" s="147"/>
      <c r="PXA43" s="147"/>
      <c r="PXB43" s="147"/>
      <c r="PXC43" s="147"/>
      <c r="PXD43" s="147"/>
      <c r="PXE43" s="147"/>
      <c r="PXF43" s="147"/>
      <c r="PXG43" s="147"/>
      <c r="PXH43" s="147"/>
      <c r="PXI43" s="147"/>
      <c r="PXJ43" s="147"/>
      <c r="PXK43" s="147"/>
      <c r="PXL43" s="147"/>
      <c r="PXM43" s="147"/>
      <c r="PXN43" s="147"/>
      <c r="PXO43" s="147"/>
      <c r="PXP43" s="147"/>
      <c r="PXQ43" s="147"/>
      <c r="PXR43" s="147"/>
      <c r="PXS43" s="147"/>
      <c r="PXT43" s="147"/>
      <c r="PXU43" s="147"/>
      <c r="PXV43" s="147"/>
      <c r="PXW43" s="147"/>
      <c r="PXX43" s="147"/>
      <c r="PXY43" s="147"/>
      <c r="PXZ43" s="147"/>
      <c r="PYA43" s="147"/>
      <c r="PYB43" s="147"/>
      <c r="PYC43" s="147"/>
      <c r="PYD43" s="147"/>
      <c r="PYE43" s="147"/>
      <c r="PYF43" s="147"/>
      <c r="PYG43" s="147"/>
      <c r="PYH43" s="147"/>
      <c r="PYI43" s="147"/>
      <c r="PYJ43" s="147"/>
      <c r="PYK43" s="147"/>
      <c r="PYL43" s="147"/>
      <c r="PYM43" s="147"/>
      <c r="PYN43" s="147"/>
      <c r="PYO43" s="147"/>
      <c r="PYP43" s="147"/>
      <c r="PYQ43" s="147"/>
      <c r="PYR43" s="147"/>
      <c r="PYS43" s="147"/>
      <c r="PYT43" s="147"/>
      <c r="PYU43" s="147"/>
      <c r="PYV43" s="147"/>
      <c r="PYW43" s="147"/>
      <c r="PYX43" s="147"/>
      <c r="PYY43" s="147"/>
      <c r="PYZ43" s="147"/>
      <c r="PZA43" s="147"/>
      <c r="PZB43" s="147"/>
      <c r="PZC43" s="147"/>
      <c r="PZD43" s="147"/>
      <c r="PZE43" s="147"/>
      <c r="PZF43" s="147"/>
      <c r="PZG43" s="147"/>
      <c r="PZH43" s="147"/>
      <c r="PZI43" s="147"/>
      <c r="PZJ43" s="147"/>
      <c r="PZK43" s="147"/>
      <c r="PZL43" s="147"/>
      <c r="PZM43" s="147"/>
      <c r="PZN43" s="147"/>
      <c r="PZO43" s="147"/>
      <c r="PZP43" s="147"/>
      <c r="PZQ43" s="147"/>
      <c r="PZR43" s="147"/>
      <c r="PZS43" s="147"/>
      <c r="PZT43" s="147"/>
      <c r="PZU43" s="147"/>
      <c r="PZV43" s="147"/>
      <c r="PZW43" s="147"/>
      <c r="PZX43" s="147"/>
      <c r="PZY43" s="147"/>
      <c r="PZZ43" s="147"/>
      <c r="QAA43" s="147"/>
      <c r="QAB43" s="147"/>
      <c r="QAC43" s="147"/>
      <c r="QAD43" s="147"/>
      <c r="QAE43" s="147"/>
      <c r="QAF43" s="147"/>
      <c r="QAG43" s="147"/>
      <c r="QAH43" s="147"/>
      <c r="QAI43" s="147"/>
      <c r="QAJ43" s="147"/>
      <c r="QAK43" s="147"/>
      <c r="QAL43" s="147"/>
      <c r="QAM43" s="147"/>
      <c r="QAN43" s="147"/>
      <c r="QAO43" s="147"/>
      <c r="QAP43" s="147"/>
      <c r="QAQ43" s="147"/>
      <c r="QAR43" s="147"/>
      <c r="QAS43" s="147"/>
      <c r="QAT43" s="147"/>
      <c r="QAU43" s="147"/>
      <c r="QAV43" s="147"/>
      <c r="QAW43" s="147"/>
      <c r="QAX43" s="147"/>
      <c r="QAY43" s="147"/>
      <c r="QAZ43" s="147"/>
      <c r="QBA43" s="147"/>
      <c r="QBB43" s="147"/>
      <c r="QBC43" s="147"/>
      <c r="QBD43" s="147"/>
      <c r="QBE43" s="147"/>
      <c r="QBF43" s="147"/>
      <c r="QBG43" s="147"/>
      <c r="QBH43" s="147"/>
      <c r="QBI43" s="147"/>
      <c r="QBJ43" s="147"/>
      <c r="QBK43" s="147"/>
      <c r="QBL43" s="147"/>
      <c r="QBM43" s="147"/>
      <c r="QBN43" s="147"/>
      <c r="QBO43" s="147"/>
      <c r="QBP43" s="147"/>
      <c r="QBQ43" s="147"/>
      <c r="QBR43" s="147"/>
      <c r="QBS43" s="147"/>
      <c r="QBT43" s="147"/>
      <c r="QBU43" s="147"/>
      <c r="QBV43" s="147"/>
      <c r="QBW43" s="147"/>
      <c r="QBX43" s="147"/>
      <c r="QBY43" s="147"/>
      <c r="QBZ43" s="147"/>
      <c r="QCA43" s="147"/>
      <c r="QCB43" s="147"/>
      <c r="QCC43" s="147"/>
      <c r="QCD43" s="147"/>
      <c r="QCE43" s="147"/>
      <c r="QCF43" s="147"/>
      <c r="QCG43" s="147"/>
      <c r="QCH43" s="147"/>
      <c r="QCI43" s="147"/>
      <c r="QCJ43" s="147"/>
      <c r="QCK43" s="147"/>
      <c r="QCL43" s="147"/>
      <c r="QCM43" s="147"/>
      <c r="QCN43" s="147"/>
      <c r="QCO43" s="147"/>
      <c r="QCP43" s="147"/>
      <c r="QCQ43" s="147"/>
      <c r="QCR43" s="147"/>
      <c r="QCS43" s="147"/>
      <c r="QCT43" s="147"/>
      <c r="QCU43" s="147"/>
      <c r="QCV43" s="147"/>
      <c r="QCW43" s="147"/>
      <c r="QCX43" s="147"/>
      <c r="QCY43" s="147"/>
      <c r="QCZ43" s="147"/>
      <c r="QDA43" s="147"/>
      <c r="QDB43" s="147"/>
      <c r="QDC43" s="147"/>
      <c r="QDD43" s="147"/>
      <c r="QDE43" s="147"/>
      <c r="QDF43" s="147"/>
      <c r="QDG43" s="147"/>
      <c r="QDH43" s="147"/>
      <c r="QDI43" s="147"/>
      <c r="QDJ43" s="147"/>
      <c r="QDK43" s="147"/>
      <c r="QDL43" s="147"/>
      <c r="QDM43" s="147"/>
      <c r="QDN43" s="147"/>
      <c r="QDO43" s="147"/>
      <c r="QDP43" s="147"/>
      <c r="QDQ43" s="147"/>
      <c r="QDR43" s="147"/>
      <c r="QDS43" s="147"/>
      <c r="QDT43" s="147"/>
      <c r="QDU43" s="147"/>
      <c r="QDV43" s="147"/>
      <c r="QDW43" s="147"/>
      <c r="QDX43" s="147"/>
      <c r="QDY43" s="147"/>
      <c r="QDZ43" s="147"/>
      <c r="QEA43" s="147"/>
      <c r="QEB43" s="147"/>
      <c r="QEC43" s="147"/>
      <c r="QED43" s="147"/>
      <c r="QEE43" s="147"/>
      <c r="QEF43" s="147"/>
      <c r="QEG43" s="147"/>
      <c r="QEH43" s="147"/>
      <c r="QEI43" s="147"/>
      <c r="QEJ43" s="147"/>
      <c r="QEK43" s="147"/>
      <c r="QEL43" s="147"/>
      <c r="QEM43" s="147"/>
      <c r="QEN43" s="147"/>
      <c r="QEO43" s="147"/>
      <c r="QEP43" s="147"/>
      <c r="QEQ43" s="147"/>
      <c r="QER43" s="147"/>
      <c r="QES43" s="147"/>
      <c r="QET43" s="147"/>
      <c r="QEU43" s="147"/>
      <c r="QEV43" s="147"/>
      <c r="QEW43" s="147"/>
      <c r="QEX43" s="147"/>
      <c r="QEY43" s="147"/>
      <c r="QEZ43" s="147"/>
      <c r="QFA43" s="147"/>
      <c r="QFB43" s="147"/>
      <c r="QFC43" s="147"/>
      <c r="QFD43" s="147"/>
      <c r="QFE43" s="147"/>
      <c r="QFF43" s="147"/>
      <c r="QFG43" s="147"/>
      <c r="QFH43" s="147"/>
      <c r="QFI43" s="147"/>
      <c r="QFJ43" s="147"/>
      <c r="QFK43" s="147"/>
      <c r="QFL43" s="147"/>
      <c r="QFM43" s="147"/>
      <c r="QFN43" s="147"/>
      <c r="QFO43" s="147"/>
      <c r="QFP43" s="147"/>
      <c r="QFQ43" s="147"/>
      <c r="QFR43" s="147"/>
      <c r="QFS43" s="147"/>
      <c r="QFT43" s="147"/>
      <c r="QFU43" s="147"/>
      <c r="QFV43" s="147"/>
      <c r="QFW43" s="147"/>
      <c r="QFX43" s="147"/>
      <c r="QFY43" s="147"/>
      <c r="QFZ43" s="147"/>
      <c r="QGA43" s="147"/>
      <c r="QGB43" s="147"/>
      <c r="QGC43" s="147"/>
      <c r="QGD43" s="147"/>
      <c r="QGE43" s="147"/>
      <c r="QGF43" s="147"/>
      <c r="QGG43" s="147"/>
      <c r="QGH43" s="147"/>
      <c r="QGI43" s="147"/>
      <c r="QGJ43" s="147"/>
      <c r="QGK43" s="147"/>
      <c r="QGL43" s="147"/>
      <c r="QGM43" s="147"/>
      <c r="QGN43" s="147"/>
      <c r="QGO43" s="147"/>
      <c r="QGP43" s="147"/>
      <c r="QGQ43" s="147"/>
      <c r="QGR43" s="147"/>
      <c r="QGS43" s="147"/>
      <c r="QGT43" s="147"/>
      <c r="QGU43" s="147"/>
      <c r="QGV43" s="147"/>
      <c r="QGW43" s="147"/>
      <c r="QGX43" s="147"/>
      <c r="QGY43" s="147"/>
      <c r="QGZ43" s="147"/>
      <c r="QHA43" s="147"/>
      <c r="QHB43" s="147"/>
      <c r="QHC43" s="147"/>
      <c r="QHD43" s="147"/>
      <c r="QHE43" s="147"/>
      <c r="QHF43" s="147"/>
      <c r="QHG43" s="147"/>
      <c r="QHH43" s="147"/>
      <c r="QHI43" s="147"/>
      <c r="QHJ43" s="147"/>
      <c r="QHK43" s="147"/>
      <c r="QHL43" s="147"/>
      <c r="QHM43" s="147"/>
      <c r="QHN43" s="147"/>
      <c r="QHO43" s="147"/>
      <c r="QHP43" s="147"/>
      <c r="QHQ43" s="147"/>
      <c r="QHR43" s="147"/>
      <c r="QHS43" s="147"/>
      <c r="QHT43" s="147"/>
      <c r="QHU43" s="147"/>
      <c r="QHV43" s="147"/>
      <c r="QHW43" s="147"/>
      <c r="QHX43" s="147"/>
      <c r="QHY43" s="147"/>
      <c r="QHZ43" s="147"/>
      <c r="QIA43" s="147"/>
      <c r="QIB43" s="147"/>
      <c r="QIC43" s="147"/>
      <c r="QID43" s="147"/>
      <c r="QIE43" s="147"/>
      <c r="QIF43" s="147"/>
      <c r="QIG43" s="147"/>
      <c r="QIH43" s="147"/>
      <c r="QII43" s="147"/>
      <c r="QIJ43" s="147"/>
      <c r="QIK43" s="147"/>
      <c r="QIL43" s="147"/>
      <c r="QIM43" s="147"/>
      <c r="QIN43" s="147"/>
      <c r="QIO43" s="147"/>
      <c r="QIP43" s="147"/>
      <c r="QIQ43" s="147"/>
      <c r="QIR43" s="147"/>
      <c r="QIS43" s="147"/>
      <c r="QIT43" s="147"/>
      <c r="QIU43" s="147"/>
      <c r="QIV43" s="147"/>
      <c r="QIW43" s="147"/>
      <c r="QIX43" s="147"/>
      <c r="QIY43" s="147"/>
      <c r="QIZ43" s="147"/>
      <c r="QJA43" s="147"/>
      <c r="QJB43" s="147"/>
      <c r="QJC43" s="147"/>
      <c r="QJD43" s="147"/>
      <c r="QJE43" s="147"/>
      <c r="QJF43" s="147"/>
      <c r="QJG43" s="147"/>
      <c r="QJH43" s="147"/>
      <c r="QJI43" s="147"/>
      <c r="QJJ43" s="147"/>
      <c r="QJK43" s="147"/>
      <c r="QJL43" s="147"/>
      <c r="QJM43" s="147"/>
      <c r="QJN43" s="147"/>
      <c r="QJO43" s="147"/>
      <c r="QJP43" s="147"/>
      <c r="QJQ43" s="147"/>
      <c r="QJR43" s="147"/>
      <c r="QJS43" s="147"/>
      <c r="QJT43" s="147"/>
      <c r="QJU43" s="147"/>
      <c r="QJV43" s="147"/>
      <c r="QJW43" s="147"/>
      <c r="QJX43" s="147"/>
      <c r="QJY43" s="147"/>
      <c r="QJZ43" s="147"/>
      <c r="QKA43" s="147"/>
      <c r="QKB43" s="147"/>
      <c r="QKC43" s="147"/>
      <c r="QKD43" s="147"/>
      <c r="QKE43" s="147"/>
      <c r="QKF43" s="147"/>
      <c r="QKG43" s="147"/>
      <c r="QKH43" s="147"/>
      <c r="QKI43" s="147"/>
      <c r="QKJ43" s="147"/>
      <c r="QKK43" s="147"/>
      <c r="QKL43" s="147"/>
      <c r="QKM43" s="147"/>
      <c r="QKN43" s="147"/>
      <c r="QKO43" s="147"/>
      <c r="QKP43" s="147"/>
      <c r="QKQ43" s="147"/>
      <c r="QKR43" s="147"/>
      <c r="QKS43" s="147"/>
      <c r="QKT43" s="147"/>
      <c r="QKU43" s="147"/>
      <c r="QKV43" s="147"/>
      <c r="QKW43" s="147"/>
      <c r="QKX43" s="147"/>
      <c r="QKY43" s="147"/>
      <c r="QKZ43" s="147"/>
      <c r="QLA43" s="147"/>
      <c r="QLB43" s="147"/>
      <c r="QLC43" s="147"/>
      <c r="QLD43" s="147"/>
      <c r="QLE43" s="147"/>
      <c r="QLF43" s="147"/>
      <c r="QLG43" s="147"/>
      <c r="QLH43" s="147"/>
      <c r="QLI43" s="147"/>
      <c r="QLJ43" s="147"/>
      <c r="QLK43" s="147"/>
      <c r="QLL43" s="147"/>
      <c r="QLM43" s="147"/>
      <c r="QLN43" s="147"/>
      <c r="QLO43" s="147"/>
      <c r="QLP43" s="147"/>
      <c r="QLQ43" s="147"/>
      <c r="QLR43" s="147"/>
      <c r="QLS43" s="147"/>
      <c r="QLT43" s="147"/>
      <c r="QLU43" s="147"/>
      <c r="QLV43" s="147"/>
      <c r="QLW43" s="147"/>
      <c r="QLX43" s="147"/>
      <c r="QLY43" s="147"/>
      <c r="QLZ43" s="147"/>
      <c r="QMA43" s="147"/>
      <c r="QMB43" s="147"/>
      <c r="QMC43" s="147"/>
      <c r="QMD43" s="147"/>
      <c r="QME43" s="147"/>
      <c r="QMF43" s="147"/>
      <c r="QMG43" s="147"/>
      <c r="QMH43" s="147"/>
      <c r="QMI43" s="147"/>
      <c r="QMJ43" s="147"/>
      <c r="QMK43" s="147"/>
      <c r="QML43" s="147"/>
      <c r="QMM43" s="147"/>
      <c r="QMN43" s="147"/>
      <c r="QMO43" s="147"/>
      <c r="QMP43" s="147"/>
      <c r="QMQ43" s="147"/>
      <c r="QMR43" s="147"/>
      <c r="QMS43" s="147"/>
      <c r="QMT43" s="147"/>
      <c r="QMU43" s="147"/>
      <c r="QMV43" s="147"/>
      <c r="QMW43" s="147"/>
      <c r="QMX43" s="147"/>
      <c r="QMY43" s="147"/>
      <c r="QMZ43" s="147"/>
      <c r="QNA43" s="147"/>
      <c r="QNB43" s="147"/>
      <c r="QNC43" s="147"/>
      <c r="QND43" s="147"/>
      <c r="QNE43" s="147"/>
      <c r="QNF43" s="147"/>
      <c r="QNG43" s="147"/>
      <c r="QNH43" s="147"/>
      <c r="QNI43" s="147"/>
      <c r="QNJ43" s="147"/>
      <c r="QNK43" s="147"/>
      <c r="QNL43" s="147"/>
      <c r="QNM43" s="147"/>
      <c r="QNN43" s="147"/>
      <c r="QNO43" s="147"/>
      <c r="QNP43" s="147"/>
      <c r="QNQ43" s="147"/>
      <c r="QNR43" s="147"/>
      <c r="QNS43" s="147"/>
      <c r="QNT43" s="147"/>
      <c r="QNU43" s="147"/>
      <c r="QNV43" s="147"/>
      <c r="QNW43" s="147"/>
      <c r="QNX43" s="147"/>
      <c r="QNY43" s="147"/>
      <c r="QNZ43" s="147"/>
      <c r="QOA43" s="147"/>
      <c r="QOB43" s="147"/>
      <c r="QOC43" s="147"/>
      <c r="QOD43" s="147"/>
      <c r="QOE43" s="147"/>
      <c r="QOF43" s="147"/>
      <c r="QOG43" s="147"/>
      <c r="QOH43" s="147"/>
      <c r="QOI43" s="147"/>
      <c r="QOJ43" s="147"/>
      <c r="QOK43" s="147"/>
      <c r="QOL43" s="147"/>
      <c r="QOM43" s="147"/>
      <c r="QON43" s="147"/>
      <c r="QOO43" s="147"/>
      <c r="QOP43" s="147"/>
      <c r="QOQ43" s="147"/>
      <c r="QOR43" s="147"/>
      <c r="QOS43" s="147"/>
      <c r="QOT43" s="147"/>
      <c r="QOU43" s="147"/>
      <c r="QOV43" s="147"/>
      <c r="QOW43" s="147"/>
      <c r="QOX43" s="147"/>
      <c r="QOY43" s="147"/>
      <c r="QOZ43" s="147"/>
      <c r="QPA43" s="147"/>
      <c r="QPB43" s="147"/>
      <c r="QPC43" s="147"/>
      <c r="QPD43" s="147"/>
      <c r="QPE43" s="147"/>
      <c r="QPF43" s="147"/>
      <c r="QPG43" s="147"/>
      <c r="QPH43" s="147"/>
      <c r="QPI43" s="147"/>
      <c r="QPJ43" s="147"/>
      <c r="QPK43" s="147"/>
      <c r="QPL43" s="147"/>
      <c r="QPM43" s="147"/>
      <c r="QPN43" s="147"/>
      <c r="QPO43" s="147"/>
      <c r="QPP43" s="147"/>
      <c r="QPQ43" s="147"/>
      <c r="QPR43" s="147"/>
      <c r="QPS43" s="147"/>
      <c r="QPT43" s="147"/>
      <c r="QPU43" s="147"/>
      <c r="QPV43" s="147"/>
      <c r="QPW43" s="147"/>
      <c r="QPX43" s="147"/>
      <c r="QPY43" s="147"/>
      <c r="QPZ43" s="147"/>
      <c r="QQA43" s="147"/>
      <c r="QQB43" s="147"/>
      <c r="QQC43" s="147"/>
      <c r="QQD43" s="147"/>
      <c r="QQE43" s="147"/>
      <c r="QQF43" s="147"/>
      <c r="QQG43" s="147"/>
      <c r="QQH43" s="147"/>
      <c r="QQI43" s="147"/>
      <c r="QQJ43" s="147"/>
      <c r="QQK43" s="147"/>
      <c r="QQL43" s="147"/>
      <c r="QQM43" s="147"/>
      <c r="QQN43" s="147"/>
      <c r="QQO43" s="147"/>
      <c r="QQP43" s="147"/>
      <c r="QQQ43" s="147"/>
      <c r="QQR43" s="147"/>
      <c r="QQS43" s="147"/>
      <c r="QQT43" s="147"/>
      <c r="QQU43" s="147"/>
      <c r="QQV43" s="147"/>
      <c r="QQW43" s="147"/>
      <c r="QQX43" s="147"/>
      <c r="QQY43" s="147"/>
      <c r="QQZ43" s="147"/>
      <c r="QRA43" s="147"/>
      <c r="QRB43" s="147"/>
      <c r="QRC43" s="147"/>
      <c r="QRD43" s="147"/>
      <c r="QRE43" s="147"/>
      <c r="QRF43" s="147"/>
      <c r="QRG43" s="147"/>
      <c r="QRH43" s="147"/>
      <c r="QRI43" s="147"/>
      <c r="QRJ43" s="147"/>
      <c r="QRK43" s="147"/>
      <c r="QRL43" s="147"/>
      <c r="QRM43" s="147"/>
      <c r="QRN43" s="147"/>
      <c r="QRO43" s="147"/>
      <c r="QRP43" s="147"/>
      <c r="QRQ43" s="147"/>
      <c r="QRR43" s="147"/>
      <c r="QRS43" s="147"/>
      <c r="QRT43" s="147"/>
      <c r="QRU43" s="147"/>
      <c r="QRV43" s="147"/>
      <c r="QRW43" s="147"/>
      <c r="QRX43" s="147"/>
      <c r="QRY43" s="147"/>
      <c r="QRZ43" s="147"/>
      <c r="QSA43" s="147"/>
      <c r="QSB43" s="147"/>
      <c r="QSC43" s="147"/>
      <c r="QSD43" s="147"/>
      <c r="QSE43" s="147"/>
      <c r="QSF43" s="147"/>
      <c r="QSG43" s="147"/>
      <c r="QSH43" s="147"/>
      <c r="QSI43" s="147"/>
      <c r="QSJ43" s="147"/>
      <c r="QSK43" s="147"/>
      <c r="QSL43" s="147"/>
      <c r="QSM43" s="147"/>
      <c r="QSN43" s="147"/>
      <c r="QSO43" s="147"/>
      <c r="QSP43" s="147"/>
      <c r="QSQ43" s="147"/>
      <c r="QSR43" s="147"/>
      <c r="QSS43" s="147"/>
      <c r="QST43" s="147"/>
      <c r="QSU43" s="147"/>
      <c r="QSV43" s="147"/>
      <c r="QSW43" s="147"/>
      <c r="QSX43" s="147"/>
      <c r="QSY43" s="147"/>
      <c r="QSZ43" s="147"/>
      <c r="QTA43" s="147"/>
      <c r="QTB43" s="147"/>
      <c r="QTC43" s="147"/>
      <c r="QTD43" s="147"/>
      <c r="QTE43" s="147"/>
      <c r="QTF43" s="147"/>
      <c r="QTG43" s="147"/>
      <c r="QTH43" s="147"/>
      <c r="QTI43" s="147"/>
      <c r="QTJ43" s="147"/>
      <c r="QTK43" s="147"/>
      <c r="QTL43" s="147"/>
      <c r="QTM43" s="147"/>
      <c r="QTN43" s="147"/>
      <c r="QTO43" s="147"/>
      <c r="QTP43" s="147"/>
      <c r="QTQ43" s="147"/>
      <c r="QTR43" s="147"/>
      <c r="QTS43" s="147"/>
      <c r="QTT43" s="147"/>
      <c r="QTU43" s="147"/>
      <c r="QTV43" s="147"/>
      <c r="QTW43" s="147"/>
      <c r="QTX43" s="147"/>
      <c r="QTY43" s="147"/>
      <c r="QTZ43" s="147"/>
      <c r="QUA43" s="147"/>
      <c r="QUB43" s="147"/>
      <c r="QUC43" s="147"/>
      <c r="QUD43" s="147"/>
      <c r="QUE43" s="147"/>
      <c r="QUF43" s="147"/>
      <c r="QUG43" s="147"/>
      <c r="QUH43" s="147"/>
      <c r="QUI43" s="147"/>
      <c r="QUJ43" s="147"/>
      <c r="QUK43" s="147"/>
      <c r="QUL43" s="147"/>
      <c r="QUM43" s="147"/>
      <c r="QUN43" s="147"/>
      <c r="QUO43" s="147"/>
      <c r="QUP43" s="147"/>
      <c r="QUQ43" s="147"/>
      <c r="QUR43" s="147"/>
      <c r="QUS43" s="147"/>
      <c r="QUT43" s="147"/>
      <c r="QUU43" s="147"/>
      <c r="QUV43" s="147"/>
      <c r="QUW43" s="147"/>
      <c r="QUX43" s="147"/>
      <c r="QUY43" s="147"/>
      <c r="QUZ43" s="147"/>
      <c r="QVA43" s="147"/>
      <c r="QVB43" s="147"/>
      <c r="QVC43" s="147"/>
      <c r="QVD43" s="147"/>
      <c r="QVE43" s="147"/>
      <c r="QVF43" s="147"/>
      <c r="QVG43" s="147"/>
      <c r="QVH43" s="147"/>
      <c r="QVI43" s="147"/>
      <c r="QVJ43" s="147"/>
      <c r="QVK43" s="147"/>
      <c r="QVL43" s="147"/>
      <c r="QVM43" s="147"/>
      <c r="QVN43" s="147"/>
      <c r="QVO43" s="147"/>
      <c r="QVP43" s="147"/>
      <c r="QVQ43" s="147"/>
      <c r="QVR43" s="147"/>
      <c r="QVS43" s="147"/>
      <c r="QVT43" s="147"/>
      <c r="QVU43" s="147"/>
      <c r="QVV43" s="147"/>
      <c r="QVW43" s="147"/>
      <c r="QVX43" s="147"/>
      <c r="QVY43" s="147"/>
      <c r="QVZ43" s="147"/>
      <c r="QWA43" s="147"/>
      <c r="QWB43" s="147"/>
      <c r="QWC43" s="147"/>
      <c r="QWD43" s="147"/>
      <c r="QWE43" s="147"/>
      <c r="QWF43" s="147"/>
      <c r="QWG43" s="147"/>
      <c r="QWH43" s="147"/>
      <c r="QWI43" s="147"/>
      <c r="QWJ43" s="147"/>
      <c r="QWK43" s="147"/>
      <c r="QWL43" s="147"/>
      <c r="QWM43" s="147"/>
      <c r="QWN43" s="147"/>
      <c r="QWO43" s="147"/>
      <c r="QWP43" s="147"/>
      <c r="QWQ43" s="147"/>
      <c r="QWR43" s="147"/>
      <c r="QWS43" s="147"/>
      <c r="QWT43" s="147"/>
      <c r="QWU43" s="147"/>
      <c r="QWV43" s="147"/>
      <c r="QWW43" s="147"/>
      <c r="QWX43" s="147"/>
      <c r="QWY43" s="147"/>
      <c r="QWZ43" s="147"/>
      <c r="QXA43" s="147"/>
      <c r="QXB43" s="147"/>
      <c r="QXC43" s="147"/>
      <c r="QXD43" s="147"/>
      <c r="QXE43" s="147"/>
      <c r="QXF43" s="147"/>
      <c r="QXG43" s="147"/>
      <c r="QXH43" s="147"/>
      <c r="QXI43" s="147"/>
      <c r="QXJ43" s="147"/>
      <c r="QXK43" s="147"/>
      <c r="QXL43" s="147"/>
      <c r="QXM43" s="147"/>
      <c r="QXN43" s="147"/>
      <c r="QXO43" s="147"/>
      <c r="QXP43" s="147"/>
      <c r="QXQ43" s="147"/>
      <c r="QXR43" s="147"/>
      <c r="QXS43" s="147"/>
      <c r="QXT43" s="147"/>
      <c r="QXU43" s="147"/>
      <c r="QXV43" s="147"/>
      <c r="QXW43" s="147"/>
      <c r="QXX43" s="147"/>
      <c r="QXY43" s="147"/>
      <c r="QXZ43" s="147"/>
      <c r="QYA43" s="147"/>
      <c r="QYB43" s="147"/>
      <c r="QYC43" s="147"/>
      <c r="QYD43" s="147"/>
      <c r="QYE43" s="147"/>
      <c r="QYF43" s="147"/>
      <c r="QYG43" s="147"/>
      <c r="QYH43" s="147"/>
      <c r="QYI43" s="147"/>
      <c r="QYJ43" s="147"/>
      <c r="QYK43" s="147"/>
      <c r="QYL43" s="147"/>
      <c r="QYM43" s="147"/>
      <c r="QYN43" s="147"/>
      <c r="QYO43" s="147"/>
      <c r="QYP43" s="147"/>
      <c r="QYQ43" s="147"/>
      <c r="QYR43" s="147"/>
      <c r="QYS43" s="147"/>
      <c r="QYT43" s="147"/>
      <c r="QYU43" s="147"/>
      <c r="QYV43" s="147"/>
      <c r="QYW43" s="147"/>
      <c r="QYX43" s="147"/>
      <c r="QYY43" s="147"/>
      <c r="QYZ43" s="147"/>
      <c r="QZA43" s="147"/>
      <c r="QZB43" s="147"/>
      <c r="QZC43" s="147"/>
      <c r="QZD43" s="147"/>
      <c r="QZE43" s="147"/>
      <c r="QZF43" s="147"/>
      <c r="QZG43" s="147"/>
      <c r="QZH43" s="147"/>
      <c r="QZI43" s="147"/>
      <c r="QZJ43" s="147"/>
      <c r="QZK43" s="147"/>
      <c r="QZL43" s="147"/>
      <c r="QZM43" s="147"/>
      <c r="QZN43" s="147"/>
      <c r="QZO43" s="147"/>
      <c r="QZP43" s="147"/>
      <c r="QZQ43" s="147"/>
      <c r="QZR43" s="147"/>
      <c r="QZS43" s="147"/>
      <c r="QZT43" s="147"/>
      <c r="QZU43" s="147"/>
      <c r="QZV43" s="147"/>
      <c r="QZW43" s="147"/>
      <c r="QZX43" s="147"/>
      <c r="QZY43" s="147"/>
      <c r="QZZ43" s="147"/>
      <c r="RAA43" s="147"/>
      <c r="RAB43" s="147"/>
      <c r="RAC43" s="147"/>
      <c r="RAD43" s="147"/>
      <c r="RAE43" s="147"/>
      <c r="RAF43" s="147"/>
      <c r="RAG43" s="147"/>
      <c r="RAH43" s="147"/>
      <c r="RAI43" s="147"/>
      <c r="RAJ43" s="147"/>
      <c r="RAK43" s="147"/>
      <c r="RAL43" s="147"/>
      <c r="RAM43" s="147"/>
      <c r="RAN43" s="147"/>
      <c r="RAO43" s="147"/>
      <c r="RAP43" s="147"/>
      <c r="RAQ43" s="147"/>
      <c r="RAR43" s="147"/>
      <c r="RAS43" s="147"/>
      <c r="RAT43" s="147"/>
      <c r="RAU43" s="147"/>
      <c r="RAV43" s="147"/>
      <c r="RAW43" s="147"/>
      <c r="RAX43" s="147"/>
      <c r="RAY43" s="147"/>
      <c r="RAZ43" s="147"/>
      <c r="RBA43" s="147"/>
      <c r="RBB43" s="147"/>
      <c r="RBC43" s="147"/>
      <c r="RBD43" s="147"/>
      <c r="RBE43" s="147"/>
      <c r="RBF43" s="147"/>
      <c r="RBG43" s="147"/>
      <c r="RBH43" s="147"/>
      <c r="RBI43" s="147"/>
      <c r="RBJ43" s="147"/>
      <c r="RBK43" s="147"/>
      <c r="RBL43" s="147"/>
      <c r="RBM43" s="147"/>
      <c r="RBN43" s="147"/>
      <c r="RBO43" s="147"/>
      <c r="RBP43" s="147"/>
      <c r="RBQ43" s="147"/>
      <c r="RBR43" s="147"/>
      <c r="RBS43" s="147"/>
      <c r="RBT43" s="147"/>
      <c r="RBU43" s="147"/>
      <c r="RBV43" s="147"/>
      <c r="RBW43" s="147"/>
      <c r="RBX43" s="147"/>
      <c r="RBY43" s="147"/>
      <c r="RBZ43" s="147"/>
      <c r="RCA43" s="147"/>
      <c r="RCB43" s="147"/>
      <c r="RCC43" s="147"/>
      <c r="RCD43" s="147"/>
      <c r="RCE43" s="147"/>
      <c r="RCF43" s="147"/>
      <c r="RCG43" s="147"/>
      <c r="RCH43" s="147"/>
      <c r="RCI43" s="147"/>
      <c r="RCJ43" s="147"/>
      <c r="RCK43" s="147"/>
      <c r="RCL43" s="147"/>
      <c r="RCM43" s="147"/>
      <c r="RCN43" s="147"/>
      <c r="RCO43" s="147"/>
      <c r="RCP43" s="147"/>
      <c r="RCQ43" s="147"/>
      <c r="RCR43" s="147"/>
      <c r="RCS43" s="147"/>
      <c r="RCT43" s="147"/>
      <c r="RCU43" s="147"/>
      <c r="RCV43" s="147"/>
      <c r="RCW43" s="147"/>
      <c r="RCX43" s="147"/>
      <c r="RCY43" s="147"/>
      <c r="RCZ43" s="147"/>
      <c r="RDA43" s="147"/>
      <c r="RDB43" s="147"/>
      <c r="RDC43" s="147"/>
      <c r="RDD43" s="147"/>
      <c r="RDE43" s="147"/>
      <c r="RDF43" s="147"/>
      <c r="RDG43" s="147"/>
      <c r="RDH43" s="147"/>
      <c r="RDI43" s="147"/>
      <c r="RDJ43" s="147"/>
      <c r="RDK43" s="147"/>
      <c r="RDL43" s="147"/>
      <c r="RDM43" s="147"/>
      <c r="RDN43" s="147"/>
      <c r="RDO43" s="147"/>
      <c r="RDP43" s="147"/>
      <c r="RDQ43" s="147"/>
      <c r="RDR43" s="147"/>
      <c r="RDS43" s="147"/>
      <c r="RDT43" s="147"/>
      <c r="RDU43" s="147"/>
      <c r="RDV43" s="147"/>
      <c r="RDW43" s="147"/>
      <c r="RDX43" s="147"/>
      <c r="RDY43" s="147"/>
      <c r="RDZ43" s="147"/>
      <c r="REA43" s="147"/>
      <c r="REB43" s="147"/>
      <c r="REC43" s="147"/>
      <c r="RED43" s="147"/>
      <c r="REE43" s="147"/>
      <c r="REF43" s="147"/>
      <c r="REG43" s="147"/>
      <c r="REH43" s="147"/>
      <c r="REI43" s="147"/>
      <c r="REJ43" s="147"/>
      <c r="REK43" s="147"/>
      <c r="REL43" s="147"/>
      <c r="REM43" s="147"/>
      <c r="REN43" s="147"/>
      <c r="REO43" s="147"/>
      <c r="REP43" s="147"/>
      <c r="REQ43" s="147"/>
      <c r="RER43" s="147"/>
      <c r="RES43" s="147"/>
      <c r="RET43" s="147"/>
      <c r="REU43" s="147"/>
      <c r="REV43" s="147"/>
      <c r="REW43" s="147"/>
      <c r="REX43" s="147"/>
      <c r="REY43" s="147"/>
      <c r="REZ43" s="147"/>
      <c r="RFA43" s="147"/>
      <c r="RFB43" s="147"/>
      <c r="RFC43" s="147"/>
      <c r="RFD43" s="147"/>
      <c r="RFE43" s="147"/>
      <c r="RFF43" s="147"/>
      <c r="RFG43" s="147"/>
      <c r="RFH43" s="147"/>
      <c r="RFI43" s="147"/>
      <c r="RFJ43" s="147"/>
      <c r="RFK43" s="147"/>
      <c r="RFL43" s="147"/>
      <c r="RFM43" s="147"/>
      <c r="RFN43" s="147"/>
      <c r="RFO43" s="147"/>
      <c r="RFP43" s="147"/>
      <c r="RFQ43" s="147"/>
      <c r="RFR43" s="147"/>
      <c r="RFS43" s="147"/>
      <c r="RFT43" s="147"/>
      <c r="RFU43" s="147"/>
      <c r="RFV43" s="147"/>
      <c r="RFW43" s="147"/>
      <c r="RFX43" s="147"/>
      <c r="RFY43" s="147"/>
      <c r="RFZ43" s="147"/>
      <c r="RGA43" s="147"/>
      <c r="RGB43" s="147"/>
      <c r="RGC43" s="147"/>
      <c r="RGD43" s="147"/>
      <c r="RGE43" s="147"/>
      <c r="RGF43" s="147"/>
      <c r="RGG43" s="147"/>
      <c r="RGH43" s="147"/>
      <c r="RGI43" s="147"/>
      <c r="RGJ43" s="147"/>
      <c r="RGK43" s="147"/>
      <c r="RGL43" s="147"/>
      <c r="RGM43" s="147"/>
      <c r="RGN43" s="147"/>
      <c r="RGO43" s="147"/>
      <c r="RGP43" s="147"/>
      <c r="RGQ43" s="147"/>
      <c r="RGR43" s="147"/>
      <c r="RGS43" s="147"/>
      <c r="RGT43" s="147"/>
      <c r="RGU43" s="147"/>
      <c r="RGV43" s="147"/>
      <c r="RGW43" s="147"/>
      <c r="RGX43" s="147"/>
      <c r="RGY43" s="147"/>
      <c r="RGZ43" s="147"/>
      <c r="RHA43" s="147"/>
      <c r="RHB43" s="147"/>
      <c r="RHC43" s="147"/>
      <c r="RHD43" s="147"/>
      <c r="RHE43" s="147"/>
      <c r="RHF43" s="147"/>
      <c r="RHG43" s="147"/>
      <c r="RHH43" s="147"/>
      <c r="RHI43" s="147"/>
      <c r="RHJ43" s="147"/>
      <c r="RHK43" s="147"/>
      <c r="RHL43" s="147"/>
      <c r="RHM43" s="147"/>
      <c r="RHN43" s="147"/>
      <c r="RHO43" s="147"/>
      <c r="RHP43" s="147"/>
      <c r="RHQ43" s="147"/>
      <c r="RHR43" s="147"/>
      <c r="RHS43" s="147"/>
      <c r="RHT43" s="147"/>
      <c r="RHU43" s="147"/>
      <c r="RHV43" s="147"/>
      <c r="RHW43" s="147"/>
      <c r="RHX43" s="147"/>
      <c r="RHY43" s="147"/>
      <c r="RHZ43" s="147"/>
      <c r="RIA43" s="147"/>
      <c r="RIB43" s="147"/>
      <c r="RIC43" s="147"/>
      <c r="RID43" s="147"/>
      <c r="RIE43" s="147"/>
      <c r="RIF43" s="147"/>
      <c r="RIG43" s="147"/>
      <c r="RIH43" s="147"/>
      <c r="RII43" s="147"/>
      <c r="RIJ43" s="147"/>
      <c r="RIK43" s="147"/>
      <c r="RIL43" s="147"/>
      <c r="RIM43" s="147"/>
      <c r="RIN43" s="147"/>
      <c r="RIO43" s="147"/>
      <c r="RIP43" s="147"/>
      <c r="RIQ43" s="147"/>
      <c r="RIR43" s="147"/>
      <c r="RIS43" s="147"/>
      <c r="RIT43" s="147"/>
      <c r="RIU43" s="147"/>
      <c r="RIV43" s="147"/>
      <c r="RIW43" s="147"/>
      <c r="RIX43" s="147"/>
      <c r="RIY43" s="147"/>
      <c r="RIZ43" s="147"/>
      <c r="RJA43" s="147"/>
      <c r="RJB43" s="147"/>
      <c r="RJC43" s="147"/>
      <c r="RJD43" s="147"/>
      <c r="RJE43" s="147"/>
      <c r="RJF43" s="147"/>
      <c r="RJG43" s="147"/>
      <c r="RJH43" s="147"/>
      <c r="RJI43" s="147"/>
      <c r="RJJ43" s="147"/>
      <c r="RJK43" s="147"/>
      <c r="RJL43" s="147"/>
      <c r="RJM43" s="147"/>
      <c r="RJN43" s="147"/>
      <c r="RJO43" s="147"/>
      <c r="RJP43" s="147"/>
      <c r="RJQ43" s="147"/>
      <c r="RJR43" s="147"/>
      <c r="RJS43" s="147"/>
      <c r="RJT43" s="147"/>
      <c r="RJU43" s="147"/>
      <c r="RJV43" s="147"/>
      <c r="RJW43" s="147"/>
      <c r="RJX43" s="147"/>
      <c r="RJY43" s="147"/>
      <c r="RJZ43" s="147"/>
      <c r="RKA43" s="147"/>
      <c r="RKB43" s="147"/>
      <c r="RKC43" s="147"/>
      <c r="RKD43" s="147"/>
      <c r="RKE43" s="147"/>
      <c r="RKF43" s="147"/>
      <c r="RKG43" s="147"/>
      <c r="RKH43" s="147"/>
      <c r="RKI43" s="147"/>
      <c r="RKJ43" s="147"/>
      <c r="RKK43" s="147"/>
      <c r="RKL43" s="147"/>
      <c r="RKM43" s="147"/>
      <c r="RKN43" s="147"/>
      <c r="RKO43" s="147"/>
      <c r="RKP43" s="147"/>
      <c r="RKQ43" s="147"/>
      <c r="RKR43" s="147"/>
      <c r="RKS43" s="147"/>
      <c r="RKT43" s="147"/>
      <c r="RKU43" s="147"/>
      <c r="RKV43" s="147"/>
      <c r="RKW43" s="147"/>
      <c r="RKX43" s="147"/>
      <c r="RKY43" s="147"/>
      <c r="RKZ43" s="147"/>
      <c r="RLA43" s="147"/>
      <c r="RLB43" s="147"/>
      <c r="RLC43" s="147"/>
      <c r="RLD43" s="147"/>
      <c r="RLE43" s="147"/>
      <c r="RLF43" s="147"/>
      <c r="RLG43" s="147"/>
      <c r="RLH43" s="147"/>
      <c r="RLI43" s="147"/>
      <c r="RLJ43" s="147"/>
      <c r="RLK43" s="147"/>
      <c r="RLL43" s="147"/>
      <c r="RLM43" s="147"/>
      <c r="RLN43" s="147"/>
      <c r="RLO43" s="147"/>
      <c r="RLP43" s="147"/>
      <c r="RLQ43" s="147"/>
      <c r="RLR43" s="147"/>
      <c r="RLS43" s="147"/>
      <c r="RLT43" s="147"/>
      <c r="RLU43" s="147"/>
      <c r="RLV43" s="147"/>
      <c r="RLW43" s="147"/>
      <c r="RLX43" s="147"/>
      <c r="RLY43" s="147"/>
      <c r="RLZ43" s="147"/>
      <c r="RMA43" s="147"/>
      <c r="RMB43" s="147"/>
      <c r="RMC43" s="147"/>
      <c r="RMD43" s="147"/>
      <c r="RME43" s="147"/>
      <c r="RMF43" s="147"/>
      <c r="RMG43" s="147"/>
      <c r="RMH43" s="147"/>
      <c r="RMI43" s="147"/>
      <c r="RMJ43" s="147"/>
      <c r="RMK43" s="147"/>
      <c r="RML43" s="147"/>
      <c r="RMM43" s="147"/>
      <c r="RMN43" s="147"/>
      <c r="RMO43" s="147"/>
      <c r="RMP43" s="147"/>
      <c r="RMQ43" s="147"/>
      <c r="RMR43" s="147"/>
      <c r="RMS43" s="147"/>
      <c r="RMT43" s="147"/>
      <c r="RMU43" s="147"/>
      <c r="RMV43" s="147"/>
      <c r="RMW43" s="147"/>
      <c r="RMX43" s="147"/>
      <c r="RMY43" s="147"/>
      <c r="RMZ43" s="147"/>
      <c r="RNA43" s="147"/>
      <c r="RNB43" s="147"/>
      <c r="RNC43" s="147"/>
      <c r="RND43" s="147"/>
      <c r="RNE43" s="147"/>
      <c r="RNF43" s="147"/>
      <c r="RNG43" s="147"/>
      <c r="RNH43" s="147"/>
      <c r="RNI43" s="147"/>
      <c r="RNJ43" s="147"/>
      <c r="RNK43" s="147"/>
      <c r="RNL43" s="147"/>
      <c r="RNM43" s="147"/>
      <c r="RNN43" s="147"/>
      <c r="RNO43" s="147"/>
      <c r="RNP43" s="147"/>
      <c r="RNQ43" s="147"/>
      <c r="RNR43" s="147"/>
      <c r="RNS43" s="147"/>
      <c r="RNT43" s="147"/>
      <c r="RNU43" s="147"/>
      <c r="RNV43" s="147"/>
      <c r="RNW43" s="147"/>
      <c r="RNX43" s="147"/>
      <c r="RNY43" s="147"/>
      <c r="RNZ43" s="147"/>
      <c r="ROA43" s="147"/>
      <c r="ROB43" s="147"/>
      <c r="ROC43" s="147"/>
      <c r="ROD43" s="147"/>
      <c r="ROE43" s="147"/>
      <c r="ROF43" s="147"/>
      <c r="ROG43" s="147"/>
      <c r="ROH43" s="147"/>
      <c r="ROI43" s="147"/>
      <c r="ROJ43" s="147"/>
      <c r="ROK43" s="147"/>
      <c r="ROL43" s="147"/>
      <c r="ROM43" s="147"/>
      <c r="RON43" s="147"/>
      <c r="ROO43" s="147"/>
      <c r="ROP43" s="147"/>
      <c r="ROQ43" s="147"/>
      <c r="ROR43" s="147"/>
      <c r="ROS43" s="147"/>
      <c r="ROT43" s="147"/>
      <c r="ROU43" s="147"/>
      <c r="ROV43" s="147"/>
      <c r="ROW43" s="147"/>
      <c r="ROX43" s="147"/>
      <c r="ROY43" s="147"/>
      <c r="ROZ43" s="147"/>
      <c r="RPA43" s="147"/>
      <c r="RPB43" s="147"/>
      <c r="RPC43" s="147"/>
      <c r="RPD43" s="147"/>
      <c r="RPE43" s="147"/>
      <c r="RPF43" s="147"/>
      <c r="RPG43" s="147"/>
      <c r="RPH43" s="147"/>
      <c r="RPI43" s="147"/>
      <c r="RPJ43" s="147"/>
      <c r="RPK43" s="147"/>
      <c r="RPL43" s="147"/>
      <c r="RPM43" s="147"/>
      <c r="RPN43" s="147"/>
      <c r="RPO43" s="147"/>
      <c r="RPP43" s="147"/>
      <c r="RPQ43" s="147"/>
      <c r="RPR43" s="147"/>
      <c r="RPS43" s="147"/>
      <c r="RPT43" s="147"/>
      <c r="RPU43" s="147"/>
      <c r="RPV43" s="147"/>
      <c r="RPW43" s="147"/>
      <c r="RPX43" s="147"/>
      <c r="RPY43" s="147"/>
      <c r="RPZ43" s="147"/>
      <c r="RQA43" s="147"/>
      <c r="RQB43" s="147"/>
      <c r="RQC43" s="147"/>
      <c r="RQD43" s="147"/>
      <c r="RQE43" s="147"/>
      <c r="RQF43" s="147"/>
      <c r="RQG43" s="147"/>
      <c r="RQH43" s="147"/>
      <c r="RQI43" s="147"/>
      <c r="RQJ43" s="147"/>
      <c r="RQK43" s="147"/>
      <c r="RQL43" s="147"/>
      <c r="RQM43" s="147"/>
      <c r="RQN43" s="147"/>
      <c r="RQO43" s="147"/>
      <c r="RQP43" s="147"/>
      <c r="RQQ43" s="147"/>
      <c r="RQR43" s="147"/>
      <c r="RQS43" s="147"/>
      <c r="RQT43" s="147"/>
      <c r="RQU43" s="147"/>
      <c r="RQV43" s="147"/>
      <c r="RQW43" s="147"/>
      <c r="RQX43" s="147"/>
      <c r="RQY43" s="147"/>
      <c r="RQZ43" s="147"/>
      <c r="RRA43" s="147"/>
      <c r="RRB43" s="147"/>
      <c r="RRC43" s="147"/>
      <c r="RRD43" s="147"/>
      <c r="RRE43" s="147"/>
      <c r="RRF43" s="147"/>
      <c r="RRG43" s="147"/>
      <c r="RRH43" s="147"/>
      <c r="RRI43" s="147"/>
      <c r="RRJ43" s="147"/>
      <c r="RRK43" s="147"/>
      <c r="RRL43" s="147"/>
      <c r="RRM43" s="147"/>
      <c r="RRN43" s="147"/>
      <c r="RRO43" s="147"/>
      <c r="RRP43" s="147"/>
      <c r="RRQ43" s="147"/>
      <c r="RRR43" s="147"/>
      <c r="RRS43" s="147"/>
      <c r="RRT43" s="147"/>
      <c r="RRU43" s="147"/>
      <c r="RRV43" s="147"/>
      <c r="RRW43" s="147"/>
      <c r="RRX43" s="147"/>
      <c r="RRY43" s="147"/>
      <c r="RRZ43" s="147"/>
      <c r="RSA43" s="147"/>
      <c r="RSB43" s="147"/>
      <c r="RSC43" s="147"/>
      <c r="RSD43" s="147"/>
      <c r="RSE43" s="147"/>
      <c r="RSF43" s="147"/>
      <c r="RSG43" s="147"/>
      <c r="RSH43" s="147"/>
      <c r="RSI43" s="147"/>
      <c r="RSJ43" s="147"/>
      <c r="RSK43" s="147"/>
      <c r="RSL43" s="147"/>
      <c r="RSM43" s="147"/>
      <c r="RSN43" s="147"/>
      <c r="RSO43" s="147"/>
      <c r="RSP43" s="147"/>
      <c r="RSQ43" s="147"/>
      <c r="RSR43" s="147"/>
      <c r="RSS43" s="147"/>
      <c r="RST43" s="147"/>
      <c r="RSU43" s="147"/>
      <c r="RSV43" s="147"/>
      <c r="RSW43" s="147"/>
      <c r="RSX43" s="147"/>
      <c r="RSY43" s="147"/>
      <c r="RSZ43" s="147"/>
      <c r="RTA43" s="147"/>
      <c r="RTB43" s="147"/>
      <c r="RTC43" s="147"/>
      <c r="RTD43" s="147"/>
      <c r="RTE43" s="147"/>
      <c r="RTF43" s="147"/>
      <c r="RTG43" s="147"/>
      <c r="RTH43" s="147"/>
      <c r="RTI43" s="147"/>
      <c r="RTJ43" s="147"/>
      <c r="RTK43" s="147"/>
      <c r="RTL43" s="147"/>
      <c r="RTM43" s="147"/>
      <c r="RTN43" s="147"/>
      <c r="RTO43" s="147"/>
      <c r="RTP43" s="147"/>
      <c r="RTQ43" s="147"/>
      <c r="RTR43" s="147"/>
      <c r="RTS43" s="147"/>
      <c r="RTT43" s="147"/>
      <c r="RTU43" s="147"/>
      <c r="RTV43" s="147"/>
      <c r="RTW43" s="147"/>
      <c r="RTX43" s="147"/>
      <c r="RTY43" s="147"/>
      <c r="RTZ43" s="147"/>
      <c r="RUA43" s="147"/>
      <c r="RUB43" s="147"/>
      <c r="RUC43" s="147"/>
      <c r="RUD43" s="147"/>
      <c r="RUE43" s="147"/>
      <c r="RUF43" s="147"/>
      <c r="RUG43" s="147"/>
      <c r="RUH43" s="147"/>
      <c r="RUI43" s="147"/>
      <c r="RUJ43" s="147"/>
      <c r="RUK43" s="147"/>
      <c r="RUL43" s="147"/>
      <c r="RUM43" s="147"/>
      <c r="RUN43" s="147"/>
      <c r="RUO43" s="147"/>
      <c r="RUP43" s="147"/>
      <c r="RUQ43" s="147"/>
      <c r="RUR43" s="147"/>
      <c r="RUS43" s="147"/>
      <c r="RUT43" s="147"/>
      <c r="RUU43" s="147"/>
      <c r="RUV43" s="147"/>
      <c r="RUW43" s="147"/>
      <c r="RUX43" s="147"/>
      <c r="RUY43" s="147"/>
      <c r="RUZ43" s="147"/>
      <c r="RVA43" s="147"/>
      <c r="RVB43" s="147"/>
      <c r="RVC43" s="147"/>
      <c r="RVD43" s="147"/>
      <c r="RVE43" s="147"/>
      <c r="RVF43" s="147"/>
      <c r="RVG43" s="147"/>
      <c r="RVH43" s="147"/>
      <c r="RVI43" s="147"/>
      <c r="RVJ43" s="147"/>
      <c r="RVK43" s="147"/>
      <c r="RVL43" s="147"/>
      <c r="RVM43" s="147"/>
      <c r="RVN43" s="147"/>
      <c r="RVO43" s="147"/>
      <c r="RVP43" s="147"/>
      <c r="RVQ43" s="147"/>
      <c r="RVR43" s="147"/>
      <c r="RVS43" s="147"/>
      <c r="RVT43" s="147"/>
      <c r="RVU43" s="147"/>
      <c r="RVV43" s="147"/>
      <c r="RVW43" s="147"/>
      <c r="RVX43" s="147"/>
      <c r="RVY43" s="147"/>
      <c r="RVZ43" s="147"/>
      <c r="RWA43" s="147"/>
      <c r="RWB43" s="147"/>
      <c r="RWC43" s="147"/>
      <c r="RWD43" s="147"/>
      <c r="RWE43" s="147"/>
      <c r="RWF43" s="147"/>
      <c r="RWG43" s="147"/>
      <c r="RWH43" s="147"/>
      <c r="RWI43" s="147"/>
      <c r="RWJ43" s="147"/>
      <c r="RWK43" s="147"/>
      <c r="RWL43" s="147"/>
      <c r="RWM43" s="147"/>
      <c r="RWN43" s="147"/>
      <c r="RWO43" s="147"/>
      <c r="RWP43" s="147"/>
      <c r="RWQ43" s="147"/>
      <c r="RWR43" s="147"/>
      <c r="RWS43" s="147"/>
      <c r="RWT43" s="147"/>
      <c r="RWU43" s="147"/>
      <c r="RWV43" s="147"/>
      <c r="RWW43" s="147"/>
      <c r="RWX43" s="147"/>
      <c r="RWY43" s="147"/>
      <c r="RWZ43" s="147"/>
      <c r="RXA43" s="147"/>
      <c r="RXB43" s="147"/>
      <c r="RXC43" s="147"/>
      <c r="RXD43" s="147"/>
      <c r="RXE43" s="147"/>
      <c r="RXF43" s="147"/>
      <c r="RXG43" s="147"/>
      <c r="RXH43" s="147"/>
      <c r="RXI43" s="147"/>
      <c r="RXJ43" s="147"/>
      <c r="RXK43" s="147"/>
      <c r="RXL43" s="147"/>
      <c r="RXM43" s="147"/>
      <c r="RXN43" s="147"/>
      <c r="RXO43" s="147"/>
      <c r="RXP43" s="147"/>
      <c r="RXQ43" s="147"/>
      <c r="RXR43" s="147"/>
      <c r="RXS43" s="147"/>
      <c r="RXT43" s="147"/>
      <c r="RXU43" s="147"/>
      <c r="RXV43" s="147"/>
      <c r="RXW43" s="147"/>
      <c r="RXX43" s="147"/>
      <c r="RXY43" s="147"/>
      <c r="RXZ43" s="147"/>
      <c r="RYA43" s="147"/>
      <c r="RYB43" s="147"/>
      <c r="RYC43" s="147"/>
      <c r="RYD43" s="147"/>
      <c r="RYE43" s="147"/>
      <c r="RYF43" s="147"/>
      <c r="RYG43" s="147"/>
      <c r="RYH43" s="147"/>
      <c r="RYI43" s="147"/>
      <c r="RYJ43" s="147"/>
      <c r="RYK43" s="147"/>
      <c r="RYL43" s="147"/>
      <c r="RYM43" s="147"/>
      <c r="RYN43" s="147"/>
      <c r="RYO43" s="147"/>
      <c r="RYP43" s="147"/>
      <c r="RYQ43" s="147"/>
      <c r="RYR43" s="147"/>
      <c r="RYS43" s="147"/>
      <c r="RYT43" s="147"/>
      <c r="RYU43" s="147"/>
      <c r="RYV43" s="147"/>
      <c r="RYW43" s="147"/>
      <c r="RYX43" s="147"/>
      <c r="RYY43" s="147"/>
      <c r="RYZ43" s="147"/>
      <c r="RZA43" s="147"/>
      <c r="RZB43" s="147"/>
      <c r="RZC43" s="147"/>
      <c r="RZD43" s="147"/>
      <c r="RZE43" s="147"/>
      <c r="RZF43" s="147"/>
      <c r="RZG43" s="147"/>
      <c r="RZH43" s="147"/>
      <c r="RZI43" s="147"/>
      <c r="RZJ43" s="147"/>
      <c r="RZK43" s="147"/>
      <c r="RZL43" s="147"/>
      <c r="RZM43" s="147"/>
      <c r="RZN43" s="147"/>
      <c r="RZO43" s="147"/>
      <c r="RZP43" s="147"/>
      <c r="RZQ43" s="147"/>
      <c r="RZR43" s="147"/>
      <c r="RZS43" s="147"/>
      <c r="RZT43" s="147"/>
      <c r="RZU43" s="147"/>
      <c r="RZV43" s="147"/>
      <c r="RZW43" s="147"/>
      <c r="RZX43" s="147"/>
      <c r="RZY43" s="147"/>
      <c r="RZZ43" s="147"/>
      <c r="SAA43" s="147"/>
      <c r="SAB43" s="147"/>
      <c r="SAC43" s="147"/>
      <c r="SAD43" s="147"/>
      <c r="SAE43" s="147"/>
      <c r="SAF43" s="147"/>
      <c r="SAG43" s="147"/>
      <c r="SAH43" s="147"/>
      <c r="SAI43" s="147"/>
      <c r="SAJ43" s="147"/>
      <c r="SAK43" s="147"/>
      <c r="SAL43" s="147"/>
      <c r="SAM43" s="147"/>
      <c r="SAN43" s="147"/>
      <c r="SAO43" s="147"/>
      <c r="SAP43" s="147"/>
      <c r="SAQ43" s="147"/>
      <c r="SAR43" s="147"/>
      <c r="SAS43" s="147"/>
      <c r="SAT43" s="147"/>
      <c r="SAU43" s="147"/>
      <c r="SAV43" s="147"/>
      <c r="SAW43" s="147"/>
      <c r="SAX43" s="147"/>
      <c r="SAY43" s="147"/>
      <c r="SAZ43" s="147"/>
      <c r="SBA43" s="147"/>
      <c r="SBB43" s="147"/>
      <c r="SBC43" s="147"/>
      <c r="SBD43" s="147"/>
      <c r="SBE43" s="147"/>
      <c r="SBF43" s="147"/>
      <c r="SBG43" s="147"/>
      <c r="SBH43" s="147"/>
      <c r="SBI43" s="147"/>
      <c r="SBJ43" s="147"/>
      <c r="SBK43" s="147"/>
      <c r="SBL43" s="147"/>
      <c r="SBM43" s="147"/>
      <c r="SBN43" s="147"/>
      <c r="SBO43" s="147"/>
      <c r="SBP43" s="147"/>
      <c r="SBQ43" s="147"/>
      <c r="SBR43" s="147"/>
      <c r="SBS43" s="147"/>
      <c r="SBT43" s="147"/>
      <c r="SBU43" s="147"/>
      <c r="SBV43" s="147"/>
      <c r="SBW43" s="147"/>
      <c r="SBX43" s="147"/>
      <c r="SBY43" s="147"/>
      <c r="SBZ43" s="147"/>
      <c r="SCA43" s="147"/>
      <c r="SCB43" s="147"/>
      <c r="SCC43" s="147"/>
      <c r="SCD43" s="147"/>
      <c r="SCE43" s="147"/>
      <c r="SCF43" s="147"/>
      <c r="SCG43" s="147"/>
      <c r="SCH43" s="147"/>
      <c r="SCI43" s="147"/>
      <c r="SCJ43" s="147"/>
      <c r="SCK43" s="147"/>
      <c r="SCL43" s="147"/>
      <c r="SCM43" s="147"/>
      <c r="SCN43" s="147"/>
      <c r="SCO43" s="147"/>
      <c r="SCP43" s="147"/>
      <c r="SCQ43" s="147"/>
      <c r="SCR43" s="147"/>
      <c r="SCS43" s="147"/>
      <c r="SCT43" s="147"/>
      <c r="SCU43" s="147"/>
      <c r="SCV43" s="147"/>
      <c r="SCW43" s="147"/>
      <c r="SCX43" s="147"/>
      <c r="SCY43" s="147"/>
      <c r="SCZ43" s="147"/>
      <c r="SDA43" s="147"/>
      <c r="SDB43" s="147"/>
      <c r="SDC43" s="147"/>
      <c r="SDD43" s="147"/>
      <c r="SDE43" s="147"/>
      <c r="SDF43" s="147"/>
      <c r="SDG43" s="147"/>
      <c r="SDH43" s="147"/>
      <c r="SDI43" s="147"/>
      <c r="SDJ43" s="147"/>
      <c r="SDK43" s="147"/>
      <c r="SDL43" s="147"/>
      <c r="SDM43" s="147"/>
      <c r="SDN43" s="147"/>
      <c r="SDO43" s="147"/>
      <c r="SDP43" s="147"/>
      <c r="SDQ43" s="147"/>
      <c r="SDR43" s="147"/>
      <c r="SDS43" s="147"/>
      <c r="SDT43" s="147"/>
      <c r="SDU43" s="147"/>
      <c r="SDV43" s="147"/>
      <c r="SDW43" s="147"/>
      <c r="SDX43" s="147"/>
      <c r="SDY43" s="147"/>
      <c r="SDZ43" s="147"/>
      <c r="SEA43" s="147"/>
      <c r="SEB43" s="147"/>
      <c r="SEC43" s="147"/>
      <c r="SED43" s="147"/>
      <c r="SEE43" s="147"/>
      <c r="SEF43" s="147"/>
      <c r="SEG43" s="147"/>
      <c r="SEH43" s="147"/>
      <c r="SEI43" s="147"/>
      <c r="SEJ43" s="147"/>
      <c r="SEK43" s="147"/>
      <c r="SEL43" s="147"/>
      <c r="SEM43" s="147"/>
      <c r="SEN43" s="147"/>
      <c r="SEO43" s="147"/>
      <c r="SEP43" s="147"/>
      <c r="SEQ43" s="147"/>
      <c r="SER43" s="147"/>
      <c r="SES43" s="147"/>
      <c r="SET43" s="147"/>
      <c r="SEU43" s="147"/>
      <c r="SEV43" s="147"/>
      <c r="SEW43" s="147"/>
      <c r="SEX43" s="147"/>
      <c r="SEY43" s="147"/>
      <c r="SEZ43" s="147"/>
      <c r="SFA43" s="147"/>
      <c r="SFB43" s="147"/>
      <c r="SFC43" s="147"/>
      <c r="SFD43" s="147"/>
      <c r="SFE43" s="147"/>
      <c r="SFF43" s="147"/>
      <c r="SFG43" s="147"/>
      <c r="SFH43" s="147"/>
      <c r="SFI43" s="147"/>
      <c r="SFJ43" s="147"/>
      <c r="SFK43" s="147"/>
      <c r="SFL43" s="147"/>
      <c r="SFM43" s="147"/>
      <c r="SFN43" s="147"/>
      <c r="SFO43" s="147"/>
      <c r="SFP43" s="147"/>
      <c r="SFQ43" s="147"/>
      <c r="SFR43" s="147"/>
      <c r="SFS43" s="147"/>
      <c r="SFT43" s="147"/>
      <c r="SFU43" s="147"/>
      <c r="SFV43" s="147"/>
      <c r="SFW43" s="147"/>
      <c r="SFX43" s="147"/>
      <c r="SFY43" s="147"/>
      <c r="SFZ43" s="147"/>
      <c r="SGA43" s="147"/>
      <c r="SGB43" s="147"/>
      <c r="SGC43" s="147"/>
      <c r="SGD43" s="147"/>
      <c r="SGE43" s="147"/>
      <c r="SGF43" s="147"/>
      <c r="SGG43" s="147"/>
      <c r="SGH43" s="147"/>
      <c r="SGI43" s="147"/>
      <c r="SGJ43" s="147"/>
      <c r="SGK43" s="147"/>
      <c r="SGL43" s="147"/>
      <c r="SGM43" s="147"/>
      <c r="SGN43" s="147"/>
      <c r="SGO43" s="147"/>
      <c r="SGP43" s="147"/>
      <c r="SGQ43" s="147"/>
      <c r="SGR43" s="147"/>
      <c r="SGS43" s="147"/>
      <c r="SGT43" s="147"/>
      <c r="SGU43" s="147"/>
      <c r="SGV43" s="147"/>
      <c r="SGW43" s="147"/>
      <c r="SGX43" s="147"/>
      <c r="SGY43" s="147"/>
      <c r="SGZ43" s="147"/>
      <c r="SHA43" s="147"/>
      <c r="SHB43" s="147"/>
      <c r="SHC43" s="147"/>
      <c r="SHD43" s="147"/>
      <c r="SHE43" s="147"/>
      <c r="SHF43" s="147"/>
      <c r="SHG43" s="147"/>
      <c r="SHH43" s="147"/>
      <c r="SHI43" s="147"/>
      <c r="SHJ43" s="147"/>
      <c r="SHK43" s="147"/>
      <c r="SHL43" s="147"/>
      <c r="SHM43" s="147"/>
      <c r="SHN43" s="147"/>
      <c r="SHO43" s="147"/>
      <c r="SHP43" s="147"/>
      <c r="SHQ43" s="147"/>
      <c r="SHR43" s="147"/>
      <c r="SHS43" s="147"/>
      <c r="SHT43" s="147"/>
      <c r="SHU43" s="147"/>
      <c r="SHV43" s="147"/>
      <c r="SHW43" s="147"/>
      <c r="SHX43" s="147"/>
      <c r="SHY43" s="147"/>
      <c r="SHZ43" s="147"/>
      <c r="SIA43" s="147"/>
      <c r="SIB43" s="147"/>
      <c r="SIC43" s="147"/>
      <c r="SID43" s="147"/>
      <c r="SIE43" s="147"/>
      <c r="SIF43" s="147"/>
      <c r="SIG43" s="147"/>
      <c r="SIH43" s="147"/>
      <c r="SII43" s="147"/>
      <c r="SIJ43" s="147"/>
      <c r="SIK43" s="147"/>
      <c r="SIL43" s="147"/>
      <c r="SIM43" s="147"/>
      <c r="SIN43" s="147"/>
      <c r="SIO43" s="147"/>
      <c r="SIP43" s="147"/>
      <c r="SIQ43" s="147"/>
      <c r="SIR43" s="147"/>
      <c r="SIS43" s="147"/>
      <c r="SIT43" s="147"/>
      <c r="SIU43" s="147"/>
      <c r="SIV43" s="147"/>
      <c r="SIW43" s="147"/>
      <c r="SIX43" s="147"/>
      <c r="SIY43" s="147"/>
      <c r="SIZ43" s="147"/>
      <c r="SJA43" s="147"/>
      <c r="SJB43" s="147"/>
      <c r="SJC43" s="147"/>
      <c r="SJD43" s="147"/>
      <c r="SJE43" s="147"/>
      <c r="SJF43" s="147"/>
      <c r="SJG43" s="147"/>
      <c r="SJH43" s="147"/>
      <c r="SJI43" s="147"/>
      <c r="SJJ43" s="147"/>
      <c r="SJK43" s="147"/>
      <c r="SJL43" s="147"/>
      <c r="SJM43" s="147"/>
      <c r="SJN43" s="147"/>
      <c r="SJO43" s="147"/>
      <c r="SJP43" s="147"/>
      <c r="SJQ43" s="147"/>
      <c r="SJR43" s="147"/>
      <c r="SJS43" s="147"/>
      <c r="SJT43" s="147"/>
      <c r="SJU43" s="147"/>
      <c r="SJV43" s="147"/>
      <c r="SJW43" s="147"/>
      <c r="SJX43" s="147"/>
      <c r="SJY43" s="147"/>
      <c r="SJZ43" s="147"/>
      <c r="SKA43" s="147"/>
      <c r="SKB43" s="147"/>
      <c r="SKC43" s="147"/>
      <c r="SKD43" s="147"/>
      <c r="SKE43" s="147"/>
      <c r="SKF43" s="147"/>
      <c r="SKG43" s="147"/>
      <c r="SKH43" s="147"/>
      <c r="SKI43" s="147"/>
      <c r="SKJ43" s="147"/>
      <c r="SKK43" s="147"/>
      <c r="SKL43" s="147"/>
      <c r="SKM43" s="147"/>
      <c r="SKN43" s="147"/>
      <c r="SKO43" s="147"/>
      <c r="SKP43" s="147"/>
      <c r="SKQ43" s="147"/>
      <c r="SKR43" s="147"/>
      <c r="SKS43" s="147"/>
      <c r="SKT43" s="147"/>
      <c r="SKU43" s="147"/>
      <c r="SKV43" s="147"/>
      <c r="SKW43" s="147"/>
      <c r="SKX43" s="147"/>
      <c r="SKY43" s="147"/>
      <c r="SKZ43" s="147"/>
      <c r="SLA43" s="147"/>
      <c r="SLB43" s="147"/>
      <c r="SLC43" s="147"/>
      <c r="SLD43" s="147"/>
      <c r="SLE43" s="147"/>
      <c r="SLF43" s="147"/>
      <c r="SLG43" s="147"/>
      <c r="SLH43" s="147"/>
      <c r="SLI43" s="147"/>
      <c r="SLJ43" s="147"/>
      <c r="SLK43" s="147"/>
      <c r="SLL43" s="147"/>
      <c r="SLM43" s="147"/>
      <c r="SLN43" s="147"/>
      <c r="SLO43" s="147"/>
      <c r="SLP43" s="147"/>
      <c r="SLQ43" s="147"/>
      <c r="SLR43" s="147"/>
      <c r="SLS43" s="147"/>
      <c r="SLT43" s="147"/>
      <c r="SLU43" s="147"/>
      <c r="SLV43" s="147"/>
      <c r="SLW43" s="147"/>
      <c r="SLX43" s="147"/>
      <c r="SLY43" s="147"/>
      <c r="SLZ43" s="147"/>
      <c r="SMA43" s="147"/>
      <c r="SMB43" s="147"/>
      <c r="SMC43" s="147"/>
      <c r="SMD43" s="147"/>
      <c r="SME43" s="147"/>
      <c r="SMF43" s="147"/>
      <c r="SMG43" s="147"/>
      <c r="SMH43" s="147"/>
      <c r="SMI43" s="147"/>
      <c r="SMJ43" s="147"/>
      <c r="SMK43" s="147"/>
      <c r="SML43" s="147"/>
      <c r="SMM43" s="147"/>
      <c r="SMN43" s="147"/>
      <c r="SMO43" s="147"/>
      <c r="SMP43" s="147"/>
      <c r="SMQ43" s="147"/>
      <c r="SMR43" s="147"/>
      <c r="SMS43" s="147"/>
      <c r="SMT43" s="147"/>
      <c r="SMU43" s="147"/>
      <c r="SMV43" s="147"/>
      <c r="SMW43" s="147"/>
      <c r="SMX43" s="147"/>
      <c r="SMY43" s="147"/>
      <c r="SMZ43" s="147"/>
      <c r="SNA43" s="147"/>
      <c r="SNB43" s="147"/>
      <c r="SNC43" s="147"/>
      <c r="SND43" s="147"/>
      <c r="SNE43" s="147"/>
      <c r="SNF43" s="147"/>
      <c r="SNG43" s="147"/>
      <c r="SNH43" s="147"/>
      <c r="SNI43" s="147"/>
      <c r="SNJ43" s="147"/>
      <c r="SNK43" s="147"/>
      <c r="SNL43" s="147"/>
      <c r="SNM43" s="147"/>
      <c r="SNN43" s="147"/>
      <c r="SNO43" s="147"/>
      <c r="SNP43" s="147"/>
      <c r="SNQ43" s="147"/>
      <c r="SNR43" s="147"/>
      <c r="SNS43" s="147"/>
      <c r="SNT43" s="147"/>
      <c r="SNU43" s="147"/>
      <c r="SNV43" s="147"/>
      <c r="SNW43" s="147"/>
      <c r="SNX43" s="147"/>
      <c r="SNY43" s="147"/>
      <c r="SNZ43" s="147"/>
      <c r="SOA43" s="147"/>
      <c r="SOB43" s="147"/>
      <c r="SOC43" s="147"/>
      <c r="SOD43" s="147"/>
      <c r="SOE43" s="147"/>
      <c r="SOF43" s="147"/>
      <c r="SOG43" s="147"/>
      <c r="SOH43" s="147"/>
      <c r="SOI43" s="147"/>
      <c r="SOJ43" s="147"/>
      <c r="SOK43" s="147"/>
      <c r="SOL43" s="147"/>
      <c r="SOM43" s="147"/>
      <c r="SON43" s="147"/>
      <c r="SOO43" s="147"/>
      <c r="SOP43" s="147"/>
      <c r="SOQ43" s="147"/>
      <c r="SOR43" s="147"/>
      <c r="SOS43" s="147"/>
      <c r="SOT43" s="147"/>
      <c r="SOU43" s="147"/>
      <c r="SOV43" s="147"/>
      <c r="SOW43" s="147"/>
      <c r="SOX43" s="147"/>
      <c r="SOY43" s="147"/>
      <c r="SOZ43" s="147"/>
      <c r="SPA43" s="147"/>
      <c r="SPB43" s="147"/>
      <c r="SPC43" s="147"/>
      <c r="SPD43" s="147"/>
      <c r="SPE43" s="147"/>
      <c r="SPF43" s="147"/>
      <c r="SPG43" s="147"/>
      <c r="SPH43" s="147"/>
      <c r="SPI43" s="147"/>
      <c r="SPJ43" s="147"/>
      <c r="SPK43" s="147"/>
      <c r="SPL43" s="147"/>
      <c r="SPM43" s="147"/>
      <c r="SPN43" s="147"/>
      <c r="SPO43" s="147"/>
      <c r="SPP43" s="147"/>
      <c r="SPQ43" s="147"/>
      <c r="SPR43" s="147"/>
      <c r="SPS43" s="147"/>
      <c r="SPT43" s="147"/>
      <c r="SPU43" s="147"/>
      <c r="SPV43" s="147"/>
      <c r="SPW43" s="147"/>
      <c r="SPX43" s="147"/>
      <c r="SPY43" s="147"/>
      <c r="SPZ43" s="147"/>
      <c r="SQA43" s="147"/>
      <c r="SQB43" s="147"/>
      <c r="SQC43" s="147"/>
      <c r="SQD43" s="147"/>
      <c r="SQE43" s="147"/>
      <c r="SQF43" s="147"/>
      <c r="SQG43" s="147"/>
      <c r="SQH43" s="147"/>
      <c r="SQI43" s="147"/>
      <c r="SQJ43" s="147"/>
      <c r="SQK43" s="147"/>
      <c r="SQL43" s="147"/>
      <c r="SQM43" s="147"/>
      <c r="SQN43" s="147"/>
      <c r="SQO43" s="147"/>
      <c r="SQP43" s="147"/>
      <c r="SQQ43" s="147"/>
      <c r="SQR43" s="147"/>
      <c r="SQS43" s="147"/>
      <c r="SQT43" s="147"/>
      <c r="SQU43" s="147"/>
      <c r="SQV43" s="147"/>
      <c r="SQW43" s="147"/>
      <c r="SQX43" s="147"/>
      <c r="SQY43" s="147"/>
      <c r="SQZ43" s="147"/>
      <c r="SRA43" s="147"/>
      <c r="SRB43" s="147"/>
      <c r="SRC43" s="147"/>
      <c r="SRD43" s="147"/>
      <c r="SRE43" s="147"/>
      <c r="SRF43" s="147"/>
      <c r="SRG43" s="147"/>
      <c r="SRH43" s="147"/>
      <c r="SRI43" s="147"/>
      <c r="SRJ43" s="147"/>
      <c r="SRK43" s="147"/>
      <c r="SRL43" s="147"/>
      <c r="SRM43" s="147"/>
      <c r="SRN43" s="147"/>
      <c r="SRO43" s="147"/>
      <c r="SRP43" s="147"/>
      <c r="SRQ43" s="147"/>
      <c r="SRR43" s="147"/>
      <c r="SRS43" s="147"/>
      <c r="SRT43" s="147"/>
      <c r="SRU43" s="147"/>
      <c r="SRV43" s="147"/>
      <c r="SRW43" s="147"/>
      <c r="SRX43" s="147"/>
      <c r="SRY43" s="147"/>
      <c r="SRZ43" s="147"/>
      <c r="SSA43" s="147"/>
      <c r="SSB43" s="147"/>
      <c r="SSC43" s="147"/>
      <c r="SSD43" s="147"/>
      <c r="SSE43" s="147"/>
      <c r="SSF43" s="147"/>
      <c r="SSG43" s="147"/>
      <c r="SSH43" s="147"/>
      <c r="SSI43" s="147"/>
      <c r="SSJ43" s="147"/>
      <c r="SSK43" s="147"/>
      <c r="SSL43" s="147"/>
      <c r="SSM43" s="147"/>
      <c r="SSN43" s="147"/>
      <c r="SSO43" s="147"/>
      <c r="SSP43" s="147"/>
      <c r="SSQ43" s="147"/>
      <c r="SSR43" s="147"/>
      <c r="SSS43" s="147"/>
      <c r="SST43" s="147"/>
      <c r="SSU43" s="147"/>
      <c r="SSV43" s="147"/>
      <c r="SSW43" s="147"/>
      <c r="SSX43" s="147"/>
      <c r="SSY43" s="147"/>
      <c r="SSZ43" s="147"/>
      <c r="STA43" s="147"/>
      <c r="STB43" s="147"/>
      <c r="STC43" s="147"/>
      <c r="STD43" s="147"/>
      <c r="STE43" s="147"/>
      <c r="STF43" s="147"/>
      <c r="STG43" s="147"/>
      <c r="STH43" s="147"/>
      <c r="STI43" s="147"/>
      <c r="STJ43" s="147"/>
      <c r="STK43" s="147"/>
      <c r="STL43" s="147"/>
      <c r="STM43" s="147"/>
      <c r="STN43" s="147"/>
      <c r="STO43" s="147"/>
      <c r="STP43" s="147"/>
      <c r="STQ43" s="147"/>
      <c r="STR43" s="147"/>
      <c r="STS43" s="147"/>
      <c r="STT43" s="147"/>
      <c r="STU43" s="147"/>
      <c r="STV43" s="147"/>
      <c r="STW43" s="147"/>
      <c r="STX43" s="147"/>
      <c r="STY43" s="147"/>
      <c r="STZ43" s="147"/>
      <c r="SUA43" s="147"/>
      <c r="SUB43" s="147"/>
      <c r="SUC43" s="147"/>
      <c r="SUD43" s="147"/>
      <c r="SUE43" s="147"/>
      <c r="SUF43" s="147"/>
      <c r="SUG43" s="147"/>
      <c r="SUH43" s="147"/>
      <c r="SUI43" s="147"/>
      <c r="SUJ43" s="147"/>
      <c r="SUK43" s="147"/>
      <c r="SUL43" s="147"/>
      <c r="SUM43" s="147"/>
      <c r="SUN43" s="147"/>
      <c r="SUO43" s="147"/>
      <c r="SUP43" s="147"/>
      <c r="SUQ43" s="147"/>
      <c r="SUR43" s="147"/>
      <c r="SUS43" s="147"/>
      <c r="SUT43" s="147"/>
      <c r="SUU43" s="147"/>
      <c r="SUV43" s="147"/>
      <c r="SUW43" s="147"/>
      <c r="SUX43" s="147"/>
      <c r="SUY43" s="147"/>
      <c r="SUZ43" s="147"/>
      <c r="SVA43" s="147"/>
      <c r="SVB43" s="147"/>
      <c r="SVC43" s="147"/>
      <c r="SVD43" s="147"/>
      <c r="SVE43" s="147"/>
      <c r="SVF43" s="147"/>
      <c r="SVG43" s="147"/>
      <c r="SVH43" s="147"/>
      <c r="SVI43" s="147"/>
      <c r="SVJ43" s="147"/>
      <c r="SVK43" s="147"/>
      <c r="SVL43" s="147"/>
      <c r="SVM43" s="147"/>
      <c r="SVN43" s="147"/>
      <c r="SVO43" s="147"/>
      <c r="SVP43" s="147"/>
      <c r="SVQ43" s="147"/>
      <c r="SVR43" s="147"/>
      <c r="SVS43" s="147"/>
      <c r="SVT43" s="147"/>
      <c r="SVU43" s="147"/>
      <c r="SVV43" s="147"/>
      <c r="SVW43" s="147"/>
      <c r="SVX43" s="147"/>
      <c r="SVY43" s="147"/>
      <c r="SVZ43" s="147"/>
      <c r="SWA43" s="147"/>
      <c r="SWB43" s="147"/>
      <c r="SWC43" s="147"/>
      <c r="SWD43" s="147"/>
      <c r="SWE43" s="147"/>
      <c r="SWF43" s="147"/>
      <c r="SWG43" s="147"/>
      <c r="SWH43" s="147"/>
      <c r="SWI43" s="147"/>
      <c r="SWJ43" s="147"/>
      <c r="SWK43" s="147"/>
      <c r="SWL43" s="147"/>
      <c r="SWM43" s="147"/>
      <c r="SWN43" s="147"/>
      <c r="SWO43" s="147"/>
      <c r="SWP43" s="147"/>
      <c r="SWQ43" s="147"/>
      <c r="SWR43" s="147"/>
      <c r="SWS43" s="147"/>
      <c r="SWT43" s="147"/>
      <c r="SWU43" s="147"/>
      <c r="SWV43" s="147"/>
      <c r="SWW43" s="147"/>
      <c r="SWX43" s="147"/>
      <c r="SWY43" s="147"/>
      <c r="SWZ43" s="147"/>
      <c r="SXA43" s="147"/>
      <c r="SXB43" s="147"/>
      <c r="SXC43" s="147"/>
      <c r="SXD43" s="147"/>
      <c r="SXE43" s="147"/>
      <c r="SXF43" s="147"/>
      <c r="SXG43" s="147"/>
      <c r="SXH43" s="147"/>
      <c r="SXI43" s="147"/>
      <c r="SXJ43" s="147"/>
      <c r="SXK43" s="147"/>
      <c r="SXL43" s="147"/>
      <c r="SXM43" s="147"/>
      <c r="SXN43" s="147"/>
      <c r="SXO43" s="147"/>
      <c r="SXP43" s="147"/>
      <c r="SXQ43" s="147"/>
      <c r="SXR43" s="147"/>
      <c r="SXS43" s="147"/>
      <c r="SXT43" s="147"/>
      <c r="SXU43" s="147"/>
      <c r="SXV43" s="147"/>
      <c r="SXW43" s="147"/>
      <c r="SXX43" s="147"/>
      <c r="SXY43" s="147"/>
      <c r="SXZ43" s="147"/>
      <c r="SYA43" s="147"/>
      <c r="SYB43" s="147"/>
      <c r="SYC43" s="147"/>
      <c r="SYD43" s="147"/>
      <c r="SYE43" s="147"/>
      <c r="SYF43" s="147"/>
      <c r="SYG43" s="147"/>
      <c r="SYH43" s="147"/>
      <c r="SYI43" s="147"/>
      <c r="SYJ43" s="147"/>
      <c r="SYK43" s="147"/>
      <c r="SYL43" s="147"/>
      <c r="SYM43" s="147"/>
      <c r="SYN43" s="147"/>
      <c r="SYO43" s="147"/>
      <c r="SYP43" s="147"/>
      <c r="SYQ43" s="147"/>
      <c r="SYR43" s="147"/>
      <c r="SYS43" s="147"/>
      <c r="SYT43" s="147"/>
      <c r="SYU43" s="147"/>
      <c r="SYV43" s="147"/>
      <c r="SYW43" s="147"/>
      <c r="SYX43" s="147"/>
      <c r="SYY43" s="147"/>
      <c r="SYZ43" s="147"/>
      <c r="SZA43" s="147"/>
      <c r="SZB43" s="147"/>
      <c r="SZC43" s="147"/>
      <c r="SZD43" s="147"/>
      <c r="SZE43" s="147"/>
      <c r="SZF43" s="147"/>
      <c r="SZG43" s="147"/>
      <c r="SZH43" s="147"/>
      <c r="SZI43" s="147"/>
      <c r="SZJ43" s="147"/>
      <c r="SZK43" s="147"/>
      <c r="SZL43" s="147"/>
      <c r="SZM43" s="147"/>
      <c r="SZN43" s="147"/>
      <c r="SZO43" s="147"/>
      <c r="SZP43" s="147"/>
      <c r="SZQ43" s="147"/>
      <c r="SZR43" s="147"/>
      <c r="SZS43" s="147"/>
      <c r="SZT43" s="147"/>
      <c r="SZU43" s="147"/>
      <c r="SZV43" s="147"/>
      <c r="SZW43" s="147"/>
      <c r="SZX43" s="147"/>
      <c r="SZY43" s="147"/>
      <c r="SZZ43" s="147"/>
      <c r="TAA43" s="147"/>
      <c r="TAB43" s="147"/>
      <c r="TAC43" s="147"/>
      <c r="TAD43" s="147"/>
      <c r="TAE43" s="147"/>
      <c r="TAF43" s="147"/>
      <c r="TAG43" s="147"/>
      <c r="TAH43" s="147"/>
      <c r="TAI43" s="147"/>
      <c r="TAJ43" s="147"/>
      <c r="TAK43" s="147"/>
      <c r="TAL43" s="147"/>
      <c r="TAM43" s="147"/>
      <c r="TAN43" s="147"/>
      <c r="TAO43" s="147"/>
      <c r="TAP43" s="147"/>
      <c r="TAQ43" s="147"/>
      <c r="TAR43" s="147"/>
      <c r="TAS43" s="147"/>
      <c r="TAT43" s="147"/>
      <c r="TAU43" s="147"/>
      <c r="TAV43" s="147"/>
      <c r="TAW43" s="147"/>
      <c r="TAX43" s="147"/>
      <c r="TAY43" s="147"/>
      <c r="TAZ43" s="147"/>
      <c r="TBA43" s="147"/>
      <c r="TBB43" s="147"/>
      <c r="TBC43" s="147"/>
      <c r="TBD43" s="147"/>
      <c r="TBE43" s="147"/>
      <c r="TBF43" s="147"/>
      <c r="TBG43" s="147"/>
      <c r="TBH43" s="147"/>
      <c r="TBI43" s="147"/>
      <c r="TBJ43" s="147"/>
      <c r="TBK43" s="147"/>
      <c r="TBL43" s="147"/>
      <c r="TBM43" s="147"/>
      <c r="TBN43" s="147"/>
      <c r="TBO43" s="147"/>
      <c r="TBP43" s="147"/>
      <c r="TBQ43" s="147"/>
      <c r="TBR43" s="147"/>
      <c r="TBS43" s="147"/>
      <c r="TBT43" s="147"/>
      <c r="TBU43" s="147"/>
      <c r="TBV43" s="147"/>
      <c r="TBW43" s="147"/>
      <c r="TBX43" s="147"/>
      <c r="TBY43" s="147"/>
      <c r="TBZ43" s="147"/>
      <c r="TCA43" s="147"/>
      <c r="TCB43" s="147"/>
      <c r="TCC43" s="147"/>
      <c r="TCD43" s="147"/>
      <c r="TCE43" s="147"/>
      <c r="TCF43" s="147"/>
      <c r="TCG43" s="147"/>
      <c r="TCH43" s="147"/>
      <c r="TCI43" s="147"/>
      <c r="TCJ43" s="147"/>
      <c r="TCK43" s="147"/>
      <c r="TCL43" s="147"/>
      <c r="TCM43" s="147"/>
      <c r="TCN43" s="147"/>
      <c r="TCO43" s="147"/>
      <c r="TCP43" s="147"/>
      <c r="TCQ43" s="147"/>
      <c r="TCR43" s="147"/>
      <c r="TCS43" s="147"/>
      <c r="TCT43" s="147"/>
      <c r="TCU43" s="147"/>
      <c r="TCV43" s="147"/>
      <c r="TCW43" s="147"/>
      <c r="TCX43" s="147"/>
      <c r="TCY43" s="147"/>
      <c r="TCZ43" s="147"/>
      <c r="TDA43" s="147"/>
      <c r="TDB43" s="147"/>
      <c r="TDC43" s="147"/>
      <c r="TDD43" s="147"/>
      <c r="TDE43" s="147"/>
      <c r="TDF43" s="147"/>
      <c r="TDG43" s="147"/>
      <c r="TDH43" s="147"/>
      <c r="TDI43" s="147"/>
      <c r="TDJ43" s="147"/>
      <c r="TDK43" s="147"/>
      <c r="TDL43" s="147"/>
      <c r="TDM43" s="147"/>
      <c r="TDN43" s="147"/>
      <c r="TDO43" s="147"/>
      <c r="TDP43" s="147"/>
      <c r="TDQ43" s="147"/>
      <c r="TDR43" s="147"/>
      <c r="TDS43" s="147"/>
      <c r="TDT43" s="147"/>
      <c r="TDU43" s="147"/>
      <c r="TDV43" s="147"/>
      <c r="TDW43" s="147"/>
      <c r="TDX43" s="147"/>
      <c r="TDY43" s="147"/>
      <c r="TDZ43" s="147"/>
      <c r="TEA43" s="147"/>
      <c r="TEB43" s="147"/>
      <c r="TEC43" s="147"/>
      <c r="TED43" s="147"/>
      <c r="TEE43" s="147"/>
      <c r="TEF43" s="147"/>
      <c r="TEG43" s="147"/>
      <c r="TEH43" s="147"/>
      <c r="TEI43" s="147"/>
      <c r="TEJ43" s="147"/>
      <c r="TEK43" s="147"/>
      <c r="TEL43" s="147"/>
      <c r="TEM43" s="147"/>
      <c r="TEN43" s="147"/>
      <c r="TEO43" s="147"/>
      <c r="TEP43" s="147"/>
      <c r="TEQ43" s="147"/>
      <c r="TER43" s="147"/>
      <c r="TES43" s="147"/>
      <c r="TET43" s="147"/>
      <c r="TEU43" s="147"/>
      <c r="TEV43" s="147"/>
      <c r="TEW43" s="147"/>
      <c r="TEX43" s="147"/>
      <c r="TEY43" s="147"/>
      <c r="TEZ43" s="147"/>
      <c r="TFA43" s="147"/>
      <c r="TFB43" s="147"/>
      <c r="TFC43" s="147"/>
      <c r="TFD43" s="147"/>
      <c r="TFE43" s="147"/>
      <c r="TFF43" s="147"/>
      <c r="TFG43" s="147"/>
      <c r="TFH43" s="147"/>
      <c r="TFI43" s="147"/>
      <c r="TFJ43" s="147"/>
      <c r="TFK43" s="147"/>
      <c r="TFL43" s="147"/>
      <c r="TFM43" s="147"/>
      <c r="TFN43" s="147"/>
      <c r="TFO43" s="147"/>
      <c r="TFP43" s="147"/>
      <c r="TFQ43" s="147"/>
      <c r="TFR43" s="147"/>
      <c r="TFS43" s="147"/>
      <c r="TFT43" s="147"/>
      <c r="TFU43" s="147"/>
      <c r="TFV43" s="147"/>
      <c r="TFW43" s="147"/>
      <c r="TFX43" s="147"/>
      <c r="TFY43" s="147"/>
      <c r="TFZ43" s="147"/>
      <c r="TGA43" s="147"/>
      <c r="TGB43" s="147"/>
      <c r="TGC43" s="147"/>
      <c r="TGD43" s="147"/>
      <c r="TGE43" s="147"/>
      <c r="TGF43" s="147"/>
      <c r="TGG43" s="147"/>
      <c r="TGH43" s="147"/>
      <c r="TGI43" s="147"/>
      <c r="TGJ43" s="147"/>
      <c r="TGK43" s="147"/>
      <c r="TGL43" s="147"/>
      <c r="TGM43" s="147"/>
      <c r="TGN43" s="147"/>
      <c r="TGO43" s="147"/>
      <c r="TGP43" s="147"/>
      <c r="TGQ43" s="147"/>
      <c r="TGR43" s="147"/>
      <c r="TGS43" s="147"/>
      <c r="TGT43" s="147"/>
      <c r="TGU43" s="147"/>
      <c r="TGV43" s="147"/>
      <c r="TGW43" s="147"/>
      <c r="TGX43" s="147"/>
      <c r="TGY43" s="147"/>
      <c r="TGZ43" s="147"/>
      <c r="THA43" s="147"/>
      <c r="THB43" s="147"/>
      <c r="THC43" s="147"/>
      <c r="THD43" s="147"/>
      <c r="THE43" s="147"/>
      <c r="THF43" s="147"/>
      <c r="THG43" s="147"/>
      <c r="THH43" s="147"/>
      <c r="THI43" s="147"/>
      <c r="THJ43" s="147"/>
      <c r="THK43" s="147"/>
      <c r="THL43" s="147"/>
      <c r="THM43" s="147"/>
      <c r="THN43" s="147"/>
      <c r="THO43" s="147"/>
      <c r="THP43" s="147"/>
      <c r="THQ43" s="147"/>
      <c r="THR43" s="147"/>
      <c r="THS43" s="147"/>
      <c r="THT43" s="147"/>
      <c r="THU43" s="147"/>
      <c r="THV43" s="147"/>
      <c r="THW43" s="147"/>
      <c r="THX43" s="147"/>
      <c r="THY43" s="147"/>
      <c r="THZ43" s="147"/>
      <c r="TIA43" s="147"/>
      <c r="TIB43" s="147"/>
      <c r="TIC43" s="147"/>
      <c r="TID43" s="147"/>
      <c r="TIE43" s="147"/>
      <c r="TIF43" s="147"/>
      <c r="TIG43" s="147"/>
      <c r="TIH43" s="147"/>
      <c r="TII43" s="147"/>
      <c r="TIJ43" s="147"/>
      <c r="TIK43" s="147"/>
      <c r="TIL43" s="147"/>
      <c r="TIM43" s="147"/>
      <c r="TIN43" s="147"/>
      <c r="TIO43" s="147"/>
      <c r="TIP43" s="147"/>
      <c r="TIQ43" s="147"/>
      <c r="TIR43" s="147"/>
      <c r="TIS43" s="147"/>
      <c r="TIT43" s="147"/>
      <c r="TIU43" s="147"/>
      <c r="TIV43" s="147"/>
      <c r="TIW43" s="147"/>
      <c r="TIX43" s="147"/>
      <c r="TIY43" s="147"/>
      <c r="TIZ43" s="147"/>
      <c r="TJA43" s="147"/>
      <c r="TJB43" s="147"/>
      <c r="TJC43" s="147"/>
      <c r="TJD43" s="147"/>
      <c r="TJE43" s="147"/>
      <c r="TJF43" s="147"/>
      <c r="TJG43" s="147"/>
      <c r="TJH43" s="147"/>
      <c r="TJI43" s="147"/>
      <c r="TJJ43" s="147"/>
      <c r="TJK43" s="147"/>
      <c r="TJL43" s="147"/>
      <c r="TJM43" s="147"/>
      <c r="TJN43" s="147"/>
      <c r="TJO43" s="147"/>
      <c r="TJP43" s="147"/>
      <c r="TJQ43" s="147"/>
      <c r="TJR43" s="147"/>
      <c r="TJS43" s="147"/>
      <c r="TJT43" s="147"/>
      <c r="TJU43" s="147"/>
      <c r="TJV43" s="147"/>
      <c r="TJW43" s="147"/>
      <c r="TJX43" s="147"/>
      <c r="TJY43" s="147"/>
      <c r="TJZ43" s="147"/>
      <c r="TKA43" s="147"/>
      <c r="TKB43" s="147"/>
      <c r="TKC43" s="147"/>
      <c r="TKD43" s="147"/>
      <c r="TKE43" s="147"/>
      <c r="TKF43" s="147"/>
      <c r="TKG43" s="147"/>
      <c r="TKH43" s="147"/>
      <c r="TKI43" s="147"/>
      <c r="TKJ43" s="147"/>
      <c r="TKK43" s="147"/>
      <c r="TKL43" s="147"/>
      <c r="TKM43" s="147"/>
      <c r="TKN43" s="147"/>
      <c r="TKO43" s="147"/>
      <c r="TKP43" s="147"/>
      <c r="TKQ43" s="147"/>
      <c r="TKR43" s="147"/>
      <c r="TKS43" s="147"/>
      <c r="TKT43" s="147"/>
      <c r="TKU43" s="147"/>
      <c r="TKV43" s="147"/>
      <c r="TKW43" s="147"/>
      <c r="TKX43" s="147"/>
      <c r="TKY43" s="147"/>
      <c r="TKZ43" s="147"/>
      <c r="TLA43" s="147"/>
      <c r="TLB43" s="147"/>
      <c r="TLC43" s="147"/>
      <c r="TLD43" s="147"/>
      <c r="TLE43" s="147"/>
      <c r="TLF43" s="147"/>
      <c r="TLG43" s="147"/>
      <c r="TLH43" s="147"/>
      <c r="TLI43" s="147"/>
      <c r="TLJ43" s="147"/>
      <c r="TLK43" s="147"/>
      <c r="TLL43" s="147"/>
      <c r="TLM43" s="147"/>
      <c r="TLN43" s="147"/>
      <c r="TLO43" s="147"/>
      <c r="TLP43" s="147"/>
      <c r="TLQ43" s="147"/>
      <c r="TLR43" s="147"/>
      <c r="TLS43" s="147"/>
      <c r="TLT43" s="147"/>
      <c r="TLU43" s="147"/>
      <c r="TLV43" s="147"/>
      <c r="TLW43" s="147"/>
      <c r="TLX43" s="147"/>
      <c r="TLY43" s="147"/>
      <c r="TLZ43" s="147"/>
      <c r="TMA43" s="147"/>
      <c r="TMB43" s="147"/>
      <c r="TMC43" s="147"/>
      <c r="TMD43" s="147"/>
      <c r="TME43" s="147"/>
      <c r="TMF43" s="147"/>
      <c r="TMG43" s="147"/>
      <c r="TMH43" s="147"/>
      <c r="TMI43" s="147"/>
      <c r="TMJ43" s="147"/>
      <c r="TMK43" s="147"/>
      <c r="TML43" s="147"/>
      <c r="TMM43" s="147"/>
      <c r="TMN43" s="147"/>
      <c r="TMO43" s="147"/>
      <c r="TMP43" s="147"/>
      <c r="TMQ43" s="147"/>
      <c r="TMR43" s="147"/>
      <c r="TMS43" s="147"/>
      <c r="TMT43" s="147"/>
      <c r="TMU43" s="147"/>
      <c r="TMV43" s="147"/>
      <c r="TMW43" s="147"/>
      <c r="TMX43" s="147"/>
      <c r="TMY43" s="147"/>
      <c r="TMZ43" s="147"/>
      <c r="TNA43" s="147"/>
      <c r="TNB43" s="147"/>
      <c r="TNC43" s="147"/>
      <c r="TND43" s="147"/>
      <c r="TNE43" s="147"/>
      <c r="TNF43" s="147"/>
      <c r="TNG43" s="147"/>
      <c r="TNH43" s="147"/>
      <c r="TNI43" s="147"/>
      <c r="TNJ43" s="147"/>
      <c r="TNK43" s="147"/>
      <c r="TNL43" s="147"/>
      <c r="TNM43" s="147"/>
      <c r="TNN43" s="147"/>
      <c r="TNO43" s="147"/>
      <c r="TNP43" s="147"/>
      <c r="TNQ43" s="147"/>
      <c r="TNR43" s="147"/>
      <c r="TNS43" s="147"/>
      <c r="TNT43" s="147"/>
      <c r="TNU43" s="147"/>
      <c r="TNV43" s="147"/>
      <c r="TNW43" s="147"/>
      <c r="TNX43" s="147"/>
      <c r="TNY43" s="147"/>
      <c r="TNZ43" s="147"/>
      <c r="TOA43" s="147"/>
      <c r="TOB43" s="147"/>
      <c r="TOC43" s="147"/>
      <c r="TOD43" s="147"/>
      <c r="TOE43" s="147"/>
      <c r="TOF43" s="147"/>
      <c r="TOG43" s="147"/>
      <c r="TOH43" s="147"/>
      <c r="TOI43" s="147"/>
      <c r="TOJ43" s="147"/>
      <c r="TOK43" s="147"/>
      <c r="TOL43" s="147"/>
      <c r="TOM43" s="147"/>
      <c r="TON43" s="147"/>
      <c r="TOO43" s="147"/>
      <c r="TOP43" s="147"/>
      <c r="TOQ43" s="147"/>
      <c r="TOR43" s="147"/>
      <c r="TOS43" s="147"/>
      <c r="TOT43" s="147"/>
      <c r="TOU43" s="147"/>
      <c r="TOV43" s="147"/>
      <c r="TOW43" s="147"/>
      <c r="TOX43" s="147"/>
      <c r="TOY43" s="147"/>
      <c r="TOZ43" s="147"/>
      <c r="TPA43" s="147"/>
      <c r="TPB43" s="147"/>
      <c r="TPC43" s="147"/>
      <c r="TPD43" s="147"/>
      <c r="TPE43" s="147"/>
      <c r="TPF43" s="147"/>
      <c r="TPG43" s="147"/>
      <c r="TPH43" s="147"/>
      <c r="TPI43" s="147"/>
      <c r="TPJ43" s="147"/>
      <c r="TPK43" s="147"/>
      <c r="TPL43" s="147"/>
      <c r="TPM43" s="147"/>
      <c r="TPN43" s="147"/>
      <c r="TPO43" s="147"/>
      <c r="TPP43" s="147"/>
      <c r="TPQ43" s="147"/>
      <c r="TPR43" s="147"/>
      <c r="TPS43" s="147"/>
      <c r="TPT43" s="147"/>
      <c r="TPU43" s="147"/>
      <c r="TPV43" s="147"/>
      <c r="TPW43" s="147"/>
      <c r="TPX43" s="147"/>
      <c r="TPY43" s="147"/>
      <c r="TPZ43" s="147"/>
      <c r="TQA43" s="147"/>
      <c r="TQB43" s="147"/>
      <c r="TQC43" s="147"/>
      <c r="TQD43" s="147"/>
      <c r="TQE43" s="147"/>
      <c r="TQF43" s="147"/>
      <c r="TQG43" s="147"/>
      <c r="TQH43" s="147"/>
      <c r="TQI43" s="147"/>
      <c r="TQJ43" s="147"/>
      <c r="TQK43" s="147"/>
      <c r="TQL43" s="147"/>
      <c r="TQM43" s="147"/>
      <c r="TQN43" s="147"/>
      <c r="TQO43" s="147"/>
      <c r="TQP43" s="147"/>
      <c r="TQQ43" s="147"/>
      <c r="TQR43" s="147"/>
      <c r="TQS43" s="147"/>
      <c r="TQT43" s="147"/>
      <c r="TQU43" s="147"/>
      <c r="TQV43" s="147"/>
      <c r="TQW43" s="147"/>
      <c r="TQX43" s="147"/>
      <c r="TQY43" s="147"/>
      <c r="TQZ43" s="147"/>
      <c r="TRA43" s="147"/>
      <c r="TRB43" s="147"/>
      <c r="TRC43" s="147"/>
      <c r="TRD43" s="147"/>
      <c r="TRE43" s="147"/>
      <c r="TRF43" s="147"/>
      <c r="TRG43" s="147"/>
      <c r="TRH43" s="147"/>
      <c r="TRI43" s="147"/>
      <c r="TRJ43" s="147"/>
      <c r="TRK43" s="147"/>
      <c r="TRL43" s="147"/>
      <c r="TRM43" s="147"/>
      <c r="TRN43" s="147"/>
      <c r="TRO43" s="147"/>
      <c r="TRP43" s="147"/>
      <c r="TRQ43" s="147"/>
      <c r="TRR43" s="147"/>
      <c r="TRS43" s="147"/>
      <c r="TRT43" s="147"/>
      <c r="TRU43" s="147"/>
      <c r="TRV43" s="147"/>
      <c r="TRW43" s="147"/>
      <c r="TRX43" s="147"/>
      <c r="TRY43" s="147"/>
      <c r="TRZ43" s="147"/>
      <c r="TSA43" s="147"/>
      <c r="TSB43" s="147"/>
      <c r="TSC43" s="147"/>
      <c r="TSD43" s="147"/>
      <c r="TSE43" s="147"/>
      <c r="TSF43" s="147"/>
      <c r="TSG43" s="147"/>
      <c r="TSH43" s="147"/>
      <c r="TSI43" s="147"/>
      <c r="TSJ43" s="147"/>
      <c r="TSK43" s="147"/>
      <c r="TSL43" s="147"/>
      <c r="TSM43" s="147"/>
      <c r="TSN43" s="147"/>
      <c r="TSO43" s="147"/>
      <c r="TSP43" s="147"/>
      <c r="TSQ43" s="147"/>
      <c r="TSR43" s="147"/>
      <c r="TSS43" s="147"/>
      <c r="TST43" s="147"/>
      <c r="TSU43" s="147"/>
      <c r="TSV43" s="147"/>
      <c r="TSW43" s="147"/>
      <c r="TSX43" s="147"/>
      <c r="TSY43" s="147"/>
      <c r="TSZ43" s="147"/>
      <c r="TTA43" s="147"/>
      <c r="TTB43" s="147"/>
      <c r="TTC43" s="147"/>
      <c r="TTD43" s="147"/>
      <c r="TTE43" s="147"/>
      <c r="TTF43" s="147"/>
      <c r="TTG43" s="147"/>
      <c r="TTH43" s="147"/>
      <c r="TTI43" s="147"/>
      <c r="TTJ43" s="147"/>
      <c r="TTK43" s="147"/>
      <c r="TTL43" s="147"/>
      <c r="TTM43" s="147"/>
      <c r="TTN43" s="147"/>
      <c r="TTO43" s="147"/>
      <c r="TTP43" s="147"/>
      <c r="TTQ43" s="147"/>
      <c r="TTR43" s="147"/>
      <c r="TTS43" s="147"/>
      <c r="TTT43" s="147"/>
      <c r="TTU43" s="147"/>
      <c r="TTV43" s="147"/>
      <c r="TTW43" s="147"/>
      <c r="TTX43" s="147"/>
      <c r="TTY43" s="147"/>
      <c r="TTZ43" s="147"/>
      <c r="TUA43" s="147"/>
      <c r="TUB43" s="147"/>
      <c r="TUC43" s="147"/>
      <c r="TUD43" s="147"/>
      <c r="TUE43" s="147"/>
      <c r="TUF43" s="147"/>
      <c r="TUG43" s="147"/>
      <c r="TUH43" s="147"/>
      <c r="TUI43" s="147"/>
      <c r="TUJ43" s="147"/>
      <c r="TUK43" s="147"/>
      <c r="TUL43" s="147"/>
      <c r="TUM43" s="147"/>
      <c r="TUN43" s="147"/>
      <c r="TUO43" s="147"/>
      <c r="TUP43" s="147"/>
      <c r="TUQ43" s="147"/>
      <c r="TUR43" s="147"/>
      <c r="TUS43" s="147"/>
      <c r="TUT43" s="147"/>
      <c r="TUU43" s="147"/>
      <c r="TUV43" s="147"/>
      <c r="TUW43" s="147"/>
      <c r="TUX43" s="147"/>
      <c r="TUY43" s="147"/>
      <c r="TUZ43" s="147"/>
      <c r="TVA43" s="147"/>
      <c r="TVB43" s="147"/>
      <c r="TVC43" s="147"/>
      <c r="TVD43" s="147"/>
      <c r="TVE43" s="147"/>
      <c r="TVF43" s="147"/>
      <c r="TVG43" s="147"/>
      <c r="TVH43" s="147"/>
      <c r="TVI43" s="147"/>
      <c r="TVJ43" s="147"/>
      <c r="TVK43" s="147"/>
      <c r="TVL43" s="147"/>
      <c r="TVM43" s="147"/>
      <c r="TVN43" s="147"/>
      <c r="TVO43" s="147"/>
      <c r="TVP43" s="147"/>
      <c r="TVQ43" s="147"/>
      <c r="TVR43" s="147"/>
      <c r="TVS43" s="147"/>
      <c r="TVT43" s="147"/>
      <c r="TVU43" s="147"/>
      <c r="TVV43" s="147"/>
      <c r="TVW43" s="147"/>
      <c r="TVX43" s="147"/>
      <c r="TVY43" s="147"/>
      <c r="TVZ43" s="147"/>
      <c r="TWA43" s="147"/>
      <c r="TWB43" s="147"/>
      <c r="TWC43" s="147"/>
      <c r="TWD43" s="147"/>
      <c r="TWE43" s="147"/>
      <c r="TWF43" s="147"/>
      <c r="TWG43" s="147"/>
      <c r="TWH43" s="147"/>
      <c r="TWI43" s="147"/>
      <c r="TWJ43" s="147"/>
      <c r="TWK43" s="147"/>
      <c r="TWL43" s="147"/>
      <c r="TWM43" s="147"/>
      <c r="TWN43" s="147"/>
      <c r="TWO43" s="147"/>
      <c r="TWP43" s="147"/>
      <c r="TWQ43" s="147"/>
      <c r="TWR43" s="147"/>
      <c r="TWS43" s="147"/>
      <c r="TWT43" s="147"/>
      <c r="TWU43" s="147"/>
      <c r="TWV43" s="147"/>
      <c r="TWW43" s="147"/>
      <c r="TWX43" s="147"/>
      <c r="TWY43" s="147"/>
      <c r="TWZ43" s="147"/>
      <c r="TXA43" s="147"/>
      <c r="TXB43" s="147"/>
      <c r="TXC43" s="147"/>
      <c r="TXD43" s="147"/>
      <c r="TXE43" s="147"/>
      <c r="TXF43" s="147"/>
      <c r="TXG43" s="147"/>
      <c r="TXH43" s="147"/>
      <c r="TXI43" s="147"/>
      <c r="TXJ43" s="147"/>
      <c r="TXK43" s="147"/>
      <c r="TXL43" s="147"/>
      <c r="TXM43" s="147"/>
      <c r="TXN43" s="147"/>
      <c r="TXO43" s="147"/>
      <c r="TXP43" s="147"/>
      <c r="TXQ43" s="147"/>
      <c r="TXR43" s="147"/>
      <c r="TXS43" s="147"/>
      <c r="TXT43" s="147"/>
      <c r="TXU43" s="147"/>
      <c r="TXV43" s="147"/>
      <c r="TXW43" s="147"/>
      <c r="TXX43" s="147"/>
      <c r="TXY43" s="147"/>
      <c r="TXZ43" s="147"/>
      <c r="TYA43" s="147"/>
      <c r="TYB43" s="147"/>
      <c r="TYC43" s="147"/>
      <c r="TYD43" s="147"/>
      <c r="TYE43" s="147"/>
      <c r="TYF43" s="147"/>
      <c r="TYG43" s="147"/>
      <c r="TYH43" s="147"/>
      <c r="TYI43" s="147"/>
      <c r="TYJ43" s="147"/>
      <c r="TYK43" s="147"/>
      <c r="TYL43" s="147"/>
      <c r="TYM43" s="147"/>
      <c r="TYN43" s="147"/>
      <c r="TYO43" s="147"/>
      <c r="TYP43" s="147"/>
      <c r="TYQ43" s="147"/>
      <c r="TYR43" s="147"/>
      <c r="TYS43" s="147"/>
      <c r="TYT43" s="147"/>
      <c r="TYU43" s="147"/>
      <c r="TYV43" s="147"/>
      <c r="TYW43" s="147"/>
      <c r="TYX43" s="147"/>
      <c r="TYY43" s="147"/>
      <c r="TYZ43" s="147"/>
      <c r="TZA43" s="147"/>
      <c r="TZB43" s="147"/>
      <c r="TZC43" s="147"/>
      <c r="TZD43" s="147"/>
      <c r="TZE43" s="147"/>
      <c r="TZF43" s="147"/>
      <c r="TZG43" s="147"/>
      <c r="TZH43" s="147"/>
      <c r="TZI43" s="147"/>
      <c r="TZJ43" s="147"/>
      <c r="TZK43" s="147"/>
      <c r="TZL43" s="147"/>
      <c r="TZM43" s="147"/>
      <c r="TZN43" s="147"/>
      <c r="TZO43" s="147"/>
      <c r="TZP43" s="147"/>
      <c r="TZQ43" s="147"/>
      <c r="TZR43" s="147"/>
      <c r="TZS43" s="147"/>
      <c r="TZT43" s="147"/>
      <c r="TZU43" s="147"/>
      <c r="TZV43" s="147"/>
      <c r="TZW43" s="147"/>
      <c r="TZX43" s="147"/>
      <c r="TZY43" s="147"/>
      <c r="TZZ43" s="147"/>
      <c r="UAA43" s="147"/>
      <c r="UAB43" s="147"/>
      <c r="UAC43" s="147"/>
      <c r="UAD43" s="147"/>
      <c r="UAE43" s="147"/>
      <c r="UAF43" s="147"/>
      <c r="UAG43" s="147"/>
      <c r="UAH43" s="147"/>
      <c r="UAI43" s="147"/>
      <c r="UAJ43" s="147"/>
      <c r="UAK43" s="147"/>
      <c r="UAL43" s="147"/>
      <c r="UAM43" s="147"/>
      <c r="UAN43" s="147"/>
      <c r="UAO43" s="147"/>
      <c r="UAP43" s="147"/>
      <c r="UAQ43" s="147"/>
      <c r="UAR43" s="147"/>
      <c r="UAS43" s="147"/>
      <c r="UAT43" s="147"/>
      <c r="UAU43" s="147"/>
      <c r="UAV43" s="147"/>
      <c r="UAW43" s="147"/>
      <c r="UAX43" s="147"/>
      <c r="UAY43" s="147"/>
      <c r="UAZ43" s="147"/>
      <c r="UBA43" s="147"/>
      <c r="UBB43" s="147"/>
      <c r="UBC43" s="147"/>
      <c r="UBD43" s="147"/>
      <c r="UBE43" s="147"/>
      <c r="UBF43" s="147"/>
      <c r="UBG43" s="147"/>
      <c r="UBH43" s="147"/>
      <c r="UBI43" s="147"/>
      <c r="UBJ43" s="147"/>
      <c r="UBK43" s="147"/>
      <c r="UBL43" s="147"/>
      <c r="UBM43" s="147"/>
      <c r="UBN43" s="147"/>
      <c r="UBO43" s="147"/>
      <c r="UBP43" s="147"/>
      <c r="UBQ43" s="147"/>
      <c r="UBR43" s="147"/>
      <c r="UBS43" s="147"/>
      <c r="UBT43" s="147"/>
      <c r="UBU43" s="147"/>
      <c r="UBV43" s="147"/>
      <c r="UBW43" s="147"/>
      <c r="UBX43" s="147"/>
      <c r="UBY43" s="147"/>
      <c r="UBZ43" s="147"/>
      <c r="UCA43" s="147"/>
      <c r="UCB43" s="147"/>
      <c r="UCC43" s="147"/>
      <c r="UCD43" s="147"/>
      <c r="UCE43" s="147"/>
      <c r="UCF43" s="147"/>
      <c r="UCG43" s="147"/>
      <c r="UCH43" s="147"/>
      <c r="UCI43" s="147"/>
      <c r="UCJ43" s="147"/>
      <c r="UCK43" s="147"/>
      <c r="UCL43" s="147"/>
      <c r="UCM43" s="147"/>
      <c r="UCN43" s="147"/>
      <c r="UCO43" s="147"/>
      <c r="UCP43" s="147"/>
      <c r="UCQ43" s="147"/>
      <c r="UCR43" s="147"/>
      <c r="UCS43" s="147"/>
      <c r="UCT43" s="147"/>
      <c r="UCU43" s="147"/>
      <c r="UCV43" s="147"/>
      <c r="UCW43" s="147"/>
      <c r="UCX43" s="147"/>
      <c r="UCY43" s="147"/>
      <c r="UCZ43" s="147"/>
      <c r="UDA43" s="147"/>
      <c r="UDB43" s="147"/>
      <c r="UDC43" s="147"/>
      <c r="UDD43" s="147"/>
      <c r="UDE43" s="147"/>
      <c r="UDF43" s="147"/>
      <c r="UDG43" s="147"/>
      <c r="UDH43" s="147"/>
      <c r="UDI43" s="147"/>
      <c r="UDJ43" s="147"/>
      <c r="UDK43" s="147"/>
      <c r="UDL43" s="147"/>
      <c r="UDM43" s="147"/>
      <c r="UDN43" s="147"/>
      <c r="UDO43" s="147"/>
      <c r="UDP43" s="147"/>
      <c r="UDQ43" s="147"/>
      <c r="UDR43" s="147"/>
      <c r="UDS43" s="147"/>
      <c r="UDT43" s="147"/>
      <c r="UDU43" s="147"/>
      <c r="UDV43" s="147"/>
      <c r="UDW43" s="147"/>
      <c r="UDX43" s="147"/>
      <c r="UDY43" s="147"/>
      <c r="UDZ43" s="147"/>
      <c r="UEA43" s="147"/>
      <c r="UEB43" s="147"/>
      <c r="UEC43" s="147"/>
      <c r="UED43" s="147"/>
      <c r="UEE43" s="147"/>
      <c r="UEF43" s="147"/>
      <c r="UEG43" s="147"/>
      <c r="UEH43" s="147"/>
      <c r="UEI43" s="147"/>
      <c r="UEJ43" s="147"/>
      <c r="UEK43" s="147"/>
      <c r="UEL43" s="147"/>
      <c r="UEM43" s="147"/>
      <c r="UEN43" s="147"/>
      <c r="UEO43" s="147"/>
      <c r="UEP43" s="147"/>
      <c r="UEQ43" s="147"/>
      <c r="UER43" s="147"/>
      <c r="UES43" s="147"/>
      <c r="UET43" s="147"/>
      <c r="UEU43" s="147"/>
      <c r="UEV43" s="147"/>
      <c r="UEW43" s="147"/>
      <c r="UEX43" s="147"/>
      <c r="UEY43" s="147"/>
      <c r="UEZ43" s="147"/>
      <c r="UFA43" s="147"/>
      <c r="UFB43" s="147"/>
      <c r="UFC43" s="147"/>
      <c r="UFD43" s="147"/>
      <c r="UFE43" s="147"/>
      <c r="UFF43" s="147"/>
      <c r="UFG43" s="147"/>
      <c r="UFH43" s="147"/>
      <c r="UFI43" s="147"/>
      <c r="UFJ43" s="147"/>
      <c r="UFK43" s="147"/>
      <c r="UFL43" s="147"/>
      <c r="UFM43" s="147"/>
      <c r="UFN43" s="147"/>
      <c r="UFO43" s="147"/>
      <c r="UFP43" s="147"/>
      <c r="UFQ43" s="147"/>
      <c r="UFR43" s="147"/>
      <c r="UFS43" s="147"/>
      <c r="UFT43" s="147"/>
      <c r="UFU43" s="147"/>
      <c r="UFV43" s="147"/>
      <c r="UFW43" s="147"/>
      <c r="UFX43" s="147"/>
      <c r="UFY43" s="147"/>
      <c r="UFZ43" s="147"/>
      <c r="UGA43" s="147"/>
      <c r="UGB43" s="147"/>
      <c r="UGC43" s="147"/>
      <c r="UGD43" s="147"/>
      <c r="UGE43" s="147"/>
      <c r="UGF43" s="147"/>
      <c r="UGG43" s="147"/>
      <c r="UGH43" s="147"/>
      <c r="UGI43" s="147"/>
      <c r="UGJ43" s="147"/>
      <c r="UGK43" s="147"/>
      <c r="UGL43" s="147"/>
      <c r="UGM43" s="147"/>
      <c r="UGN43" s="147"/>
      <c r="UGO43" s="147"/>
      <c r="UGP43" s="147"/>
      <c r="UGQ43" s="147"/>
      <c r="UGR43" s="147"/>
      <c r="UGS43" s="147"/>
      <c r="UGT43" s="147"/>
      <c r="UGU43" s="147"/>
      <c r="UGV43" s="147"/>
      <c r="UGW43" s="147"/>
      <c r="UGX43" s="147"/>
      <c r="UGY43" s="147"/>
      <c r="UGZ43" s="147"/>
      <c r="UHA43" s="147"/>
      <c r="UHB43" s="147"/>
      <c r="UHC43" s="147"/>
      <c r="UHD43" s="147"/>
      <c r="UHE43" s="147"/>
      <c r="UHF43" s="147"/>
      <c r="UHG43" s="147"/>
      <c r="UHH43" s="147"/>
      <c r="UHI43" s="147"/>
      <c r="UHJ43" s="147"/>
      <c r="UHK43" s="147"/>
      <c r="UHL43" s="147"/>
      <c r="UHM43" s="147"/>
      <c r="UHN43" s="147"/>
      <c r="UHO43" s="147"/>
      <c r="UHP43" s="147"/>
      <c r="UHQ43" s="147"/>
      <c r="UHR43" s="147"/>
      <c r="UHS43" s="147"/>
      <c r="UHT43" s="147"/>
      <c r="UHU43" s="147"/>
      <c r="UHV43" s="147"/>
      <c r="UHW43" s="147"/>
      <c r="UHX43" s="147"/>
      <c r="UHY43" s="147"/>
      <c r="UHZ43" s="147"/>
      <c r="UIA43" s="147"/>
      <c r="UIB43" s="147"/>
      <c r="UIC43" s="147"/>
      <c r="UID43" s="147"/>
      <c r="UIE43" s="147"/>
      <c r="UIF43" s="147"/>
      <c r="UIG43" s="147"/>
      <c r="UIH43" s="147"/>
      <c r="UII43" s="147"/>
      <c r="UIJ43" s="147"/>
      <c r="UIK43" s="147"/>
      <c r="UIL43" s="147"/>
      <c r="UIM43" s="147"/>
      <c r="UIN43" s="147"/>
      <c r="UIO43" s="147"/>
      <c r="UIP43" s="147"/>
      <c r="UIQ43" s="147"/>
      <c r="UIR43" s="147"/>
      <c r="UIS43" s="147"/>
      <c r="UIT43" s="147"/>
      <c r="UIU43" s="147"/>
      <c r="UIV43" s="147"/>
      <c r="UIW43" s="147"/>
      <c r="UIX43" s="147"/>
      <c r="UIY43" s="147"/>
      <c r="UIZ43" s="147"/>
      <c r="UJA43" s="147"/>
      <c r="UJB43" s="147"/>
      <c r="UJC43" s="147"/>
      <c r="UJD43" s="147"/>
      <c r="UJE43" s="147"/>
      <c r="UJF43" s="147"/>
      <c r="UJG43" s="147"/>
      <c r="UJH43" s="147"/>
      <c r="UJI43" s="147"/>
      <c r="UJJ43" s="147"/>
      <c r="UJK43" s="147"/>
      <c r="UJL43" s="147"/>
      <c r="UJM43" s="147"/>
      <c r="UJN43" s="147"/>
      <c r="UJO43" s="147"/>
      <c r="UJP43" s="147"/>
      <c r="UJQ43" s="147"/>
      <c r="UJR43" s="147"/>
      <c r="UJS43" s="147"/>
      <c r="UJT43" s="147"/>
      <c r="UJU43" s="147"/>
      <c r="UJV43" s="147"/>
      <c r="UJW43" s="147"/>
      <c r="UJX43" s="147"/>
      <c r="UJY43" s="147"/>
      <c r="UJZ43" s="147"/>
      <c r="UKA43" s="147"/>
      <c r="UKB43" s="147"/>
      <c r="UKC43" s="147"/>
      <c r="UKD43" s="147"/>
      <c r="UKE43" s="147"/>
      <c r="UKF43" s="147"/>
      <c r="UKG43" s="147"/>
      <c r="UKH43" s="147"/>
      <c r="UKI43" s="147"/>
      <c r="UKJ43" s="147"/>
      <c r="UKK43" s="147"/>
      <c r="UKL43" s="147"/>
      <c r="UKM43" s="147"/>
      <c r="UKN43" s="147"/>
      <c r="UKO43" s="147"/>
      <c r="UKP43" s="147"/>
      <c r="UKQ43" s="147"/>
      <c r="UKR43" s="147"/>
      <c r="UKS43" s="147"/>
      <c r="UKT43" s="147"/>
      <c r="UKU43" s="147"/>
      <c r="UKV43" s="147"/>
      <c r="UKW43" s="147"/>
      <c r="UKX43" s="147"/>
      <c r="UKY43" s="147"/>
      <c r="UKZ43" s="147"/>
      <c r="ULA43" s="147"/>
      <c r="ULB43" s="147"/>
      <c r="ULC43" s="147"/>
      <c r="ULD43" s="147"/>
      <c r="ULE43" s="147"/>
      <c r="ULF43" s="147"/>
      <c r="ULG43" s="147"/>
      <c r="ULH43" s="147"/>
      <c r="ULI43" s="147"/>
      <c r="ULJ43" s="147"/>
      <c r="ULK43" s="147"/>
      <c r="ULL43" s="147"/>
      <c r="ULM43" s="147"/>
      <c r="ULN43" s="147"/>
      <c r="ULO43" s="147"/>
      <c r="ULP43" s="147"/>
      <c r="ULQ43" s="147"/>
      <c r="ULR43" s="147"/>
      <c r="ULS43" s="147"/>
      <c r="ULT43" s="147"/>
      <c r="ULU43" s="147"/>
      <c r="ULV43" s="147"/>
      <c r="ULW43" s="147"/>
      <c r="ULX43" s="147"/>
      <c r="ULY43" s="147"/>
      <c r="ULZ43" s="147"/>
      <c r="UMA43" s="147"/>
      <c r="UMB43" s="147"/>
      <c r="UMC43" s="147"/>
      <c r="UMD43" s="147"/>
      <c r="UME43" s="147"/>
      <c r="UMF43" s="147"/>
      <c r="UMG43" s="147"/>
      <c r="UMH43" s="147"/>
      <c r="UMI43" s="147"/>
      <c r="UMJ43" s="147"/>
      <c r="UMK43" s="147"/>
      <c r="UML43" s="147"/>
      <c r="UMM43" s="147"/>
      <c r="UMN43" s="147"/>
      <c r="UMO43" s="147"/>
      <c r="UMP43" s="147"/>
      <c r="UMQ43" s="147"/>
      <c r="UMR43" s="147"/>
      <c r="UMS43" s="147"/>
      <c r="UMT43" s="147"/>
      <c r="UMU43" s="147"/>
      <c r="UMV43" s="147"/>
      <c r="UMW43" s="147"/>
      <c r="UMX43" s="147"/>
      <c r="UMY43" s="147"/>
      <c r="UMZ43" s="147"/>
      <c r="UNA43" s="147"/>
      <c r="UNB43" s="147"/>
      <c r="UNC43" s="147"/>
      <c r="UND43" s="147"/>
      <c r="UNE43" s="147"/>
      <c r="UNF43" s="147"/>
      <c r="UNG43" s="147"/>
      <c r="UNH43" s="147"/>
      <c r="UNI43" s="147"/>
      <c r="UNJ43" s="147"/>
      <c r="UNK43" s="147"/>
      <c r="UNL43" s="147"/>
      <c r="UNM43" s="147"/>
      <c r="UNN43" s="147"/>
      <c r="UNO43" s="147"/>
      <c r="UNP43" s="147"/>
      <c r="UNQ43" s="147"/>
      <c r="UNR43" s="147"/>
      <c r="UNS43" s="147"/>
      <c r="UNT43" s="147"/>
      <c r="UNU43" s="147"/>
      <c r="UNV43" s="147"/>
      <c r="UNW43" s="147"/>
      <c r="UNX43" s="147"/>
      <c r="UNY43" s="147"/>
      <c r="UNZ43" s="147"/>
      <c r="UOA43" s="147"/>
      <c r="UOB43" s="147"/>
      <c r="UOC43" s="147"/>
      <c r="UOD43" s="147"/>
      <c r="UOE43" s="147"/>
      <c r="UOF43" s="147"/>
      <c r="UOG43" s="147"/>
      <c r="UOH43" s="147"/>
      <c r="UOI43" s="147"/>
      <c r="UOJ43" s="147"/>
      <c r="UOK43" s="147"/>
      <c r="UOL43" s="147"/>
      <c r="UOM43" s="147"/>
      <c r="UON43" s="147"/>
      <c r="UOO43" s="147"/>
      <c r="UOP43" s="147"/>
      <c r="UOQ43" s="147"/>
      <c r="UOR43" s="147"/>
      <c r="UOS43" s="147"/>
      <c r="UOT43" s="147"/>
      <c r="UOU43" s="147"/>
      <c r="UOV43" s="147"/>
      <c r="UOW43" s="147"/>
      <c r="UOX43" s="147"/>
      <c r="UOY43" s="147"/>
      <c r="UOZ43" s="147"/>
      <c r="UPA43" s="147"/>
      <c r="UPB43" s="147"/>
      <c r="UPC43" s="147"/>
      <c r="UPD43" s="147"/>
      <c r="UPE43" s="147"/>
      <c r="UPF43" s="147"/>
      <c r="UPG43" s="147"/>
      <c r="UPH43" s="147"/>
      <c r="UPI43" s="147"/>
      <c r="UPJ43" s="147"/>
      <c r="UPK43" s="147"/>
      <c r="UPL43" s="147"/>
      <c r="UPM43" s="147"/>
      <c r="UPN43" s="147"/>
      <c r="UPO43" s="147"/>
      <c r="UPP43" s="147"/>
      <c r="UPQ43" s="147"/>
      <c r="UPR43" s="147"/>
      <c r="UPS43" s="147"/>
      <c r="UPT43" s="147"/>
      <c r="UPU43" s="147"/>
      <c r="UPV43" s="147"/>
      <c r="UPW43" s="147"/>
      <c r="UPX43" s="147"/>
      <c r="UPY43" s="147"/>
      <c r="UPZ43" s="147"/>
      <c r="UQA43" s="147"/>
      <c r="UQB43" s="147"/>
      <c r="UQC43" s="147"/>
      <c r="UQD43" s="147"/>
      <c r="UQE43" s="147"/>
      <c r="UQF43" s="147"/>
      <c r="UQG43" s="147"/>
      <c r="UQH43" s="147"/>
      <c r="UQI43" s="147"/>
      <c r="UQJ43" s="147"/>
      <c r="UQK43" s="147"/>
      <c r="UQL43" s="147"/>
      <c r="UQM43" s="147"/>
      <c r="UQN43" s="147"/>
      <c r="UQO43" s="147"/>
      <c r="UQP43" s="147"/>
      <c r="UQQ43" s="147"/>
      <c r="UQR43" s="147"/>
      <c r="UQS43" s="147"/>
      <c r="UQT43" s="147"/>
      <c r="UQU43" s="147"/>
      <c r="UQV43" s="147"/>
      <c r="UQW43" s="147"/>
      <c r="UQX43" s="147"/>
      <c r="UQY43" s="147"/>
      <c r="UQZ43" s="147"/>
      <c r="URA43" s="147"/>
      <c r="URB43" s="147"/>
      <c r="URC43" s="147"/>
      <c r="URD43" s="147"/>
      <c r="URE43" s="147"/>
      <c r="URF43" s="147"/>
      <c r="URG43" s="147"/>
      <c r="URH43" s="147"/>
      <c r="URI43" s="147"/>
      <c r="URJ43" s="147"/>
      <c r="URK43" s="147"/>
      <c r="URL43" s="147"/>
      <c r="URM43" s="147"/>
      <c r="URN43" s="147"/>
      <c r="URO43" s="147"/>
      <c r="URP43" s="147"/>
      <c r="URQ43" s="147"/>
      <c r="URR43" s="147"/>
      <c r="URS43" s="147"/>
      <c r="URT43" s="147"/>
      <c r="URU43" s="147"/>
      <c r="URV43" s="147"/>
      <c r="URW43" s="147"/>
      <c r="URX43" s="147"/>
      <c r="URY43" s="147"/>
      <c r="URZ43" s="147"/>
      <c r="USA43" s="147"/>
      <c r="USB43" s="147"/>
      <c r="USC43" s="147"/>
      <c r="USD43" s="147"/>
      <c r="USE43" s="147"/>
      <c r="USF43" s="147"/>
      <c r="USG43" s="147"/>
      <c r="USH43" s="147"/>
      <c r="USI43" s="147"/>
      <c r="USJ43" s="147"/>
      <c r="USK43" s="147"/>
      <c r="USL43" s="147"/>
      <c r="USM43" s="147"/>
      <c r="USN43" s="147"/>
      <c r="USO43" s="147"/>
      <c r="USP43" s="147"/>
      <c r="USQ43" s="147"/>
      <c r="USR43" s="147"/>
      <c r="USS43" s="147"/>
      <c r="UST43" s="147"/>
      <c r="USU43" s="147"/>
      <c r="USV43" s="147"/>
      <c r="USW43" s="147"/>
      <c r="USX43" s="147"/>
      <c r="USY43" s="147"/>
      <c r="USZ43" s="147"/>
      <c r="UTA43" s="147"/>
      <c r="UTB43" s="147"/>
      <c r="UTC43" s="147"/>
      <c r="UTD43" s="147"/>
      <c r="UTE43" s="147"/>
      <c r="UTF43" s="147"/>
      <c r="UTG43" s="147"/>
      <c r="UTH43" s="147"/>
      <c r="UTI43" s="147"/>
      <c r="UTJ43" s="147"/>
      <c r="UTK43" s="147"/>
      <c r="UTL43" s="147"/>
      <c r="UTM43" s="147"/>
      <c r="UTN43" s="147"/>
      <c r="UTO43" s="147"/>
      <c r="UTP43" s="147"/>
      <c r="UTQ43" s="147"/>
      <c r="UTR43" s="147"/>
      <c r="UTS43" s="147"/>
      <c r="UTT43" s="147"/>
      <c r="UTU43" s="147"/>
      <c r="UTV43" s="147"/>
      <c r="UTW43" s="147"/>
      <c r="UTX43" s="147"/>
      <c r="UTY43" s="147"/>
      <c r="UTZ43" s="147"/>
      <c r="UUA43" s="147"/>
      <c r="UUB43" s="147"/>
      <c r="UUC43" s="147"/>
      <c r="UUD43" s="147"/>
      <c r="UUE43" s="147"/>
      <c r="UUF43" s="147"/>
      <c r="UUG43" s="147"/>
      <c r="UUH43" s="147"/>
      <c r="UUI43" s="147"/>
      <c r="UUJ43" s="147"/>
      <c r="UUK43" s="147"/>
      <c r="UUL43" s="147"/>
      <c r="UUM43" s="147"/>
      <c r="UUN43" s="147"/>
      <c r="UUO43" s="147"/>
      <c r="UUP43" s="147"/>
      <c r="UUQ43" s="147"/>
      <c r="UUR43" s="147"/>
      <c r="UUS43" s="147"/>
      <c r="UUT43" s="147"/>
      <c r="UUU43" s="147"/>
      <c r="UUV43" s="147"/>
      <c r="UUW43" s="147"/>
      <c r="UUX43" s="147"/>
      <c r="UUY43" s="147"/>
      <c r="UUZ43" s="147"/>
      <c r="UVA43" s="147"/>
      <c r="UVB43" s="147"/>
      <c r="UVC43" s="147"/>
      <c r="UVD43" s="147"/>
      <c r="UVE43" s="147"/>
      <c r="UVF43" s="147"/>
      <c r="UVG43" s="147"/>
      <c r="UVH43" s="147"/>
      <c r="UVI43" s="147"/>
      <c r="UVJ43" s="147"/>
      <c r="UVK43" s="147"/>
      <c r="UVL43" s="147"/>
      <c r="UVM43" s="147"/>
      <c r="UVN43" s="147"/>
      <c r="UVO43" s="147"/>
      <c r="UVP43" s="147"/>
      <c r="UVQ43" s="147"/>
      <c r="UVR43" s="147"/>
      <c r="UVS43" s="147"/>
      <c r="UVT43" s="147"/>
      <c r="UVU43" s="147"/>
      <c r="UVV43" s="147"/>
      <c r="UVW43" s="147"/>
      <c r="UVX43" s="147"/>
      <c r="UVY43" s="147"/>
      <c r="UVZ43" s="147"/>
      <c r="UWA43" s="147"/>
      <c r="UWB43" s="147"/>
      <c r="UWC43" s="147"/>
      <c r="UWD43" s="147"/>
      <c r="UWE43" s="147"/>
      <c r="UWF43" s="147"/>
      <c r="UWG43" s="147"/>
      <c r="UWH43" s="147"/>
      <c r="UWI43" s="147"/>
      <c r="UWJ43" s="147"/>
      <c r="UWK43" s="147"/>
      <c r="UWL43" s="147"/>
      <c r="UWM43" s="147"/>
      <c r="UWN43" s="147"/>
      <c r="UWO43" s="147"/>
      <c r="UWP43" s="147"/>
      <c r="UWQ43" s="147"/>
      <c r="UWR43" s="147"/>
      <c r="UWS43" s="147"/>
      <c r="UWT43" s="147"/>
      <c r="UWU43" s="147"/>
      <c r="UWV43" s="147"/>
      <c r="UWW43" s="147"/>
      <c r="UWX43" s="147"/>
      <c r="UWY43" s="147"/>
      <c r="UWZ43" s="147"/>
      <c r="UXA43" s="147"/>
      <c r="UXB43" s="147"/>
      <c r="UXC43" s="147"/>
      <c r="UXD43" s="147"/>
      <c r="UXE43" s="147"/>
      <c r="UXF43" s="147"/>
      <c r="UXG43" s="147"/>
      <c r="UXH43" s="147"/>
      <c r="UXI43" s="147"/>
      <c r="UXJ43" s="147"/>
      <c r="UXK43" s="147"/>
      <c r="UXL43" s="147"/>
      <c r="UXM43" s="147"/>
      <c r="UXN43" s="147"/>
      <c r="UXO43" s="147"/>
      <c r="UXP43" s="147"/>
      <c r="UXQ43" s="147"/>
      <c r="UXR43" s="147"/>
      <c r="UXS43" s="147"/>
      <c r="UXT43" s="147"/>
      <c r="UXU43" s="147"/>
      <c r="UXV43" s="147"/>
      <c r="UXW43" s="147"/>
      <c r="UXX43" s="147"/>
      <c r="UXY43" s="147"/>
      <c r="UXZ43" s="147"/>
      <c r="UYA43" s="147"/>
      <c r="UYB43" s="147"/>
      <c r="UYC43" s="147"/>
      <c r="UYD43" s="147"/>
      <c r="UYE43" s="147"/>
      <c r="UYF43" s="147"/>
      <c r="UYG43" s="147"/>
      <c r="UYH43" s="147"/>
      <c r="UYI43" s="147"/>
      <c r="UYJ43" s="147"/>
      <c r="UYK43" s="147"/>
      <c r="UYL43" s="147"/>
      <c r="UYM43" s="147"/>
      <c r="UYN43" s="147"/>
      <c r="UYO43" s="147"/>
      <c r="UYP43" s="147"/>
      <c r="UYQ43" s="147"/>
      <c r="UYR43" s="147"/>
      <c r="UYS43" s="147"/>
      <c r="UYT43" s="147"/>
      <c r="UYU43" s="147"/>
      <c r="UYV43" s="147"/>
      <c r="UYW43" s="147"/>
      <c r="UYX43" s="147"/>
      <c r="UYY43" s="147"/>
      <c r="UYZ43" s="147"/>
      <c r="UZA43" s="147"/>
      <c r="UZB43" s="147"/>
      <c r="UZC43" s="147"/>
      <c r="UZD43" s="147"/>
      <c r="UZE43" s="147"/>
      <c r="UZF43" s="147"/>
      <c r="UZG43" s="147"/>
      <c r="UZH43" s="147"/>
      <c r="UZI43" s="147"/>
      <c r="UZJ43" s="147"/>
      <c r="UZK43" s="147"/>
      <c r="UZL43" s="147"/>
      <c r="UZM43" s="147"/>
      <c r="UZN43" s="147"/>
      <c r="UZO43" s="147"/>
      <c r="UZP43" s="147"/>
      <c r="UZQ43" s="147"/>
      <c r="UZR43" s="147"/>
      <c r="UZS43" s="147"/>
      <c r="UZT43" s="147"/>
      <c r="UZU43" s="147"/>
      <c r="UZV43" s="147"/>
      <c r="UZW43" s="147"/>
      <c r="UZX43" s="147"/>
      <c r="UZY43" s="147"/>
      <c r="UZZ43" s="147"/>
      <c r="VAA43" s="147"/>
      <c r="VAB43" s="147"/>
      <c r="VAC43" s="147"/>
      <c r="VAD43" s="147"/>
      <c r="VAE43" s="147"/>
      <c r="VAF43" s="147"/>
      <c r="VAG43" s="147"/>
      <c r="VAH43" s="147"/>
      <c r="VAI43" s="147"/>
      <c r="VAJ43" s="147"/>
      <c r="VAK43" s="147"/>
      <c r="VAL43" s="147"/>
      <c r="VAM43" s="147"/>
      <c r="VAN43" s="147"/>
      <c r="VAO43" s="147"/>
      <c r="VAP43" s="147"/>
      <c r="VAQ43" s="147"/>
      <c r="VAR43" s="147"/>
      <c r="VAS43" s="147"/>
      <c r="VAT43" s="147"/>
      <c r="VAU43" s="147"/>
      <c r="VAV43" s="147"/>
      <c r="VAW43" s="147"/>
      <c r="VAX43" s="147"/>
      <c r="VAY43" s="147"/>
      <c r="VAZ43" s="147"/>
      <c r="VBA43" s="147"/>
      <c r="VBB43" s="147"/>
      <c r="VBC43" s="147"/>
      <c r="VBD43" s="147"/>
      <c r="VBE43" s="147"/>
      <c r="VBF43" s="147"/>
      <c r="VBG43" s="147"/>
      <c r="VBH43" s="147"/>
      <c r="VBI43" s="147"/>
      <c r="VBJ43" s="147"/>
      <c r="VBK43" s="147"/>
      <c r="VBL43" s="147"/>
      <c r="VBM43" s="147"/>
      <c r="VBN43" s="147"/>
      <c r="VBO43" s="147"/>
      <c r="VBP43" s="147"/>
      <c r="VBQ43" s="147"/>
      <c r="VBR43" s="147"/>
      <c r="VBS43" s="147"/>
      <c r="VBT43" s="147"/>
      <c r="VBU43" s="147"/>
      <c r="VBV43" s="147"/>
      <c r="VBW43" s="147"/>
      <c r="VBX43" s="147"/>
      <c r="VBY43" s="147"/>
      <c r="VBZ43" s="147"/>
      <c r="VCA43" s="147"/>
      <c r="VCB43" s="147"/>
      <c r="VCC43" s="147"/>
      <c r="VCD43" s="147"/>
      <c r="VCE43" s="147"/>
      <c r="VCF43" s="147"/>
      <c r="VCG43" s="147"/>
      <c r="VCH43" s="147"/>
      <c r="VCI43" s="147"/>
      <c r="VCJ43" s="147"/>
      <c r="VCK43" s="147"/>
      <c r="VCL43" s="147"/>
      <c r="VCM43" s="147"/>
      <c r="VCN43" s="147"/>
      <c r="VCO43" s="147"/>
      <c r="VCP43" s="147"/>
      <c r="VCQ43" s="147"/>
      <c r="VCR43" s="147"/>
      <c r="VCS43" s="147"/>
      <c r="VCT43" s="147"/>
      <c r="VCU43" s="147"/>
      <c r="VCV43" s="147"/>
      <c r="VCW43" s="147"/>
      <c r="VCX43" s="147"/>
      <c r="VCY43" s="147"/>
      <c r="VCZ43" s="147"/>
      <c r="VDA43" s="147"/>
      <c r="VDB43" s="147"/>
      <c r="VDC43" s="147"/>
      <c r="VDD43" s="147"/>
      <c r="VDE43" s="147"/>
      <c r="VDF43" s="147"/>
      <c r="VDG43" s="147"/>
      <c r="VDH43" s="147"/>
      <c r="VDI43" s="147"/>
      <c r="VDJ43" s="147"/>
      <c r="VDK43" s="147"/>
      <c r="VDL43" s="147"/>
      <c r="VDM43" s="147"/>
      <c r="VDN43" s="147"/>
      <c r="VDO43" s="147"/>
      <c r="VDP43" s="147"/>
      <c r="VDQ43" s="147"/>
      <c r="VDR43" s="147"/>
      <c r="VDS43" s="147"/>
      <c r="VDT43" s="147"/>
      <c r="VDU43" s="147"/>
      <c r="VDV43" s="147"/>
      <c r="VDW43" s="147"/>
      <c r="VDX43" s="147"/>
      <c r="VDY43" s="147"/>
      <c r="VDZ43" s="147"/>
      <c r="VEA43" s="147"/>
      <c r="VEB43" s="147"/>
      <c r="VEC43" s="147"/>
      <c r="VED43" s="147"/>
      <c r="VEE43" s="147"/>
      <c r="VEF43" s="147"/>
      <c r="VEG43" s="147"/>
      <c r="VEH43" s="147"/>
      <c r="VEI43" s="147"/>
      <c r="VEJ43" s="147"/>
      <c r="VEK43" s="147"/>
      <c r="VEL43" s="147"/>
      <c r="VEM43" s="147"/>
      <c r="VEN43" s="147"/>
      <c r="VEO43" s="147"/>
      <c r="VEP43" s="147"/>
      <c r="VEQ43" s="147"/>
      <c r="VER43" s="147"/>
      <c r="VES43" s="147"/>
      <c r="VET43" s="147"/>
      <c r="VEU43" s="147"/>
      <c r="VEV43" s="147"/>
      <c r="VEW43" s="147"/>
      <c r="VEX43" s="147"/>
      <c r="VEY43" s="147"/>
      <c r="VEZ43" s="147"/>
      <c r="VFA43" s="147"/>
      <c r="VFB43" s="147"/>
      <c r="VFC43" s="147"/>
      <c r="VFD43" s="147"/>
      <c r="VFE43" s="147"/>
      <c r="VFF43" s="147"/>
      <c r="VFG43" s="147"/>
      <c r="VFH43" s="147"/>
      <c r="VFI43" s="147"/>
      <c r="VFJ43" s="147"/>
      <c r="VFK43" s="147"/>
      <c r="VFL43" s="147"/>
      <c r="VFM43" s="147"/>
      <c r="VFN43" s="147"/>
      <c r="VFO43" s="147"/>
      <c r="VFP43" s="147"/>
      <c r="VFQ43" s="147"/>
      <c r="VFR43" s="147"/>
      <c r="VFS43" s="147"/>
      <c r="VFT43" s="147"/>
      <c r="VFU43" s="147"/>
      <c r="VFV43" s="147"/>
      <c r="VFW43" s="147"/>
      <c r="VFX43" s="147"/>
      <c r="VFY43" s="147"/>
      <c r="VFZ43" s="147"/>
      <c r="VGA43" s="147"/>
      <c r="VGB43" s="147"/>
      <c r="VGC43" s="147"/>
      <c r="VGD43" s="147"/>
      <c r="VGE43" s="147"/>
      <c r="VGF43" s="147"/>
      <c r="VGG43" s="147"/>
      <c r="VGH43" s="147"/>
      <c r="VGI43" s="147"/>
      <c r="VGJ43" s="147"/>
      <c r="VGK43" s="147"/>
      <c r="VGL43" s="147"/>
      <c r="VGM43" s="147"/>
      <c r="VGN43" s="147"/>
      <c r="VGO43" s="147"/>
      <c r="VGP43" s="147"/>
      <c r="VGQ43" s="147"/>
      <c r="VGR43" s="147"/>
      <c r="VGS43" s="147"/>
      <c r="VGT43" s="147"/>
      <c r="VGU43" s="147"/>
      <c r="VGV43" s="147"/>
      <c r="VGW43" s="147"/>
      <c r="VGX43" s="147"/>
      <c r="VGY43" s="147"/>
      <c r="VGZ43" s="147"/>
      <c r="VHA43" s="147"/>
      <c r="VHB43" s="147"/>
      <c r="VHC43" s="147"/>
      <c r="VHD43" s="147"/>
      <c r="VHE43" s="147"/>
      <c r="VHF43" s="147"/>
      <c r="VHG43" s="147"/>
      <c r="VHH43" s="147"/>
      <c r="VHI43" s="147"/>
      <c r="VHJ43" s="147"/>
      <c r="VHK43" s="147"/>
      <c r="VHL43" s="147"/>
      <c r="VHM43" s="147"/>
      <c r="VHN43" s="147"/>
      <c r="VHO43" s="147"/>
      <c r="VHP43" s="147"/>
      <c r="VHQ43" s="147"/>
      <c r="VHR43" s="147"/>
      <c r="VHS43" s="147"/>
      <c r="VHT43" s="147"/>
      <c r="VHU43" s="147"/>
      <c r="VHV43" s="147"/>
      <c r="VHW43" s="147"/>
      <c r="VHX43" s="147"/>
      <c r="VHY43" s="147"/>
      <c r="VHZ43" s="147"/>
      <c r="VIA43" s="147"/>
      <c r="VIB43" s="147"/>
      <c r="VIC43" s="147"/>
      <c r="VID43" s="147"/>
      <c r="VIE43" s="147"/>
      <c r="VIF43" s="147"/>
      <c r="VIG43" s="147"/>
      <c r="VIH43" s="147"/>
      <c r="VII43" s="147"/>
      <c r="VIJ43" s="147"/>
      <c r="VIK43" s="147"/>
      <c r="VIL43" s="147"/>
      <c r="VIM43" s="147"/>
      <c r="VIN43" s="147"/>
      <c r="VIO43" s="147"/>
      <c r="VIP43" s="147"/>
      <c r="VIQ43" s="147"/>
      <c r="VIR43" s="147"/>
      <c r="VIS43" s="147"/>
      <c r="VIT43" s="147"/>
      <c r="VIU43" s="147"/>
      <c r="VIV43" s="147"/>
      <c r="VIW43" s="147"/>
      <c r="VIX43" s="147"/>
      <c r="VIY43" s="147"/>
      <c r="VIZ43" s="147"/>
      <c r="VJA43" s="147"/>
      <c r="VJB43" s="147"/>
      <c r="VJC43" s="147"/>
      <c r="VJD43" s="147"/>
      <c r="VJE43" s="147"/>
      <c r="VJF43" s="147"/>
      <c r="VJG43" s="147"/>
      <c r="VJH43" s="147"/>
      <c r="VJI43" s="147"/>
      <c r="VJJ43" s="147"/>
      <c r="VJK43" s="147"/>
      <c r="VJL43" s="147"/>
      <c r="VJM43" s="147"/>
      <c r="VJN43" s="147"/>
      <c r="VJO43" s="147"/>
      <c r="VJP43" s="147"/>
      <c r="VJQ43" s="147"/>
      <c r="VJR43" s="147"/>
      <c r="VJS43" s="147"/>
      <c r="VJT43" s="147"/>
      <c r="VJU43" s="147"/>
      <c r="VJV43" s="147"/>
      <c r="VJW43" s="147"/>
      <c r="VJX43" s="147"/>
      <c r="VJY43" s="147"/>
      <c r="VJZ43" s="147"/>
      <c r="VKA43" s="147"/>
      <c r="VKB43" s="147"/>
      <c r="VKC43" s="147"/>
      <c r="VKD43" s="147"/>
      <c r="VKE43" s="147"/>
      <c r="VKF43" s="147"/>
      <c r="VKG43" s="147"/>
      <c r="VKH43" s="147"/>
      <c r="VKI43" s="147"/>
      <c r="VKJ43" s="147"/>
      <c r="VKK43" s="147"/>
      <c r="VKL43" s="147"/>
      <c r="VKM43" s="147"/>
      <c r="VKN43" s="147"/>
      <c r="VKO43" s="147"/>
      <c r="VKP43" s="147"/>
      <c r="VKQ43" s="147"/>
      <c r="VKR43" s="147"/>
      <c r="VKS43" s="147"/>
      <c r="VKT43" s="147"/>
      <c r="VKU43" s="147"/>
      <c r="VKV43" s="147"/>
      <c r="VKW43" s="147"/>
      <c r="VKX43" s="147"/>
      <c r="VKY43" s="147"/>
      <c r="VKZ43" s="147"/>
      <c r="VLA43" s="147"/>
      <c r="VLB43" s="147"/>
      <c r="VLC43" s="147"/>
      <c r="VLD43" s="147"/>
      <c r="VLE43" s="147"/>
      <c r="VLF43" s="147"/>
      <c r="VLG43" s="147"/>
      <c r="VLH43" s="147"/>
      <c r="VLI43" s="147"/>
      <c r="VLJ43" s="147"/>
      <c r="VLK43" s="147"/>
      <c r="VLL43" s="147"/>
      <c r="VLM43" s="147"/>
      <c r="VLN43" s="147"/>
      <c r="VLO43" s="147"/>
      <c r="VLP43" s="147"/>
      <c r="VLQ43" s="147"/>
      <c r="VLR43" s="147"/>
      <c r="VLS43" s="147"/>
      <c r="VLT43" s="147"/>
      <c r="VLU43" s="147"/>
      <c r="VLV43" s="147"/>
      <c r="VLW43" s="147"/>
      <c r="VLX43" s="147"/>
      <c r="VLY43" s="147"/>
      <c r="VLZ43" s="147"/>
      <c r="VMA43" s="147"/>
      <c r="VMB43" s="147"/>
      <c r="VMC43" s="147"/>
      <c r="VMD43" s="147"/>
      <c r="VME43" s="147"/>
      <c r="VMF43" s="147"/>
      <c r="VMG43" s="147"/>
      <c r="VMH43" s="147"/>
      <c r="VMI43" s="147"/>
      <c r="VMJ43" s="147"/>
      <c r="VMK43" s="147"/>
      <c r="VML43" s="147"/>
      <c r="VMM43" s="147"/>
      <c r="VMN43" s="147"/>
      <c r="VMO43" s="147"/>
      <c r="VMP43" s="147"/>
      <c r="VMQ43" s="147"/>
      <c r="VMR43" s="147"/>
      <c r="VMS43" s="147"/>
      <c r="VMT43" s="147"/>
      <c r="VMU43" s="147"/>
      <c r="VMV43" s="147"/>
      <c r="VMW43" s="147"/>
      <c r="VMX43" s="147"/>
      <c r="VMY43" s="147"/>
      <c r="VMZ43" s="147"/>
      <c r="VNA43" s="147"/>
      <c r="VNB43" s="147"/>
      <c r="VNC43" s="147"/>
      <c r="VND43" s="147"/>
      <c r="VNE43" s="147"/>
      <c r="VNF43" s="147"/>
      <c r="VNG43" s="147"/>
      <c r="VNH43" s="147"/>
      <c r="VNI43" s="147"/>
      <c r="VNJ43" s="147"/>
      <c r="VNK43" s="147"/>
      <c r="VNL43" s="147"/>
      <c r="VNM43" s="147"/>
      <c r="VNN43" s="147"/>
      <c r="VNO43" s="147"/>
      <c r="VNP43" s="147"/>
      <c r="VNQ43" s="147"/>
      <c r="VNR43" s="147"/>
      <c r="VNS43" s="147"/>
      <c r="VNT43" s="147"/>
      <c r="VNU43" s="147"/>
      <c r="VNV43" s="147"/>
      <c r="VNW43" s="147"/>
      <c r="VNX43" s="147"/>
      <c r="VNY43" s="147"/>
      <c r="VNZ43" s="147"/>
      <c r="VOA43" s="147"/>
      <c r="VOB43" s="147"/>
      <c r="VOC43" s="147"/>
      <c r="VOD43" s="147"/>
      <c r="VOE43" s="147"/>
      <c r="VOF43" s="147"/>
      <c r="VOG43" s="147"/>
      <c r="VOH43" s="147"/>
      <c r="VOI43" s="147"/>
      <c r="VOJ43" s="147"/>
      <c r="VOK43" s="147"/>
      <c r="VOL43" s="147"/>
      <c r="VOM43" s="147"/>
      <c r="VON43" s="147"/>
      <c r="VOO43" s="147"/>
      <c r="VOP43" s="147"/>
      <c r="VOQ43" s="147"/>
      <c r="VOR43" s="147"/>
      <c r="VOS43" s="147"/>
      <c r="VOT43" s="147"/>
      <c r="VOU43" s="147"/>
      <c r="VOV43" s="147"/>
      <c r="VOW43" s="147"/>
      <c r="VOX43" s="147"/>
      <c r="VOY43" s="147"/>
      <c r="VOZ43" s="147"/>
      <c r="VPA43" s="147"/>
      <c r="VPB43" s="147"/>
      <c r="VPC43" s="147"/>
      <c r="VPD43" s="147"/>
      <c r="VPE43" s="147"/>
      <c r="VPF43" s="147"/>
      <c r="VPG43" s="147"/>
      <c r="VPH43" s="147"/>
      <c r="VPI43" s="147"/>
      <c r="VPJ43" s="147"/>
      <c r="VPK43" s="147"/>
      <c r="VPL43" s="147"/>
      <c r="VPM43" s="147"/>
      <c r="VPN43" s="147"/>
      <c r="VPO43" s="147"/>
      <c r="VPP43" s="147"/>
      <c r="VPQ43" s="147"/>
      <c r="VPR43" s="147"/>
      <c r="VPS43" s="147"/>
      <c r="VPT43" s="147"/>
      <c r="VPU43" s="147"/>
      <c r="VPV43" s="147"/>
      <c r="VPW43" s="147"/>
      <c r="VPX43" s="147"/>
      <c r="VPY43" s="147"/>
      <c r="VPZ43" s="147"/>
      <c r="VQA43" s="147"/>
      <c r="VQB43" s="147"/>
      <c r="VQC43" s="147"/>
      <c r="VQD43" s="147"/>
      <c r="VQE43" s="147"/>
      <c r="VQF43" s="147"/>
      <c r="VQG43" s="147"/>
      <c r="VQH43" s="147"/>
      <c r="VQI43" s="147"/>
      <c r="VQJ43" s="147"/>
      <c r="VQK43" s="147"/>
      <c r="VQL43" s="147"/>
      <c r="VQM43" s="147"/>
      <c r="VQN43" s="147"/>
      <c r="VQO43" s="147"/>
      <c r="VQP43" s="147"/>
      <c r="VQQ43" s="147"/>
      <c r="VQR43" s="147"/>
      <c r="VQS43" s="147"/>
      <c r="VQT43" s="147"/>
      <c r="VQU43" s="147"/>
      <c r="VQV43" s="147"/>
      <c r="VQW43" s="147"/>
      <c r="VQX43" s="147"/>
      <c r="VQY43" s="147"/>
      <c r="VQZ43" s="147"/>
      <c r="VRA43" s="147"/>
      <c r="VRB43" s="147"/>
      <c r="VRC43" s="147"/>
      <c r="VRD43" s="147"/>
      <c r="VRE43" s="147"/>
      <c r="VRF43" s="147"/>
      <c r="VRG43" s="147"/>
      <c r="VRH43" s="147"/>
      <c r="VRI43" s="147"/>
      <c r="VRJ43" s="147"/>
      <c r="VRK43" s="147"/>
      <c r="VRL43" s="147"/>
      <c r="VRM43" s="147"/>
      <c r="VRN43" s="147"/>
      <c r="VRO43" s="147"/>
      <c r="VRP43" s="147"/>
      <c r="VRQ43" s="147"/>
      <c r="VRR43" s="147"/>
      <c r="VRS43" s="147"/>
      <c r="VRT43" s="147"/>
      <c r="VRU43" s="147"/>
      <c r="VRV43" s="147"/>
      <c r="VRW43" s="147"/>
      <c r="VRX43" s="147"/>
      <c r="VRY43" s="147"/>
      <c r="VRZ43" s="147"/>
      <c r="VSA43" s="147"/>
      <c r="VSB43" s="147"/>
      <c r="VSC43" s="147"/>
      <c r="VSD43" s="147"/>
      <c r="VSE43" s="147"/>
      <c r="VSF43" s="147"/>
      <c r="VSG43" s="147"/>
      <c r="VSH43" s="147"/>
      <c r="VSI43" s="147"/>
      <c r="VSJ43" s="147"/>
      <c r="VSK43" s="147"/>
      <c r="VSL43" s="147"/>
      <c r="VSM43" s="147"/>
      <c r="VSN43" s="147"/>
      <c r="VSO43" s="147"/>
      <c r="VSP43" s="147"/>
      <c r="VSQ43" s="147"/>
      <c r="VSR43" s="147"/>
      <c r="VSS43" s="147"/>
      <c r="VST43" s="147"/>
      <c r="VSU43" s="147"/>
      <c r="VSV43" s="147"/>
      <c r="VSW43" s="147"/>
      <c r="VSX43" s="147"/>
      <c r="VSY43" s="147"/>
      <c r="VSZ43" s="147"/>
      <c r="VTA43" s="147"/>
      <c r="VTB43" s="147"/>
      <c r="VTC43" s="147"/>
      <c r="VTD43" s="147"/>
      <c r="VTE43" s="147"/>
      <c r="VTF43" s="147"/>
      <c r="VTG43" s="147"/>
      <c r="VTH43" s="147"/>
      <c r="VTI43" s="147"/>
      <c r="VTJ43" s="147"/>
      <c r="VTK43" s="147"/>
      <c r="VTL43" s="147"/>
      <c r="VTM43" s="147"/>
      <c r="VTN43" s="147"/>
      <c r="VTO43" s="147"/>
      <c r="VTP43" s="147"/>
      <c r="VTQ43" s="147"/>
      <c r="VTR43" s="147"/>
      <c r="VTS43" s="147"/>
      <c r="VTT43" s="147"/>
      <c r="VTU43" s="147"/>
      <c r="VTV43" s="147"/>
      <c r="VTW43" s="147"/>
      <c r="VTX43" s="147"/>
      <c r="VTY43" s="147"/>
      <c r="VTZ43" s="147"/>
      <c r="VUA43" s="147"/>
      <c r="VUB43" s="147"/>
      <c r="VUC43" s="147"/>
      <c r="VUD43" s="147"/>
      <c r="VUE43" s="147"/>
      <c r="VUF43" s="147"/>
      <c r="VUG43" s="147"/>
      <c r="VUH43" s="147"/>
      <c r="VUI43" s="147"/>
      <c r="VUJ43" s="147"/>
      <c r="VUK43" s="147"/>
      <c r="VUL43" s="147"/>
      <c r="VUM43" s="147"/>
      <c r="VUN43" s="147"/>
      <c r="VUO43" s="147"/>
      <c r="VUP43" s="147"/>
      <c r="VUQ43" s="147"/>
      <c r="VUR43" s="147"/>
      <c r="VUS43" s="147"/>
      <c r="VUT43" s="147"/>
      <c r="VUU43" s="147"/>
      <c r="VUV43" s="147"/>
      <c r="VUW43" s="147"/>
      <c r="VUX43" s="147"/>
      <c r="VUY43" s="147"/>
      <c r="VUZ43" s="147"/>
      <c r="VVA43" s="147"/>
      <c r="VVB43" s="147"/>
      <c r="VVC43" s="147"/>
      <c r="VVD43" s="147"/>
      <c r="VVE43" s="147"/>
      <c r="VVF43" s="147"/>
      <c r="VVG43" s="147"/>
      <c r="VVH43" s="147"/>
      <c r="VVI43" s="147"/>
      <c r="VVJ43" s="147"/>
      <c r="VVK43" s="147"/>
      <c r="VVL43" s="147"/>
      <c r="VVM43" s="147"/>
      <c r="VVN43" s="147"/>
      <c r="VVO43" s="147"/>
      <c r="VVP43" s="147"/>
      <c r="VVQ43" s="147"/>
      <c r="VVR43" s="147"/>
      <c r="VVS43" s="147"/>
      <c r="VVT43" s="147"/>
      <c r="VVU43" s="147"/>
      <c r="VVV43" s="147"/>
      <c r="VVW43" s="147"/>
      <c r="VVX43" s="147"/>
      <c r="VVY43" s="147"/>
      <c r="VVZ43" s="147"/>
      <c r="VWA43" s="147"/>
      <c r="VWB43" s="147"/>
      <c r="VWC43" s="147"/>
      <c r="VWD43" s="147"/>
      <c r="VWE43" s="147"/>
      <c r="VWF43" s="147"/>
      <c r="VWG43" s="147"/>
      <c r="VWH43" s="147"/>
      <c r="VWI43" s="147"/>
      <c r="VWJ43" s="147"/>
      <c r="VWK43" s="147"/>
      <c r="VWL43" s="147"/>
      <c r="VWM43" s="147"/>
      <c r="VWN43" s="147"/>
      <c r="VWO43" s="147"/>
      <c r="VWP43" s="147"/>
      <c r="VWQ43" s="147"/>
      <c r="VWR43" s="147"/>
      <c r="VWS43" s="147"/>
      <c r="VWT43" s="147"/>
      <c r="VWU43" s="147"/>
      <c r="VWV43" s="147"/>
      <c r="VWW43" s="147"/>
      <c r="VWX43" s="147"/>
      <c r="VWY43" s="147"/>
      <c r="VWZ43" s="147"/>
      <c r="VXA43" s="147"/>
      <c r="VXB43" s="147"/>
      <c r="VXC43" s="147"/>
      <c r="VXD43" s="147"/>
      <c r="VXE43" s="147"/>
      <c r="VXF43" s="147"/>
      <c r="VXG43" s="147"/>
      <c r="VXH43" s="147"/>
      <c r="VXI43" s="147"/>
      <c r="VXJ43" s="147"/>
      <c r="VXK43" s="147"/>
      <c r="VXL43" s="147"/>
      <c r="VXM43" s="147"/>
      <c r="VXN43" s="147"/>
      <c r="VXO43" s="147"/>
      <c r="VXP43" s="147"/>
      <c r="VXQ43" s="147"/>
      <c r="VXR43" s="147"/>
      <c r="VXS43" s="147"/>
      <c r="VXT43" s="147"/>
      <c r="VXU43" s="147"/>
      <c r="VXV43" s="147"/>
      <c r="VXW43" s="147"/>
      <c r="VXX43" s="147"/>
      <c r="VXY43" s="147"/>
      <c r="VXZ43" s="147"/>
      <c r="VYA43" s="147"/>
      <c r="VYB43" s="147"/>
      <c r="VYC43" s="147"/>
      <c r="VYD43" s="147"/>
      <c r="VYE43" s="147"/>
      <c r="VYF43" s="147"/>
      <c r="VYG43" s="147"/>
      <c r="VYH43" s="147"/>
      <c r="VYI43" s="147"/>
      <c r="VYJ43" s="147"/>
      <c r="VYK43" s="147"/>
      <c r="VYL43" s="147"/>
      <c r="VYM43" s="147"/>
      <c r="VYN43" s="147"/>
      <c r="VYO43" s="147"/>
      <c r="VYP43" s="147"/>
      <c r="VYQ43" s="147"/>
      <c r="VYR43" s="147"/>
      <c r="VYS43" s="147"/>
      <c r="VYT43" s="147"/>
      <c r="VYU43" s="147"/>
      <c r="VYV43" s="147"/>
      <c r="VYW43" s="147"/>
      <c r="VYX43" s="147"/>
      <c r="VYY43" s="147"/>
      <c r="VYZ43" s="147"/>
      <c r="VZA43" s="147"/>
      <c r="VZB43" s="147"/>
      <c r="VZC43" s="147"/>
      <c r="VZD43" s="147"/>
      <c r="VZE43" s="147"/>
      <c r="VZF43" s="147"/>
      <c r="VZG43" s="147"/>
      <c r="VZH43" s="147"/>
      <c r="VZI43" s="147"/>
      <c r="VZJ43" s="147"/>
      <c r="VZK43" s="147"/>
      <c r="VZL43" s="147"/>
      <c r="VZM43" s="147"/>
      <c r="VZN43" s="147"/>
      <c r="VZO43" s="147"/>
      <c r="VZP43" s="147"/>
      <c r="VZQ43" s="147"/>
      <c r="VZR43" s="147"/>
      <c r="VZS43" s="147"/>
      <c r="VZT43" s="147"/>
      <c r="VZU43" s="147"/>
      <c r="VZV43" s="147"/>
      <c r="VZW43" s="147"/>
      <c r="VZX43" s="147"/>
      <c r="VZY43" s="147"/>
      <c r="VZZ43" s="147"/>
      <c r="WAA43" s="147"/>
      <c r="WAB43" s="147"/>
      <c r="WAC43" s="147"/>
      <c r="WAD43" s="147"/>
      <c r="WAE43" s="147"/>
      <c r="WAF43" s="147"/>
      <c r="WAG43" s="147"/>
      <c r="WAH43" s="147"/>
      <c r="WAI43" s="147"/>
      <c r="WAJ43" s="147"/>
      <c r="WAK43" s="147"/>
      <c r="WAL43" s="147"/>
      <c r="WAM43" s="147"/>
      <c r="WAN43" s="147"/>
      <c r="WAO43" s="147"/>
      <c r="WAP43" s="147"/>
      <c r="WAQ43" s="147"/>
      <c r="WAR43" s="147"/>
      <c r="WAS43" s="147"/>
      <c r="WAT43" s="147"/>
      <c r="WAU43" s="147"/>
      <c r="WAV43" s="147"/>
      <c r="WAW43" s="147"/>
      <c r="WAX43" s="147"/>
      <c r="WAY43" s="147"/>
      <c r="WAZ43" s="147"/>
      <c r="WBA43" s="147"/>
      <c r="WBB43" s="147"/>
      <c r="WBC43" s="147"/>
      <c r="WBD43" s="147"/>
      <c r="WBE43" s="147"/>
      <c r="WBF43" s="147"/>
      <c r="WBG43" s="147"/>
      <c r="WBH43" s="147"/>
      <c r="WBI43" s="147"/>
      <c r="WBJ43" s="147"/>
      <c r="WBK43" s="147"/>
      <c r="WBL43" s="147"/>
      <c r="WBM43" s="147"/>
      <c r="WBN43" s="147"/>
      <c r="WBO43" s="147"/>
      <c r="WBP43" s="147"/>
      <c r="WBQ43" s="147"/>
      <c r="WBR43" s="147"/>
      <c r="WBS43" s="147"/>
      <c r="WBT43" s="147"/>
      <c r="WBU43" s="147"/>
      <c r="WBV43" s="147"/>
      <c r="WBW43" s="147"/>
      <c r="WBX43" s="147"/>
      <c r="WBY43" s="147"/>
      <c r="WBZ43" s="147"/>
      <c r="WCA43" s="147"/>
      <c r="WCB43" s="147"/>
      <c r="WCC43" s="147"/>
      <c r="WCD43" s="147"/>
      <c r="WCE43" s="147"/>
      <c r="WCF43" s="147"/>
      <c r="WCG43" s="147"/>
      <c r="WCH43" s="147"/>
      <c r="WCI43" s="147"/>
      <c r="WCJ43" s="147"/>
      <c r="WCK43" s="147"/>
      <c r="WCL43" s="147"/>
      <c r="WCM43" s="147"/>
      <c r="WCN43" s="147"/>
      <c r="WCO43" s="147"/>
      <c r="WCP43" s="147"/>
      <c r="WCQ43" s="147"/>
      <c r="WCR43" s="147"/>
      <c r="WCS43" s="147"/>
      <c r="WCT43" s="147"/>
      <c r="WCU43" s="147"/>
      <c r="WCV43" s="147"/>
      <c r="WCW43" s="147"/>
      <c r="WCX43" s="147"/>
      <c r="WCY43" s="147"/>
      <c r="WCZ43" s="147"/>
      <c r="WDA43" s="147"/>
      <c r="WDB43" s="147"/>
      <c r="WDC43" s="147"/>
      <c r="WDD43" s="147"/>
      <c r="WDE43" s="147"/>
      <c r="WDF43" s="147"/>
      <c r="WDG43" s="147"/>
      <c r="WDH43" s="147"/>
      <c r="WDI43" s="147"/>
      <c r="WDJ43" s="147"/>
      <c r="WDK43" s="147"/>
      <c r="WDL43" s="147"/>
      <c r="WDM43" s="147"/>
      <c r="WDN43" s="147"/>
      <c r="WDO43" s="147"/>
      <c r="WDP43" s="147"/>
      <c r="WDQ43" s="147"/>
      <c r="WDR43" s="147"/>
      <c r="WDS43" s="147"/>
      <c r="WDT43" s="147"/>
      <c r="WDU43" s="147"/>
      <c r="WDV43" s="147"/>
      <c r="WDW43" s="147"/>
      <c r="WDX43" s="147"/>
      <c r="WDY43" s="147"/>
      <c r="WDZ43" s="147"/>
      <c r="WEA43" s="147"/>
      <c r="WEB43" s="147"/>
      <c r="WEC43" s="147"/>
      <c r="WED43" s="147"/>
      <c r="WEE43" s="147"/>
      <c r="WEF43" s="147"/>
      <c r="WEG43" s="147"/>
      <c r="WEH43" s="147"/>
      <c r="WEI43" s="147"/>
      <c r="WEJ43" s="147"/>
      <c r="WEK43" s="147"/>
      <c r="WEL43" s="147"/>
      <c r="WEM43" s="147"/>
      <c r="WEN43" s="147"/>
      <c r="WEO43" s="147"/>
      <c r="WEP43" s="147"/>
      <c r="WEQ43" s="147"/>
      <c r="WER43" s="147"/>
      <c r="WES43" s="147"/>
      <c r="WET43" s="147"/>
      <c r="WEU43" s="147"/>
      <c r="WEV43" s="147"/>
      <c r="WEW43" s="147"/>
      <c r="WEX43" s="147"/>
      <c r="WEY43" s="147"/>
      <c r="WEZ43" s="147"/>
      <c r="WFA43" s="147"/>
      <c r="WFB43" s="147"/>
      <c r="WFC43" s="147"/>
      <c r="WFD43" s="147"/>
      <c r="WFE43" s="147"/>
      <c r="WFF43" s="147"/>
      <c r="WFG43" s="147"/>
      <c r="WFH43" s="147"/>
      <c r="WFI43" s="147"/>
      <c r="WFJ43" s="147"/>
      <c r="WFK43" s="147"/>
      <c r="WFL43" s="147"/>
      <c r="WFM43" s="147"/>
      <c r="WFN43" s="147"/>
      <c r="WFO43" s="147"/>
      <c r="WFP43" s="147"/>
      <c r="WFQ43" s="147"/>
      <c r="WFR43" s="147"/>
      <c r="WFS43" s="147"/>
      <c r="WFT43" s="147"/>
      <c r="WFU43" s="147"/>
      <c r="WFV43" s="147"/>
      <c r="WFW43" s="147"/>
      <c r="WFX43" s="147"/>
      <c r="WFY43" s="147"/>
      <c r="WFZ43" s="147"/>
      <c r="WGA43" s="147"/>
      <c r="WGB43" s="147"/>
      <c r="WGC43" s="147"/>
      <c r="WGD43" s="147"/>
      <c r="WGE43" s="147"/>
      <c r="WGF43" s="147"/>
      <c r="WGG43" s="147"/>
      <c r="WGH43" s="147"/>
      <c r="WGI43" s="147"/>
      <c r="WGJ43" s="147"/>
      <c r="WGK43" s="147"/>
      <c r="WGL43" s="147"/>
      <c r="WGM43" s="147"/>
      <c r="WGN43" s="147"/>
      <c r="WGO43" s="147"/>
      <c r="WGP43" s="147"/>
      <c r="WGQ43" s="147"/>
      <c r="WGR43" s="147"/>
      <c r="WGS43" s="147"/>
      <c r="WGT43" s="147"/>
      <c r="WGU43" s="147"/>
      <c r="WGV43" s="147"/>
      <c r="WGW43" s="147"/>
      <c r="WGX43" s="147"/>
      <c r="WGY43" s="147"/>
      <c r="WGZ43" s="147"/>
      <c r="WHA43" s="147"/>
      <c r="WHB43" s="147"/>
      <c r="WHC43" s="147"/>
      <c r="WHD43" s="147"/>
      <c r="WHE43" s="147"/>
      <c r="WHF43" s="147"/>
      <c r="WHG43" s="147"/>
      <c r="WHH43" s="147"/>
      <c r="WHI43" s="147"/>
      <c r="WHJ43" s="147"/>
      <c r="WHK43" s="147"/>
      <c r="WHL43" s="147"/>
      <c r="WHM43" s="147"/>
      <c r="WHN43" s="147"/>
      <c r="WHO43" s="147"/>
      <c r="WHP43" s="147"/>
      <c r="WHQ43" s="147"/>
      <c r="WHR43" s="147"/>
      <c r="WHS43" s="147"/>
      <c r="WHT43" s="147"/>
      <c r="WHU43" s="147"/>
      <c r="WHV43" s="147"/>
      <c r="WHW43" s="147"/>
      <c r="WHX43" s="147"/>
      <c r="WHY43" s="147"/>
      <c r="WHZ43" s="147"/>
      <c r="WIA43" s="147"/>
      <c r="WIB43" s="147"/>
      <c r="WIC43" s="147"/>
      <c r="WID43" s="147"/>
      <c r="WIE43" s="147"/>
      <c r="WIF43" s="147"/>
      <c r="WIG43" s="147"/>
      <c r="WIH43" s="147"/>
      <c r="WII43" s="147"/>
      <c r="WIJ43" s="147"/>
      <c r="WIK43" s="147"/>
      <c r="WIL43" s="147"/>
      <c r="WIM43" s="147"/>
      <c r="WIN43" s="147"/>
      <c r="WIO43" s="147"/>
      <c r="WIP43" s="147"/>
      <c r="WIQ43" s="147"/>
      <c r="WIR43" s="147"/>
      <c r="WIS43" s="147"/>
      <c r="WIT43" s="147"/>
      <c r="WIU43" s="147"/>
      <c r="WIV43" s="147"/>
      <c r="WIW43" s="147"/>
      <c r="WIX43" s="147"/>
      <c r="WIY43" s="147"/>
      <c r="WIZ43" s="147"/>
      <c r="WJA43" s="147"/>
      <c r="WJB43" s="147"/>
      <c r="WJC43" s="147"/>
      <c r="WJD43" s="147"/>
      <c r="WJE43" s="147"/>
      <c r="WJF43" s="147"/>
      <c r="WJG43" s="147"/>
      <c r="WJH43" s="147"/>
      <c r="WJI43" s="147"/>
      <c r="WJJ43" s="147"/>
      <c r="WJK43" s="147"/>
      <c r="WJL43" s="147"/>
      <c r="WJM43" s="147"/>
      <c r="WJN43" s="147"/>
      <c r="WJO43" s="147"/>
      <c r="WJP43" s="147"/>
      <c r="WJQ43" s="147"/>
      <c r="WJR43" s="147"/>
      <c r="WJS43" s="147"/>
      <c r="WJT43" s="147"/>
      <c r="WJU43" s="147"/>
      <c r="WJV43" s="147"/>
      <c r="WJW43" s="147"/>
      <c r="WJX43" s="147"/>
      <c r="WJY43" s="147"/>
      <c r="WJZ43" s="147"/>
      <c r="WKA43" s="147"/>
      <c r="WKB43" s="147"/>
      <c r="WKC43" s="147"/>
      <c r="WKD43" s="147"/>
      <c r="WKE43" s="147"/>
      <c r="WKF43" s="147"/>
      <c r="WKG43" s="147"/>
      <c r="WKH43" s="147"/>
      <c r="WKI43" s="147"/>
      <c r="WKJ43" s="147"/>
      <c r="WKK43" s="147"/>
      <c r="WKL43" s="147"/>
      <c r="WKM43" s="147"/>
      <c r="WKN43" s="147"/>
      <c r="WKO43" s="147"/>
      <c r="WKP43" s="147"/>
      <c r="WKQ43" s="147"/>
      <c r="WKR43" s="147"/>
      <c r="WKS43" s="147"/>
      <c r="WKT43" s="147"/>
      <c r="WKU43" s="147"/>
      <c r="WKV43" s="147"/>
      <c r="WKW43" s="147"/>
      <c r="WKX43" s="147"/>
      <c r="WKY43" s="147"/>
      <c r="WKZ43" s="147"/>
      <c r="WLA43" s="147"/>
      <c r="WLB43" s="147"/>
      <c r="WLC43" s="147"/>
      <c r="WLD43" s="147"/>
      <c r="WLE43" s="147"/>
      <c r="WLF43" s="147"/>
      <c r="WLG43" s="147"/>
      <c r="WLH43" s="147"/>
      <c r="WLI43" s="147"/>
      <c r="WLJ43" s="147"/>
      <c r="WLK43" s="147"/>
      <c r="WLL43" s="147"/>
      <c r="WLM43" s="147"/>
      <c r="WLN43" s="147"/>
      <c r="WLO43" s="147"/>
      <c r="WLP43" s="147"/>
      <c r="WLQ43" s="147"/>
      <c r="WLR43" s="147"/>
      <c r="WLS43" s="147"/>
      <c r="WLT43" s="147"/>
      <c r="WLU43" s="147"/>
      <c r="WLV43" s="147"/>
      <c r="WLW43" s="147"/>
      <c r="WLX43" s="147"/>
      <c r="WLY43" s="147"/>
      <c r="WLZ43" s="147"/>
      <c r="WMA43" s="147"/>
      <c r="WMB43" s="147"/>
      <c r="WMC43" s="147"/>
      <c r="WMD43" s="147"/>
      <c r="WME43" s="147"/>
      <c r="WMF43" s="147"/>
      <c r="WMG43" s="147"/>
      <c r="WMH43" s="147"/>
      <c r="WMI43" s="147"/>
      <c r="WMJ43" s="147"/>
      <c r="WMK43" s="147"/>
      <c r="WML43" s="147"/>
      <c r="WMM43" s="147"/>
      <c r="WMN43" s="147"/>
      <c r="WMO43" s="147"/>
      <c r="WMP43" s="147"/>
      <c r="WMQ43" s="147"/>
      <c r="WMR43" s="147"/>
      <c r="WMS43" s="147"/>
      <c r="WMT43" s="147"/>
      <c r="WMU43" s="147"/>
      <c r="WMV43" s="147"/>
      <c r="WMW43" s="147"/>
      <c r="WMX43" s="147"/>
      <c r="WMY43" s="147"/>
      <c r="WMZ43" s="147"/>
      <c r="WNA43" s="147"/>
      <c r="WNB43" s="147"/>
      <c r="WNC43" s="147"/>
      <c r="WND43" s="147"/>
      <c r="WNE43" s="147"/>
      <c r="WNF43" s="147"/>
      <c r="WNG43" s="147"/>
      <c r="WNH43" s="147"/>
      <c r="WNI43" s="147"/>
      <c r="WNJ43" s="147"/>
      <c r="WNK43" s="147"/>
      <c r="WNL43" s="147"/>
      <c r="WNM43" s="147"/>
      <c r="WNN43" s="147"/>
      <c r="WNO43" s="147"/>
      <c r="WNP43" s="147"/>
      <c r="WNQ43" s="147"/>
      <c r="WNR43" s="147"/>
      <c r="WNS43" s="147"/>
      <c r="WNT43" s="147"/>
      <c r="WNU43" s="147"/>
      <c r="WNV43" s="147"/>
      <c r="WNW43" s="147"/>
      <c r="WNX43" s="147"/>
      <c r="WNY43" s="147"/>
      <c r="WNZ43" s="147"/>
      <c r="WOA43" s="147"/>
      <c r="WOB43" s="147"/>
      <c r="WOC43" s="147"/>
      <c r="WOD43" s="147"/>
      <c r="WOE43" s="147"/>
      <c r="WOF43" s="147"/>
      <c r="WOG43" s="147"/>
      <c r="WOH43" s="147"/>
      <c r="WOI43" s="147"/>
      <c r="WOJ43" s="147"/>
      <c r="WOK43" s="147"/>
      <c r="WOL43" s="147"/>
      <c r="WOM43" s="147"/>
      <c r="WON43" s="147"/>
      <c r="WOO43" s="147"/>
      <c r="WOP43" s="147"/>
      <c r="WOQ43" s="147"/>
      <c r="WOR43" s="147"/>
      <c r="WOS43" s="147"/>
      <c r="WOT43" s="147"/>
      <c r="WOU43" s="147"/>
      <c r="WOV43" s="147"/>
      <c r="WOW43" s="147"/>
      <c r="WOX43" s="147"/>
      <c r="WOY43" s="147"/>
      <c r="WOZ43" s="147"/>
      <c r="WPA43" s="147"/>
      <c r="WPB43" s="147"/>
      <c r="WPC43" s="147"/>
      <c r="WPD43" s="147"/>
      <c r="WPE43" s="147"/>
      <c r="WPF43" s="147"/>
      <c r="WPG43" s="147"/>
      <c r="WPH43" s="147"/>
      <c r="WPI43" s="147"/>
      <c r="WPJ43" s="147"/>
      <c r="WPK43" s="147"/>
      <c r="WPL43" s="147"/>
      <c r="WPM43" s="147"/>
      <c r="WPN43" s="147"/>
      <c r="WPO43" s="147"/>
      <c r="WPP43" s="147"/>
      <c r="WPQ43" s="147"/>
      <c r="WPR43" s="147"/>
      <c r="WPS43" s="147"/>
      <c r="WPT43" s="147"/>
      <c r="WPU43" s="147"/>
      <c r="WPV43" s="147"/>
      <c r="WPW43" s="147"/>
      <c r="WPX43" s="147"/>
      <c r="WPY43" s="147"/>
      <c r="WPZ43" s="147"/>
      <c r="WQA43" s="147"/>
      <c r="WQB43" s="147"/>
      <c r="WQC43" s="147"/>
      <c r="WQD43" s="147"/>
      <c r="WQE43" s="147"/>
      <c r="WQF43" s="147"/>
      <c r="WQG43" s="147"/>
      <c r="WQH43" s="147"/>
      <c r="WQI43" s="147"/>
      <c r="WQJ43" s="147"/>
      <c r="WQK43" s="147"/>
      <c r="WQL43" s="147"/>
      <c r="WQM43" s="147"/>
      <c r="WQN43" s="147"/>
      <c r="WQO43" s="147"/>
      <c r="WQP43" s="147"/>
      <c r="WQQ43" s="147"/>
      <c r="WQR43" s="147"/>
      <c r="WQS43" s="147"/>
      <c r="WQT43" s="147"/>
      <c r="WQU43" s="147"/>
      <c r="WQV43" s="147"/>
      <c r="WQW43" s="147"/>
      <c r="WQX43" s="147"/>
      <c r="WQY43" s="147"/>
      <c r="WQZ43" s="147"/>
      <c r="WRA43" s="147"/>
      <c r="WRB43" s="147"/>
      <c r="WRC43" s="147"/>
      <c r="WRD43" s="147"/>
      <c r="WRE43" s="147"/>
      <c r="WRF43" s="147"/>
      <c r="WRG43" s="147"/>
      <c r="WRH43" s="147"/>
      <c r="WRI43" s="147"/>
      <c r="WRJ43" s="147"/>
      <c r="WRK43" s="147"/>
      <c r="WRL43" s="147"/>
      <c r="WRM43" s="147"/>
      <c r="WRN43" s="147"/>
      <c r="WRO43" s="147"/>
      <c r="WRP43" s="147"/>
      <c r="WRQ43" s="147"/>
      <c r="WRR43" s="147"/>
      <c r="WRS43" s="147"/>
      <c r="WRT43" s="147"/>
      <c r="WRU43" s="147"/>
      <c r="WRV43" s="147"/>
      <c r="WRW43" s="147"/>
      <c r="WRX43" s="147"/>
      <c r="WRY43" s="147"/>
      <c r="WRZ43" s="147"/>
      <c r="WSA43" s="147"/>
      <c r="WSB43" s="147"/>
      <c r="WSC43" s="147"/>
      <c r="WSD43" s="147"/>
      <c r="WSE43" s="147"/>
      <c r="WSF43" s="147"/>
      <c r="WSG43" s="147"/>
      <c r="WSH43" s="147"/>
      <c r="WSI43" s="147"/>
      <c r="WSJ43" s="147"/>
      <c r="WSK43" s="147"/>
      <c r="WSL43" s="147"/>
      <c r="WSM43" s="147"/>
      <c r="WSN43" s="147"/>
      <c r="WSO43" s="147"/>
      <c r="WSP43" s="147"/>
      <c r="WSQ43" s="147"/>
      <c r="WSR43" s="147"/>
      <c r="WSS43" s="147"/>
      <c r="WST43" s="147"/>
      <c r="WSU43" s="147"/>
      <c r="WSV43" s="147"/>
      <c r="WSW43" s="147"/>
      <c r="WSX43" s="147"/>
      <c r="WSY43" s="147"/>
      <c r="WSZ43" s="147"/>
      <c r="WTA43" s="147"/>
      <c r="WTB43" s="147"/>
      <c r="WTC43" s="147"/>
      <c r="WTD43" s="147"/>
      <c r="WTE43" s="147"/>
      <c r="WTF43" s="147"/>
      <c r="WTG43" s="147"/>
      <c r="WTH43" s="147"/>
      <c r="WTI43" s="147"/>
      <c r="WTJ43" s="147"/>
      <c r="WTK43" s="147"/>
      <c r="WTL43" s="147"/>
      <c r="WTM43" s="147"/>
      <c r="WTN43" s="147"/>
      <c r="WTO43" s="147"/>
      <c r="WTP43" s="147"/>
      <c r="WTQ43" s="147"/>
      <c r="WTR43" s="147"/>
      <c r="WTS43" s="147"/>
      <c r="WTT43" s="147"/>
      <c r="WTU43" s="147"/>
      <c r="WTV43" s="147"/>
      <c r="WTW43" s="147"/>
      <c r="WTX43" s="147"/>
      <c r="WTY43" s="147"/>
      <c r="WTZ43" s="147"/>
      <c r="WUA43" s="147"/>
      <c r="WUB43" s="147"/>
      <c r="WUC43" s="147"/>
      <c r="WUD43" s="147"/>
      <c r="WUE43" s="147"/>
      <c r="WUF43" s="147"/>
      <c r="WUG43" s="147"/>
      <c r="WUH43" s="147"/>
      <c r="WUI43" s="147"/>
      <c r="WUJ43" s="147"/>
      <c r="WUK43" s="147"/>
      <c r="WUL43" s="147"/>
      <c r="WUM43" s="147"/>
      <c r="WUN43" s="147"/>
      <c r="WUO43" s="147"/>
      <c r="WUP43" s="147"/>
      <c r="WUQ43" s="147"/>
      <c r="WUR43" s="147"/>
      <c r="WUS43" s="147"/>
      <c r="WUT43" s="147"/>
      <c r="WUU43" s="147"/>
      <c r="WUV43" s="147"/>
      <c r="WUW43" s="147"/>
      <c r="WUX43" s="147"/>
      <c r="WUY43" s="147"/>
      <c r="WUZ43" s="147"/>
      <c r="WVA43" s="147"/>
      <c r="WVB43" s="147"/>
      <c r="WVC43" s="147"/>
      <c r="WVD43" s="147"/>
      <c r="WVE43" s="147"/>
      <c r="WVF43" s="147"/>
      <c r="WVG43" s="147"/>
      <c r="WVH43" s="147"/>
      <c r="WVI43" s="147"/>
      <c r="WVJ43" s="147"/>
      <c r="WVK43" s="147"/>
      <c r="WVL43" s="147"/>
      <c r="WVM43" s="147"/>
      <c r="WVN43" s="147"/>
      <c r="WVO43" s="147"/>
      <c r="WVP43" s="147"/>
      <c r="WVQ43" s="147"/>
      <c r="WVR43" s="147"/>
      <c r="WVS43" s="147"/>
      <c r="WVT43" s="147"/>
      <c r="WVU43" s="147"/>
      <c r="WVV43" s="147"/>
      <c r="WVW43" s="147"/>
      <c r="WVX43" s="147"/>
      <c r="WVY43" s="147"/>
      <c r="WVZ43" s="147"/>
      <c r="WWA43" s="147"/>
      <c r="WWB43" s="147"/>
      <c r="WWC43" s="147"/>
      <c r="WWD43" s="147"/>
      <c r="WWE43" s="147"/>
      <c r="WWF43" s="147"/>
      <c r="WWG43" s="147"/>
      <c r="WWH43" s="147"/>
      <c r="WWI43" s="147"/>
      <c r="WWJ43" s="147"/>
      <c r="WWK43" s="147"/>
      <c r="WWL43" s="147"/>
      <c r="WWM43" s="147"/>
      <c r="WWN43" s="147"/>
      <c r="WWO43" s="147"/>
      <c r="WWP43" s="147"/>
      <c r="WWQ43" s="147"/>
      <c r="WWR43" s="147"/>
      <c r="WWS43" s="147"/>
      <c r="WWT43" s="147"/>
      <c r="WWU43" s="147"/>
      <c r="WWV43" s="147"/>
      <c r="WWW43" s="147"/>
      <c r="WWX43" s="147"/>
      <c r="WWY43" s="147"/>
      <c r="WWZ43" s="147"/>
      <c r="WXA43" s="147"/>
      <c r="WXB43" s="147"/>
      <c r="WXC43" s="147"/>
      <c r="WXD43" s="147"/>
      <c r="WXE43" s="147"/>
      <c r="WXF43" s="147"/>
      <c r="WXG43" s="147"/>
      <c r="WXH43" s="147"/>
      <c r="WXI43" s="147"/>
      <c r="WXJ43" s="147"/>
      <c r="WXK43" s="147"/>
      <c r="WXL43" s="147"/>
      <c r="WXM43" s="147"/>
      <c r="WXN43" s="147"/>
      <c r="WXO43" s="147"/>
      <c r="WXP43" s="147"/>
      <c r="WXQ43" s="147"/>
      <c r="WXR43" s="147"/>
      <c r="WXS43" s="147"/>
      <c r="WXT43" s="147"/>
      <c r="WXU43" s="147"/>
      <c r="WXV43" s="147"/>
      <c r="WXW43" s="147"/>
      <c r="WXX43" s="147"/>
      <c r="WXY43" s="147"/>
      <c r="WXZ43" s="147"/>
      <c r="WYA43" s="147"/>
      <c r="WYB43" s="147"/>
      <c r="WYC43" s="147"/>
      <c r="WYD43" s="147"/>
      <c r="WYE43" s="147"/>
      <c r="WYF43" s="147"/>
      <c r="WYG43" s="147"/>
      <c r="WYH43" s="147"/>
      <c r="WYI43" s="147"/>
      <c r="WYJ43" s="147"/>
      <c r="WYK43" s="147"/>
      <c r="WYL43" s="147"/>
      <c r="WYM43" s="147"/>
      <c r="WYN43" s="147"/>
      <c r="WYO43" s="147"/>
      <c r="WYP43" s="147"/>
      <c r="WYQ43" s="147"/>
      <c r="WYR43" s="147"/>
      <c r="WYS43" s="147"/>
      <c r="WYT43" s="147"/>
      <c r="WYU43" s="147"/>
      <c r="WYV43" s="147"/>
      <c r="WYW43" s="147"/>
      <c r="WYX43" s="147"/>
      <c r="WYY43" s="147"/>
      <c r="WYZ43" s="147"/>
      <c r="WZA43" s="147"/>
      <c r="WZB43" s="147"/>
      <c r="WZC43" s="147"/>
      <c r="WZD43" s="147"/>
      <c r="WZE43" s="147"/>
      <c r="WZF43" s="147"/>
      <c r="WZG43" s="147"/>
      <c r="WZH43" s="147"/>
      <c r="WZI43" s="147"/>
      <c r="WZJ43" s="147"/>
      <c r="WZK43" s="147"/>
      <c r="WZL43" s="147"/>
      <c r="WZM43" s="147"/>
      <c r="WZN43" s="147"/>
      <c r="WZO43" s="147"/>
      <c r="WZP43" s="147"/>
      <c r="WZQ43" s="147"/>
      <c r="WZR43" s="147"/>
      <c r="WZS43" s="147"/>
      <c r="WZT43" s="147"/>
      <c r="WZU43" s="147"/>
      <c r="WZV43" s="147"/>
      <c r="WZW43" s="147"/>
      <c r="WZX43" s="147"/>
      <c r="WZY43" s="147"/>
      <c r="WZZ43" s="147"/>
      <c r="XAA43" s="147"/>
      <c r="XAB43" s="147"/>
      <c r="XAC43" s="147"/>
      <c r="XAD43" s="147"/>
      <c r="XAE43" s="147"/>
      <c r="XAF43" s="147"/>
      <c r="XAG43" s="147"/>
      <c r="XAH43" s="147"/>
      <c r="XAI43" s="147"/>
      <c r="XAJ43" s="147"/>
      <c r="XAK43" s="147"/>
      <c r="XAL43" s="147"/>
      <c r="XAM43" s="147"/>
      <c r="XAN43" s="147"/>
      <c r="XAO43" s="147"/>
      <c r="XAP43" s="147"/>
      <c r="XAQ43" s="147"/>
      <c r="XAR43" s="147"/>
      <c r="XAS43" s="147"/>
      <c r="XAT43" s="147"/>
      <c r="XAU43" s="147"/>
      <c r="XAV43" s="147"/>
      <c r="XAW43" s="147"/>
      <c r="XAX43" s="147"/>
      <c r="XAY43" s="147"/>
      <c r="XAZ43" s="147"/>
      <c r="XBA43" s="147"/>
      <c r="XBB43" s="147"/>
      <c r="XBC43" s="147"/>
      <c r="XBD43" s="147"/>
      <c r="XBE43" s="147"/>
      <c r="XBF43" s="147"/>
      <c r="XBG43" s="147"/>
      <c r="XBH43" s="147"/>
      <c r="XBI43" s="147"/>
      <c r="XBJ43" s="147"/>
      <c r="XBK43" s="147"/>
      <c r="XBL43" s="147"/>
      <c r="XBM43" s="147"/>
      <c r="XBN43" s="147"/>
      <c r="XBO43" s="147"/>
      <c r="XBP43" s="147"/>
      <c r="XBQ43" s="147"/>
      <c r="XBR43" s="147"/>
      <c r="XBS43" s="147"/>
      <c r="XBT43" s="147"/>
      <c r="XBU43" s="147"/>
      <c r="XBV43" s="147"/>
      <c r="XBW43" s="147"/>
      <c r="XBX43" s="147"/>
      <c r="XBY43" s="147"/>
      <c r="XBZ43" s="147"/>
      <c r="XCA43" s="147"/>
      <c r="XCB43" s="147"/>
      <c r="XCC43" s="147"/>
      <c r="XCD43" s="147"/>
      <c r="XCE43" s="147"/>
      <c r="XCF43" s="147"/>
      <c r="XCG43" s="147"/>
      <c r="XCH43" s="147"/>
      <c r="XCI43" s="147"/>
      <c r="XCJ43" s="147"/>
      <c r="XCK43" s="147"/>
      <c r="XCL43" s="147"/>
      <c r="XCM43" s="147"/>
      <c r="XCN43" s="147"/>
      <c r="XCO43" s="147"/>
      <c r="XCP43" s="147"/>
      <c r="XCQ43" s="147"/>
      <c r="XCR43" s="147"/>
      <c r="XCS43" s="147"/>
      <c r="XCT43" s="147"/>
      <c r="XCU43" s="147"/>
      <c r="XCV43" s="147"/>
      <c r="XCW43" s="147"/>
      <c r="XCX43" s="147"/>
      <c r="XCY43" s="147"/>
      <c r="XCZ43" s="147"/>
      <c r="XDA43" s="147"/>
      <c r="XDB43" s="147"/>
      <c r="XDC43" s="147"/>
      <c r="XDD43" s="147"/>
      <c r="XDE43" s="147"/>
      <c r="XDF43" s="147"/>
      <c r="XDG43" s="147"/>
      <c r="XDH43" s="147"/>
      <c r="XDI43" s="147"/>
      <c r="XDJ43" s="147"/>
      <c r="XDK43" s="147"/>
      <c r="XDL43" s="147"/>
      <c r="XDM43" s="147"/>
      <c r="XDN43" s="147"/>
      <c r="XDO43" s="147"/>
      <c r="XDP43" s="147"/>
      <c r="XDQ43" s="147"/>
      <c r="XDR43" s="147"/>
      <c r="XDS43" s="147"/>
      <c r="XDT43" s="147"/>
      <c r="XDU43" s="147"/>
      <c r="XDV43" s="147"/>
      <c r="XDW43" s="147"/>
      <c r="XDX43" s="147"/>
      <c r="XDY43" s="147"/>
      <c r="XDZ43" s="147"/>
      <c r="XEA43" s="147"/>
      <c r="XEB43" s="147"/>
      <c r="XEC43" s="147"/>
      <c r="XED43" s="147"/>
      <c r="XEE43" s="147"/>
      <c r="XEF43" s="147"/>
      <c r="XEG43" s="147"/>
      <c r="XEH43" s="147"/>
      <c r="XEI43" s="147"/>
      <c r="XEJ43" s="147"/>
      <c r="XEK43" s="147"/>
      <c r="XEL43" s="147"/>
      <c r="XEM43" s="147"/>
      <c r="XEN43" s="147"/>
      <c r="XEO43" s="147"/>
      <c r="XEP43" s="147"/>
      <c r="XEQ43" s="147"/>
      <c r="XER43" s="147"/>
    </row>
    <row r="44" spans="1:16372" ht="31.2" x14ac:dyDescent="0.25">
      <c r="A44" s="245" t="s">
        <v>250</v>
      </c>
      <c r="B44" s="205" t="s">
        <v>5470</v>
      </c>
      <c r="C44" s="465">
        <v>136970500</v>
      </c>
      <c r="D44" s="205"/>
      <c r="E44" s="266">
        <v>1</v>
      </c>
      <c r="F44" s="267" t="s">
        <v>90</v>
      </c>
    </row>
    <row r="45" spans="1:16372" ht="31.2" x14ac:dyDescent="0.25">
      <c r="A45" s="206" t="s">
        <v>1</v>
      </c>
      <c r="B45" s="207" t="s">
        <v>5471</v>
      </c>
      <c r="C45" s="466">
        <v>18919000</v>
      </c>
      <c r="D45" s="207"/>
      <c r="E45" s="252" t="s">
        <v>255</v>
      </c>
      <c r="F45" s="252" t="s">
        <v>90</v>
      </c>
    </row>
    <row r="46" spans="1:16372" ht="31.2" x14ac:dyDescent="0.25">
      <c r="A46" s="206" t="s">
        <v>3</v>
      </c>
      <c r="B46" s="207" t="s">
        <v>5472</v>
      </c>
      <c r="C46" s="466">
        <v>29371500</v>
      </c>
      <c r="D46" s="207"/>
      <c r="E46" s="252"/>
      <c r="F46" s="252"/>
    </row>
    <row r="47" spans="1:16372" s="240" customFormat="1" ht="17.399999999999999" x14ac:dyDescent="0.25">
      <c r="A47" s="206" t="s">
        <v>4</v>
      </c>
      <c r="B47" s="270" t="s">
        <v>5473</v>
      </c>
      <c r="C47" s="612">
        <v>42100000</v>
      </c>
      <c r="D47" s="201"/>
      <c r="E47" s="265"/>
      <c r="F47" s="265"/>
    </row>
    <row r="48" spans="1:16372" s="240" customFormat="1" ht="31.2" x14ac:dyDescent="0.25">
      <c r="A48" s="206" t="s">
        <v>431</v>
      </c>
      <c r="B48" s="271" t="s">
        <v>5474</v>
      </c>
      <c r="C48" s="466">
        <v>40000000</v>
      </c>
      <c r="D48" s="201"/>
      <c r="E48" s="272">
        <v>1</v>
      </c>
      <c r="F48" s="265" t="s">
        <v>90</v>
      </c>
    </row>
    <row r="49" spans="1:6" ht="31.2" x14ac:dyDescent="0.25">
      <c r="A49" s="206" t="s">
        <v>435</v>
      </c>
      <c r="B49" s="207" t="s">
        <v>5475</v>
      </c>
      <c r="C49" s="466">
        <v>6580000</v>
      </c>
      <c r="D49" s="207" t="s">
        <v>5476</v>
      </c>
      <c r="E49" s="252" t="s">
        <v>355</v>
      </c>
      <c r="F49" s="252" t="s">
        <v>90</v>
      </c>
    </row>
    <row r="50" spans="1:6" x14ac:dyDescent="0.25">
      <c r="A50" s="268"/>
      <c r="B50" s="207"/>
      <c r="C50" s="466"/>
      <c r="D50" s="207"/>
      <c r="E50" s="252"/>
      <c r="F50" s="252"/>
    </row>
    <row r="51" spans="1:6" s="240" customFormat="1" ht="31.2" x14ac:dyDescent="0.25">
      <c r="A51" s="204" t="s">
        <v>253</v>
      </c>
      <c r="B51" s="205" t="s">
        <v>363</v>
      </c>
      <c r="C51" s="465">
        <v>15750000</v>
      </c>
      <c r="D51" s="201"/>
      <c r="E51" s="265"/>
      <c r="F51" s="265"/>
    </row>
    <row r="52" spans="1:6" s="240" customFormat="1" ht="31.2" x14ac:dyDescent="0.25">
      <c r="A52" s="207">
        <v>1</v>
      </c>
      <c r="B52" s="271" t="s">
        <v>5477</v>
      </c>
      <c r="C52" s="466">
        <v>15750000</v>
      </c>
      <c r="D52" s="201"/>
      <c r="E52" s="272"/>
      <c r="F52" s="265" t="s">
        <v>90</v>
      </c>
    </row>
    <row r="53" spans="1:6" s="240" customFormat="1" x14ac:dyDescent="0.25">
      <c r="A53" s="207"/>
      <c r="B53" s="271"/>
      <c r="C53" s="466"/>
      <c r="D53" s="201"/>
      <c r="E53" s="272"/>
      <c r="F53" s="265"/>
    </row>
    <row r="54" spans="1:6" ht="31.2" x14ac:dyDescent="0.25">
      <c r="A54" s="245" t="s">
        <v>256</v>
      </c>
      <c r="B54" s="205" t="s">
        <v>5478</v>
      </c>
      <c r="C54" s="465">
        <v>59147500</v>
      </c>
      <c r="D54" s="205"/>
      <c r="E54" s="266">
        <v>1</v>
      </c>
      <c r="F54" s="267" t="s">
        <v>90</v>
      </c>
    </row>
    <row r="55" spans="1:6" ht="31.2" x14ac:dyDescent="0.25">
      <c r="A55" s="206" t="s">
        <v>1</v>
      </c>
      <c r="B55" s="207" t="s">
        <v>596</v>
      </c>
      <c r="C55" s="466">
        <v>11250000</v>
      </c>
      <c r="D55" s="207"/>
      <c r="E55" s="252" t="s">
        <v>255</v>
      </c>
      <c r="F55" s="252" t="s">
        <v>90</v>
      </c>
    </row>
    <row r="56" spans="1:6" x14ac:dyDescent="0.25">
      <c r="A56" s="206" t="s">
        <v>3</v>
      </c>
      <c r="B56" s="207" t="s">
        <v>5479</v>
      </c>
      <c r="C56" s="466">
        <v>30020000</v>
      </c>
      <c r="D56" s="207"/>
      <c r="E56" s="252"/>
      <c r="F56" s="252"/>
    </row>
    <row r="57" spans="1:6" s="240" customFormat="1" ht="31.2" x14ac:dyDescent="0.25">
      <c r="A57" s="206" t="s">
        <v>4</v>
      </c>
      <c r="B57" s="205" t="s">
        <v>5480</v>
      </c>
      <c r="C57" s="466">
        <v>17877500</v>
      </c>
      <c r="D57" s="201"/>
      <c r="E57" s="272"/>
      <c r="F57" s="265" t="s">
        <v>5481</v>
      </c>
    </row>
    <row r="58" spans="1:6" s="240" customFormat="1" x14ac:dyDescent="0.25">
      <c r="A58" s="206"/>
      <c r="B58" s="205"/>
      <c r="C58" s="466"/>
      <c r="D58" s="201"/>
      <c r="E58" s="272"/>
      <c r="F58" s="265"/>
    </row>
    <row r="59" spans="1:6" ht="31.2" x14ac:dyDescent="0.25">
      <c r="A59" s="245" t="s">
        <v>123</v>
      </c>
      <c r="B59" s="205" t="s">
        <v>5482</v>
      </c>
      <c r="C59" s="465">
        <v>20450000</v>
      </c>
      <c r="D59" s="205"/>
      <c r="E59" s="266">
        <v>1</v>
      </c>
      <c r="F59" s="267" t="s">
        <v>90</v>
      </c>
    </row>
    <row r="60" spans="1:6" ht="31.2" x14ac:dyDescent="0.25">
      <c r="A60" s="206" t="s">
        <v>1</v>
      </c>
      <c r="B60" s="207" t="s">
        <v>5483</v>
      </c>
      <c r="C60" s="466">
        <v>13870000</v>
      </c>
      <c r="D60" s="207"/>
      <c r="E60" s="252"/>
      <c r="F60" s="252" t="s">
        <v>90</v>
      </c>
    </row>
    <row r="61" spans="1:6" ht="31.2" x14ac:dyDescent="0.25">
      <c r="A61" s="206" t="s">
        <v>3</v>
      </c>
      <c r="B61" s="207" t="s">
        <v>5484</v>
      </c>
      <c r="C61" s="466">
        <v>6580000</v>
      </c>
      <c r="D61" s="207"/>
      <c r="E61" s="252"/>
      <c r="F61" s="252"/>
    </row>
    <row r="62" spans="1:6" x14ac:dyDescent="0.25">
      <c r="A62" s="206"/>
      <c r="B62" s="207"/>
      <c r="C62" s="466"/>
      <c r="D62" s="207"/>
      <c r="E62" s="252"/>
      <c r="F62" s="252"/>
    </row>
    <row r="63" spans="1:6" s="240" customFormat="1" ht="31.2" x14ac:dyDescent="0.25">
      <c r="A63" s="204" t="s">
        <v>257</v>
      </c>
      <c r="B63" s="205" t="s">
        <v>5485</v>
      </c>
      <c r="C63" s="465">
        <v>37650000</v>
      </c>
      <c r="D63" s="205"/>
      <c r="E63" s="266">
        <v>1</v>
      </c>
      <c r="F63" s="265"/>
    </row>
    <row r="64" spans="1:6" s="240" customFormat="1" ht="31.2" x14ac:dyDescent="0.25">
      <c r="A64" s="207">
        <v>1</v>
      </c>
      <c r="B64" s="205" t="s">
        <v>5486</v>
      </c>
      <c r="C64" s="466">
        <v>37650000</v>
      </c>
      <c r="D64" s="201"/>
      <c r="E64" s="249"/>
      <c r="F64" s="252" t="s">
        <v>90</v>
      </c>
    </row>
    <row r="65" spans="1:6" x14ac:dyDescent="0.25">
      <c r="A65" s="273"/>
      <c r="B65" s="273"/>
      <c r="C65" s="273"/>
      <c r="D65" s="273"/>
      <c r="E65" s="274"/>
      <c r="F65" s="275"/>
    </row>
    <row r="66" spans="1:6" x14ac:dyDescent="0.25">
      <c r="D66" s="1136"/>
      <c r="E66" s="1136"/>
      <c r="F66" s="1136"/>
    </row>
    <row r="67" spans="1:6" x14ac:dyDescent="0.25">
      <c r="E67" s="276"/>
      <c r="F67" s="276"/>
    </row>
    <row r="68" spans="1:6" x14ac:dyDescent="0.25">
      <c r="E68" s="276"/>
      <c r="F68" s="276"/>
    </row>
    <row r="71" spans="1:6" x14ac:dyDescent="0.25">
      <c r="D71" s="1137"/>
      <c r="E71" s="1137"/>
      <c r="F71" s="1137"/>
    </row>
    <row r="72" spans="1:6" x14ac:dyDescent="0.25">
      <c r="D72" s="1138"/>
      <c r="E72" s="1138"/>
      <c r="F72" s="1138"/>
    </row>
    <row r="73" spans="1:6" x14ac:dyDescent="0.25">
      <c r="D73" s="1089"/>
      <c r="E73" s="1089"/>
      <c r="F73" s="1089"/>
    </row>
  </sheetData>
  <mergeCells count="4">
    <mergeCell ref="D66:F66"/>
    <mergeCell ref="D71:F71"/>
    <mergeCell ref="D72:F72"/>
    <mergeCell ref="D73:F7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zoomScale="60" zoomScaleNormal="60" workbookViewId="0">
      <selection activeCell="C62" sqref="C62"/>
    </sheetView>
  </sheetViews>
  <sheetFormatPr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16384" width="8.88671875" style="44"/>
  </cols>
  <sheetData>
    <row r="1" spans="1:6" x14ac:dyDescent="0.3">
      <c r="A1" s="260" t="s">
        <v>1158</v>
      </c>
      <c r="B1" s="613"/>
      <c r="C1" s="613" t="s">
        <v>5487</v>
      </c>
      <c r="D1" s="14"/>
      <c r="E1" s="14"/>
      <c r="F1" s="14"/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616"/>
      <c r="B5" s="615"/>
      <c r="C5" s="614"/>
      <c r="D5" s="614"/>
      <c r="E5" s="614"/>
      <c r="F5" s="614"/>
    </row>
    <row r="6" spans="1:6" x14ac:dyDescent="0.3">
      <c r="A6" s="616"/>
      <c r="B6" s="201" t="s">
        <v>111</v>
      </c>
      <c r="C6" s="614"/>
      <c r="D6" s="614"/>
      <c r="E6" s="614"/>
      <c r="F6" s="614"/>
    </row>
    <row r="7" spans="1:6" x14ac:dyDescent="0.3">
      <c r="A7" s="616"/>
      <c r="B7" s="617" t="s">
        <v>91</v>
      </c>
      <c r="C7" s="618">
        <f>SUM(C9,C21,C28,C31,C34,C38,C45,C48,C53,C58,C61)</f>
        <v>4560375000</v>
      </c>
      <c r="D7" s="614"/>
      <c r="E7" s="614"/>
      <c r="F7" s="614"/>
    </row>
    <row r="8" spans="1:6" x14ac:dyDescent="0.3">
      <c r="A8" s="616"/>
      <c r="B8" s="615"/>
      <c r="C8" s="614"/>
      <c r="D8" s="614"/>
      <c r="E8" s="614"/>
      <c r="F8" s="614"/>
    </row>
    <row r="9" spans="1:6" ht="31.2" x14ac:dyDescent="0.3">
      <c r="A9" s="632" t="s">
        <v>237</v>
      </c>
      <c r="B9" s="619" t="s">
        <v>238</v>
      </c>
      <c r="C9" s="633">
        <v>166761200</v>
      </c>
      <c r="D9" s="620"/>
      <c r="E9" s="620"/>
      <c r="F9" s="620"/>
    </row>
    <row r="10" spans="1:6" ht="31.2" x14ac:dyDescent="0.3">
      <c r="A10" s="621" t="s">
        <v>1</v>
      </c>
      <c r="B10" s="622" t="s">
        <v>420</v>
      </c>
      <c r="C10" s="623">
        <v>4000000</v>
      </c>
      <c r="D10" s="108" t="s">
        <v>3493</v>
      </c>
      <c r="E10" s="620" t="s">
        <v>528</v>
      </c>
      <c r="F10" s="620" t="s">
        <v>91</v>
      </c>
    </row>
    <row r="11" spans="1:6" ht="31.2" x14ac:dyDescent="0.3">
      <c r="A11" s="621" t="s">
        <v>3</v>
      </c>
      <c r="B11" s="622" t="s">
        <v>424</v>
      </c>
      <c r="C11" s="623">
        <v>15498000</v>
      </c>
      <c r="D11" s="108" t="s">
        <v>3494</v>
      </c>
      <c r="E11" s="620" t="s">
        <v>528</v>
      </c>
      <c r="F11" s="620" t="s">
        <v>91</v>
      </c>
    </row>
    <row r="12" spans="1:6" x14ac:dyDescent="0.3">
      <c r="A12" s="621" t="s">
        <v>4</v>
      </c>
      <c r="B12" s="622" t="s">
        <v>426</v>
      </c>
      <c r="C12" s="623">
        <v>57800000</v>
      </c>
      <c r="D12" s="620" t="s">
        <v>3495</v>
      </c>
      <c r="E12" s="620" t="s">
        <v>493</v>
      </c>
      <c r="F12" s="620" t="s">
        <v>91</v>
      </c>
    </row>
    <row r="13" spans="1:6" x14ac:dyDescent="0.3">
      <c r="A13" s="621" t="s">
        <v>431</v>
      </c>
      <c r="B13" s="622" t="s">
        <v>239</v>
      </c>
      <c r="C13" s="623">
        <v>13990600</v>
      </c>
      <c r="D13" s="620" t="s">
        <v>627</v>
      </c>
      <c r="E13" s="620" t="s">
        <v>3496</v>
      </c>
      <c r="F13" s="620" t="s">
        <v>91</v>
      </c>
    </row>
    <row r="14" spans="1:6" x14ac:dyDescent="0.3">
      <c r="A14" s="621" t="s">
        <v>435</v>
      </c>
      <c r="B14" s="622" t="s">
        <v>439</v>
      </c>
      <c r="C14" s="623">
        <v>6140000</v>
      </c>
      <c r="D14" s="620" t="s">
        <v>1718</v>
      </c>
      <c r="E14" s="620" t="s">
        <v>3497</v>
      </c>
      <c r="F14" s="620" t="s">
        <v>91</v>
      </c>
    </row>
    <row r="15" spans="1:6" ht="31.2" x14ac:dyDescent="0.3">
      <c r="A15" s="621" t="s">
        <v>438</v>
      </c>
      <c r="B15" s="622" t="s">
        <v>242</v>
      </c>
      <c r="C15" s="623">
        <v>3342600</v>
      </c>
      <c r="D15" s="620" t="s">
        <v>3498</v>
      </c>
      <c r="E15" s="620" t="s">
        <v>3392</v>
      </c>
      <c r="F15" s="620" t="s">
        <v>91</v>
      </c>
    </row>
    <row r="16" spans="1:6" ht="31.2" x14ac:dyDescent="0.3">
      <c r="A16" s="621" t="s">
        <v>441</v>
      </c>
      <c r="B16" s="622" t="s">
        <v>550</v>
      </c>
      <c r="C16" s="623">
        <v>3600000</v>
      </c>
      <c r="D16" s="620" t="s">
        <v>3499</v>
      </c>
      <c r="E16" s="620" t="s">
        <v>515</v>
      </c>
      <c r="F16" s="620" t="s">
        <v>91</v>
      </c>
    </row>
    <row r="17" spans="1:6" x14ac:dyDescent="0.3">
      <c r="A17" s="621" t="s">
        <v>445</v>
      </c>
      <c r="B17" s="622" t="s">
        <v>446</v>
      </c>
      <c r="C17" s="623">
        <v>16000000</v>
      </c>
      <c r="D17" s="620" t="s">
        <v>3500</v>
      </c>
      <c r="E17" s="620" t="s">
        <v>3501</v>
      </c>
      <c r="F17" s="620" t="s">
        <v>91</v>
      </c>
    </row>
    <row r="18" spans="1:6" ht="31.2" x14ac:dyDescent="0.3">
      <c r="A18" s="621" t="s">
        <v>449</v>
      </c>
      <c r="B18" s="622" t="s">
        <v>635</v>
      </c>
      <c r="C18" s="623">
        <v>27150000</v>
      </c>
      <c r="D18" s="620" t="s">
        <v>3502</v>
      </c>
      <c r="E18" s="620" t="s">
        <v>528</v>
      </c>
      <c r="F18" s="620" t="s">
        <v>91</v>
      </c>
    </row>
    <row r="19" spans="1:6" x14ac:dyDescent="0.3">
      <c r="A19" s="621" t="s">
        <v>553</v>
      </c>
      <c r="B19" s="624" t="s">
        <v>558</v>
      </c>
      <c r="C19" s="623">
        <v>19240000</v>
      </c>
      <c r="D19" s="620" t="s">
        <v>3503</v>
      </c>
      <c r="E19" s="620" t="s">
        <v>528</v>
      </c>
      <c r="F19" s="620" t="s">
        <v>91</v>
      </c>
    </row>
    <row r="20" spans="1:6" x14ac:dyDescent="0.3">
      <c r="A20" s="621"/>
      <c r="B20" s="624"/>
      <c r="C20" s="623"/>
      <c r="D20" s="620"/>
      <c r="E20" s="620"/>
      <c r="F20" s="620"/>
    </row>
    <row r="21" spans="1:6" ht="31.2" x14ac:dyDescent="0.3">
      <c r="A21" s="634" t="s">
        <v>243</v>
      </c>
      <c r="B21" s="619" t="s">
        <v>244</v>
      </c>
      <c r="C21" s="633">
        <v>4059000000</v>
      </c>
      <c r="D21" s="620"/>
      <c r="E21" s="620"/>
      <c r="F21" s="620"/>
    </row>
    <row r="22" spans="1:6" x14ac:dyDescent="0.3">
      <c r="A22" s="621" t="s">
        <v>1</v>
      </c>
      <c r="B22" s="622" t="s">
        <v>3504</v>
      </c>
      <c r="C22" s="623">
        <v>4000000000</v>
      </c>
      <c r="D22" s="620" t="s">
        <v>3505</v>
      </c>
      <c r="E22" s="620" t="s">
        <v>251</v>
      </c>
      <c r="F22" s="620" t="s">
        <v>91</v>
      </c>
    </row>
    <row r="23" spans="1:6" x14ac:dyDescent="0.3">
      <c r="A23" s="621" t="s">
        <v>3</v>
      </c>
      <c r="B23" s="622" t="s">
        <v>862</v>
      </c>
      <c r="C23" s="623">
        <v>3500000</v>
      </c>
      <c r="D23" s="620" t="s">
        <v>3506</v>
      </c>
      <c r="E23" s="620" t="s">
        <v>1750</v>
      </c>
      <c r="F23" s="620" t="s">
        <v>91</v>
      </c>
    </row>
    <row r="24" spans="1:6" ht="31.2" x14ac:dyDescent="0.3">
      <c r="A24" s="621" t="s">
        <v>4</v>
      </c>
      <c r="B24" s="622" t="s">
        <v>456</v>
      </c>
      <c r="C24" s="623">
        <v>43000000</v>
      </c>
      <c r="D24" s="108" t="s">
        <v>3507</v>
      </c>
      <c r="E24" s="620" t="s">
        <v>528</v>
      </c>
      <c r="F24" s="620" t="s">
        <v>91</v>
      </c>
    </row>
    <row r="25" spans="1:6" x14ac:dyDescent="0.3">
      <c r="A25" s="621" t="s">
        <v>431</v>
      </c>
      <c r="B25" s="622" t="s">
        <v>289</v>
      </c>
      <c r="C25" s="623">
        <v>7500000</v>
      </c>
      <c r="D25" s="620" t="s">
        <v>3508</v>
      </c>
      <c r="E25" s="620" t="s">
        <v>3509</v>
      </c>
      <c r="F25" s="620" t="s">
        <v>91</v>
      </c>
    </row>
    <row r="26" spans="1:6" ht="31.2" x14ac:dyDescent="0.3">
      <c r="A26" s="621" t="s">
        <v>435</v>
      </c>
      <c r="B26" s="622" t="s">
        <v>3510</v>
      </c>
      <c r="C26" s="623">
        <v>5000000</v>
      </c>
      <c r="D26" s="620" t="s">
        <v>3511</v>
      </c>
      <c r="E26" s="620" t="s">
        <v>422</v>
      </c>
      <c r="F26" s="620" t="s">
        <v>91</v>
      </c>
    </row>
    <row r="27" spans="1:6" x14ac:dyDescent="0.3">
      <c r="A27" s="621"/>
      <c r="B27" s="622"/>
      <c r="C27" s="623"/>
      <c r="D27" s="620"/>
      <c r="E27" s="620"/>
      <c r="F27" s="620"/>
    </row>
    <row r="28" spans="1:6" ht="30" customHeight="1" x14ac:dyDescent="0.3">
      <c r="A28" s="634" t="s">
        <v>247</v>
      </c>
      <c r="B28" s="619" t="s">
        <v>466</v>
      </c>
      <c r="C28" s="633">
        <v>32400000</v>
      </c>
      <c r="D28" s="620"/>
      <c r="E28" s="620"/>
      <c r="F28" s="620"/>
    </row>
    <row r="29" spans="1:6" ht="31.2" x14ac:dyDescent="0.3">
      <c r="A29" s="621" t="s">
        <v>1</v>
      </c>
      <c r="B29" s="622" t="s">
        <v>467</v>
      </c>
      <c r="C29" s="623">
        <v>32400000</v>
      </c>
      <c r="D29" s="108" t="s">
        <v>3512</v>
      </c>
      <c r="E29" s="620" t="s">
        <v>528</v>
      </c>
      <c r="F29" s="620" t="s">
        <v>91</v>
      </c>
    </row>
    <row r="30" spans="1:6" x14ac:dyDescent="0.3">
      <c r="A30" s="625"/>
      <c r="B30" s="622"/>
      <c r="C30" s="623"/>
      <c r="D30" s="108"/>
      <c r="E30" s="620"/>
      <c r="F30" s="620"/>
    </row>
    <row r="31" spans="1:6" ht="31.2" x14ac:dyDescent="0.3">
      <c r="A31" s="634" t="s">
        <v>248</v>
      </c>
      <c r="B31" s="619" t="s">
        <v>841</v>
      </c>
      <c r="C31" s="633">
        <v>6500000</v>
      </c>
      <c r="D31" s="620"/>
      <c r="E31" s="620"/>
      <c r="F31" s="620"/>
    </row>
    <row r="32" spans="1:6" ht="31.2" x14ac:dyDescent="0.3">
      <c r="A32" s="621" t="s">
        <v>1</v>
      </c>
      <c r="B32" s="622" t="s">
        <v>3513</v>
      </c>
      <c r="C32" s="623">
        <v>6500000</v>
      </c>
      <c r="D32" s="108" t="s">
        <v>3514</v>
      </c>
      <c r="E32" s="620" t="s">
        <v>3515</v>
      </c>
      <c r="F32" s="620" t="s">
        <v>91</v>
      </c>
    </row>
    <row r="33" spans="1:6" x14ac:dyDescent="0.3">
      <c r="A33" s="625"/>
      <c r="B33" s="622"/>
      <c r="C33" s="623"/>
      <c r="D33" s="108"/>
      <c r="E33" s="620"/>
      <c r="F33" s="620"/>
    </row>
    <row r="34" spans="1:6" ht="31.2" x14ac:dyDescent="0.3">
      <c r="A34" s="634" t="s">
        <v>249</v>
      </c>
      <c r="B34" s="619" t="s">
        <v>569</v>
      </c>
      <c r="C34" s="633">
        <v>29860000</v>
      </c>
      <c r="D34" s="620"/>
      <c r="E34" s="620"/>
      <c r="F34" s="620"/>
    </row>
    <row r="35" spans="1:6" ht="31.2" x14ac:dyDescent="0.3">
      <c r="A35" s="621" t="s">
        <v>1</v>
      </c>
      <c r="B35" s="622" t="s">
        <v>570</v>
      </c>
      <c r="C35" s="623">
        <v>10000000</v>
      </c>
      <c r="D35" s="108" t="s">
        <v>3516</v>
      </c>
      <c r="E35" s="620" t="s">
        <v>3515</v>
      </c>
      <c r="F35" s="620" t="s">
        <v>91</v>
      </c>
    </row>
    <row r="36" spans="1:6" x14ac:dyDescent="0.3">
      <c r="A36" s="621" t="s">
        <v>3</v>
      </c>
      <c r="B36" s="622" t="s">
        <v>573</v>
      </c>
      <c r="C36" s="623">
        <v>19860000</v>
      </c>
      <c r="D36" s="620" t="s">
        <v>3517</v>
      </c>
      <c r="E36" s="620" t="s">
        <v>3515</v>
      </c>
      <c r="F36" s="620" t="s">
        <v>91</v>
      </c>
    </row>
    <row r="37" spans="1:6" x14ac:dyDescent="0.3">
      <c r="A37" s="625"/>
      <c r="B37" s="622"/>
      <c r="C37" s="623"/>
      <c r="D37" s="620"/>
      <c r="E37" s="620"/>
      <c r="F37" s="620"/>
    </row>
    <row r="38" spans="1:6" ht="31.2" x14ac:dyDescent="0.3">
      <c r="A38" s="634" t="s">
        <v>250</v>
      </c>
      <c r="B38" s="619" t="s">
        <v>576</v>
      </c>
      <c r="C38" s="633">
        <v>153130000</v>
      </c>
      <c r="D38" s="620"/>
      <c r="E38" s="620"/>
      <c r="F38" s="620"/>
    </row>
    <row r="39" spans="1:6" ht="31.2" x14ac:dyDescent="0.3">
      <c r="A39" s="621" t="s">
        <v>1</v>
      </c>
      <c r="B39" s="622" t="s">
        <v>579</v>
      </c>
      <c r="C39" s="623">
        <v>10000000</v>
      </c>
      <c r="D39" s="108" t="s">
        <v>3518</v>
      </c>
      <c r="E39" s="620" t="s">
        <v>3482</v>
      </c>
      <c r="F39" s="620" t="s">
        <v>91</v>
      </c>
    </row>
    <row r="40" spans="1:6" x14ac:dyDescent="0.3">
      <c r="A40" s="621" t="s">
        <v>3</v>
      </c>
      <c r="B40" s="626" t="s">
        <v>3519</v>
      </c>
      <c r="C40" s="627">
        <v>30000000</v>
      </c>
      <c r="D40" s="620" t="s">
        <v>3520</v>
      </c>
      <c r="E40" s="620" t="s">
        <v>1197</v>
      </c>
      <c r="F40" s="620" t="s">
        <v>91</v>
      </c>
    </row>
    <row r="41" spans="1:6" ht="31.2" x14ac:dyDescent="0.3">
      <c r="A41" s="621" t="s">
        <v>4</v>
      </c>
      <c r="B41" s="622" t="s">
        <v>582</v>
      </c>
      <c r="C41" s="623">
        <v>40000000</v>
      </c>
      <c r="D41" s="108" t="s">
        <v>3432</v>
      </c>
      <c r="E41" s="620" t="s">
        <v>3521</v>
      </c>
      <c r="F41" s="620" t="s">
        <v>91</v>
      </c>
    </row>
    <row r="42" spans="1:6" ht="31.2" x14ac:dyDescent="0.3">
      <c r="A42" s="621" t="s">
        <v>431</v>
      </c>
      <c r="B42" s="622" t="s">
        <v>3522</v>
      </c>
      <c r="C42" s="623">
        <v>53130000</v>
      </c>
      <c r="D42" s="108" t="s">
        <v>3523</v>
      </c>
      <c r="E42" s="620" t="s">
        <v>3524</v>
      </c>
      <c r="F42" s="620" t="s">
        <v>91</v>
      </c>
    </row>
    <row r="43" spans="1:6" x14ac:dyDescent="0.3">
      <c r="A43" s="621" t="s">
        <v>435</v>
      </c>
      <c r="B43" s="622" t="s">
        <v>3525</v>
      </c>
      <c r="C43" s="623">
        <v>20000000</v>
      </c>
      <c r="D43" s="620" t="s">
        <v>3526</v>
      </c>
      <c r="E43" s="620" t="s">
        <v>3482</v>
      </c>
      <c r="F43" s="620" t="s">
        <v>91</v>
      </c>
    </row>
    <row r="44" spans="1:6" x14ac:dyDescent="0.3">
      <c r="A44" s="625"/>
      <c r="B44" s="622"/>
      <c r="C44" s="623"/>
      <c r="D44" s="620"/>
      <c r="E44" s="620"/>
      <c r="F44" s="620"/>
    </row>
    <row r="45" spans="1:6" ht="31.2" x14ac:dyDescent="0.3">
      <c r="A45" s="634" t="s">
        <v>253</v>
      </c>
      <c r="B45" s="619" t="s">
        <v>363</v>
      </c>
      <c r="C45" s="633">
        <v>10000000</v>
      </c>
      <c r="D45" s="620"/>
      <c r="E45" s="620"/>
      <c r="F45" s="620"/>
    </row>
    <row r="46" spans="1:6" ht="31.2" x14ac:dyDescent="0.3">
      <c r="A46" s="621" t="s">
        <v>1</v>
      </c>
      <c r="B46" s="628" t="s">
        <v>592</v>
      </c>
      <c r="C46" s="623">
        <v>10000000</v>
      </c>
      <c r="D46" s="108" t="s">
        <v>3527</v>
      </c>
      <c r="E46" s="620" t="s">
        <v>3515</v>
      </c>
      <c r="F46" s="620" t="s">
        <v>91</v>
      </c>
    </row>
    <row r="47" spans="1:6" x14ac:dyDescent="0.3">
      <c r="A47" s="625"/>
      <c r="B47" s="628"/>
      <c r="C47" s="623"/>
      <c r="D47" s="108"/>
      <c r="E47" s="620"/>
      <c r="F47" s="620"/>
    </row>
    <row r="48" spans="1:6" ht="31.2" x14ac:dyDescent="0.3">
      <c r="A48" s="634" t="s">
        <v>256</v>
      </c>
      <c r="B48" s="619" t="s">
        <v>595</v>
      </c>
      <c r="C48" s="633">
        <v>50380000</v>
      </c>
      <c r="D48" s="620"/>
      <c r="E48" s="620"/>
      <c r="F48" s="620" t="s">
        <v>91</v>
      </c>
    </row>
    <row r="49" spans="1:6" ht="31.2" x14ac:dyDescent="0.3">
      <c r="A49" s="621" t="s">
        <v>1</v>
      </c>
      <c r="B49" s="622" t="s">
        <v>653</v>
      </c>
      <c r="C49" s="623">
        <v>10000000</v>
      </c>
      <c r="D49" s="108" t="s">
        <v>3528</v>
      </c>
      <c r="E49" s="620" t="s">
        <v>3515</v>
      </c>
      <c r="F49" s="620" t="s">
        <v>91</v>
      </c>
    </row>
    <row r="50" spans="1:6" ht="31.2" x14ac:dyDescent="0.3">
      <c r="A50" s="621" t="s">
        <v>3</v>
      </c>
      <c r="B50" s="622" t="s">
        <v>598</v>
      </c>
      <c r="C50" s="623">
        <v>10000000</v>
      </c>
      <c r="D50" s="620" t="s">
        <v>3529</v>
      </c>
      <c r="E50" s="620" t="s">
        <v>3515</v>
      </c>
      <c r="F50" s="620" t="s">
        <v>91</v>
      </c>
    </row>
    <row r="51" spans="1:6" ht="31.2" x14ac:dyDescent="0.3">
      <c r="A51" s="621" t="s">
        <v>4</v>
      </c>
      <c r="B51" s="622" t="s">
        <v>829</v>
      </c>
      <c r="C51" s="623">
        <v>30380000</v>
      </c>
      <c r="D51" s="108" t="s">
        <v>3530</v>
      </c>
      <c r="E51" s="620" t="s">
        <v>3515</v>
      </c>
      <c r="F51" s="620" t="s">
        <v>91</v>
      </c>
    </row>
    <row r="52" spans="1:6" x14ac:dyDescent="0.3">
      <c r="A52" s="625"/>
      <c r="B52" s="622"/>
      <c r="C52" s="623"/>
      <c r="D52" s="108"/>
      <c r="E52" s="620"/>
      <c r="F52" s="620"/>
    </row>
    <row r="53" spans="1:6" ht="31.2" x14ac:dyDescent="0.3">
      <c r="A53" s="634" t="s">
        <v>123</v>
      </c>
      <c r="B53" s="619" t="s">
        <v>600</v>
      </c>
      <c r="C53" s="633">
        <v>19720000</v>
      </c>
      <c r="D53" s="620"/>
      <c r="E53" s="620"/>
      <c r="F53" s="620"/>
    </row>
    <row r="54" spans="1:6" ht="31.2" x14ac:dyDescent="0.3">
      <c r="A54" s="621" t="s">
        <v>1</v>
      </c>
      <c r="B54" s="622" t="s">
        <v>601</v>
      </c>
      <c r="C54" s="623">
        <v>7980000</v>
      </c>
      <c r="D54" s="108" t="s">
        <v>3531</v>
      </c>
      <c r="E54" s="620" t="s">
        <v>3515</v>
      </c>
      <c r="F54" s="620" t="s">
        <v>91</v>
      </c>
    </row>
    <row r="55" spans="1:6" ht="31.2" x14ac:dyDescent="0.3">
      <c r="A55" s="621" t="s">
        <v>3</v>
      </c>
      <c r="B55" s="622" t="s">
        <v>603</v>
      </c>
      <c r="C55" s="623">
        <v>7000000</v>
      </c>
      <c r="D55" s="108" t="s">
        <v>3491</v>
      </c>
      <c r="E55" s="620" t="s">
        <v>3515</v>
      </c>
      <c r="F55" s="620" t="s">
        <v>91</v>
      </c>
    </row>
    <row r="56" spans="1:6" ht="31.2" x14ac:dyDescent="0.3">
      <c r="A56" s="621" t="s">
        <v>4</v>
      </c>
      <c r="B56" s="622" t="s">
        <v>3532</v>
      </c>
      <c r="C56" s="623">
        <v>4740000</v>
      </c>
      <c r="D56" s="108" t="s">
        <v>3533</v>
      </c>
      <c r="E56" s="620" t="s">
        <v>3515</v>
      </c>
      <c r="F56" s="620" t="s">
        <v>91</v>
      </c>
    </row>
    <row r="57" spans="1:6" x14ac:dyDescent="0.3">
      <c r="A57" s="625"/>
      <c r="B57" s="622"/>
      <c r="C57" s="623"/>
      <c r="D57" s="108"/>
      <c r="E57" s="620"/>
      <c r="F57" s="620"/>
    </row>
    <row r="58" spans="1:6" ht="31.2" x14ac:dyDescent="0.3">
      <c r="A58" s="634" t="s">
        <v>257</v>
      </c>
      <c r="B58" s="619" t="s">
        <v>611</v>
      </c>
      <c r="C58" s="633">
        <v>10498800</v>
      </c>
      <c r="D58" s="620"/>
      <c r="E58" s="620"/>
      <c r="F58" s="620"/>
    </row>
    <row r="59" spans="1:6" ht="31.2" x14ac:dyDescent="0.3">
      <c r="A59" s="621" t="s">
        <v>1</v>
      </c>
      <c r="B59" s="622" t="s">
        <v>612</v>
      </c>
      <c r="C59" s="623">
        <v>10498800</v>
      </c>
      <c r="D59" s="108" t="s">
        <v>3534</v>
      </c>
      <c r="E59" s="620" t="s">
        <v>3515</v>
      </c>
      <c r="F59" s="620" t="s">
        <v>91</v>
      </c>
    </row>
    <row r="60" spans="1:6" x14ac:dyDescent="0.3">
      <c r="A60" s="625"/>
      <c r="B60" s="622"/>
      <c r="C60" s="623"/>
      <c r="D60" s="108"/>
      <c r="E60" s="620"/>
      <c r="F60" s="620"/>
    </row>
    <row r="61" spans="1:6" ht="31.2" x14ac:dyDescent="0.3">
      <c r="A61" s="635" t="s">
        <v>258</v>
      </c>
      <c r="B61" s="619" t="s">
        <v>3535</v>
      </c>
      <c r="C61" s="636">
        <f>C62</f>
        <v>22125000</v>
      </c>
      <c r="D61" s="620"/>
      <c r="E61" s="620"/>
      <c r="F61" s="620" t="s">
        <v>91</v>
      </c>
    </row>
    <row r="62" spans="1:6" ht="31.2" x14ac:dyDescent="0.3">
      <c r="A62" s="631">
        <v>1</v>
      </c>
      <c r="B62" s="622" t="s">
        <v>3536</v>
      </c>
      <c r="C62" s="630">
        <v>22125000</v>
      </c>
      <c r="D62" s="108" t="s">
        <v>3537</v>
      </c>
      <c r="E62" s="620" t="s">
        <v>1197</v>
      </c>
      <c r="F62" s="620" t="s">
        <v>91</v>
      </c>
    </row>
    <row r="63" spans="1:6" ht="30" customHeight="1" x14ac:dyDescent="0.3"/>
    <row r="64" spans="1:6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  <row r="90" ht="30" customHeight="1" x14ac:dyDescent="0.3"/>
    <row r="91" ht="30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3" ht="30" customHeight="1" x14ac:dyDescent="0.3"/>
    <row r="104" ht="30" customHeight="1" x14ac:dyDescent="0.3"/>
    <row r="105" ht="30" customHeight="1" x14ac:dyDescent="0.3"/>
    <row r="106" ht="30" customHeight="1" x14ac:dyDescent="0.3"/>
    <row r="107" ht="30" customHeight="1" x14ac:dyDescent="0.3"/>
    <row r="108" ht="30" customHeight="1" x14ac:dyDescent="0.3"/>
    <row r="109" ht="30" customHeight="1" x14ac:dyDescent="0.3"/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60" zoomScaleNormal="60" workbookViewId="0">
      <selection activeCell="I18" sqref="I18"/>
    </sheetView>
  </sheetViews>
  <sheetFormatPr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16384" width="8.88671875" style="44"/>
  </cols>
  <sheetData>
    <row r="1" spans="1:6" x14ac:dyDescent="0.3">
      <c r="B1" s="45" t="s">
        <v>5265</v>
      </c>
      <c r="C1" s="45" t="s">
        <v>92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153"/>
      <c r="B5" s="154"/>
      <c r="C5" s="155"/>
      <c r="D5" s="156"/>
      <c r="E5" s="156"/>
      <c r="F5" s="155"/>
    </row>
    <row r="6" spans="1:6" x14ac:dyDescent="0.3">
      <c r="A6" s="233"/>
      <c r="B6" s="201" t="s">
        <v>111</v>
      </c>
      <c r="C6" s="233"/>
      <c r="D6" s="234"/>
      <c r="E6" s="233"/>
      <c r="F6" s="233"/>
    </row>
    <row r="7" spans="1:6" x14ac:dyDescent="0.3">
      <c r="A7" s="233"/>
      <c r="B7" s="235" t="s">
        <v>92</v>
      </c>
      <c r="C7" s="236">
        <f>SUM(C9,C20,C29,C32,C36,C39,C46,C49,C54)</f>
        <v>575375000</v>
      </c>
      <c r="D7" s="234"/>
      <c r="E7" s="233"/>
      <c r="F7" s="233"/>
    </row>
    <row r="8" spans="1:6" x14ac:dyDescent="0.3">
      <c r="A8" s="233"/>
      <c r="B8" s="233"/>
      <c r="C8" s="233"/>
      <c r="D8" s="234"/>
      <c r="E8" s="233"/>
      <c r="F8" s="233"/>
    </row>
    <row r="9" spans="1:6" ht="31.2" x14ac:dyDescent="0.3">
      <c r="A9" s="162" t="s">
        <v>237</v>
      </c>
      <c r="B9" s="169" t="s">
        <v>238</v>
      </c>
      <c r="C9" s="237">
        <v>171750000</v>
      </c>
      <c r="D9" s="238"/>
      <c r="E9" s="238"/>
      <c r="F9" s="238"/>
    </row>
    <row r="10" spans="1:6" ht="31.2" x14ac:dyDescent="0.3">
      <c r="A10" s="170">
        <v>1</v>
      </c>
      <c r="B10" s="71" t="s">
        <v>3314</v>
      </c>
      <c r="C10" s="239">
        <v>24600000</v>
      </c>
      <c r="D10" s="71" t="s">
        <v>5266</v>
      </c>
      <c r="E10" s="71" t="s">
        <v>422</v>
      </c>
      <c r="F10" s="71" t="s">
        <v>5267</v>
      </c>
    </row>
    <row r="11" spans="1:6" ht="31.2" x14ac:dyDescent="0.3">
      <c r="A11" s="170">
        <v>2</v>
      </c>
      <c r="B11" s="71" t="s">
        <v>5268</v>
      </c>
      <c r="C11" s="239">
        <v>58350000</v>
      </c>
      <c r="D11" s="71" t="s">
        <v>5269</v>
      </c>
      <c r="E11" s="71" t="s">
        <v>493</v>
      </c>
      <c r="F11" s="71" t="s">
        <v>5267</v>
      </c>
    </row>
    <row r="12" spans="1:6" ht="31.2" x14ac:dyDescent="0.3">
      <c r="A12" s="170">
        <v>3</v>
      </c>
      <c r="B12" s="71" t="s">
        <v>683</v>
      </c>
      <c r="C12" s="239">
        <v>15000000</v>
      </c>
      <c r="D12" s="71" t="s">
        <v>5270</v>
      </c>
      <c r="E12" s="71" t="s">
        <v>428</v>
      </c>
      <c r="F12" s="71" t="s">
        <v>5267</v>
      </c>
    </row>
    <row r="13" spans="1:6" ht="31.2" x14ac:dyDescent="0.3">
      <c r="A13" s="170">
        <v>4</v>
      </c>
      <c r="B13" s="71" t="s">
        <v>439</v>
      </c>
      <c r="C13" s="239">
        <v>7500000</v>
      </c>
      <c r="D13" s="71" t="s">
        <v>1165</v>
      </c>
      <c r="E13" s="71" t="s">
        <v>515</v>
      </c>
      <c r="F13" s="71" t="s">
        <v>5267</v>
      </c>
    </row>
    <row r="14" spans="1:6" ht="31.2" x14ac:dyDescent="0.3">
      <c r="A14" s="170">
        <v>5</v>
      </c>
      <c r="B14" s="71" t="s">
        <v>242</v>
      </c>
      <c r="C14" s="239">
        <v>8500000</v>
      </c>
      <c r="D14" s="71" t="s">
        <v>5271</v>
      </c>
      <c r="E14" s="71" t="s">
        <v>773</v>
      </c>
      <c r="F14" s="71" t="s">
        <v>5267</v>
      </c>
    </row>
    <row r="15" spans="1:6" ht="31.2" x14ac:dyDescent="0.3">
      <c r="A15" s="170">
        <v>6</v>
      </c>
      <c r="B15" s="71" t="s">
        <v>550</v>
      </c>
      <c r="C15" s="239">
        <v>1800000</v>
      </c>
      <c r="D15" s="71" t="s">
        <v>3499</v>
      </c>
      <c r="E15" s="71" t="s">
        <v>529</v>
      </c>
      <c r="F15" s="71" t="s">
        <v>5267</v>
      </c>
    </row>
    <row r="16" spans="1:6" x14ac:dyDescent="0.3">
      <c r="A16" s="170">
        <v>7</v>
      </c>
      <c r="B16" s="71" t="s">
        <v>5272</v>
      </c>
      <c r="C16" s="239">
        <v>19000000</v>
      </c>
      <c r="D16" s="71" t="s">
        <v>5273</v>
      </c>
      <c r="E16" s="71" t="s">
        <v>5274</v>
      </c>
      <c r="F16" s="71" t="s">
        <v>5267</v>
      </c>
    </row>
    <row r="17" spans="1:6" ht="31.2" x14ac:dyDescent="0.3">
      <c r="A17" s="170">
        <v>8</v>
      </c>
      <c r="B17" s="71" t="s">
        <v>554</v>
      </c>
      <c r="C17" s="239">
        <v>27000000</v>
      </c>
      <c r="D17" s="71" t="s">
        <v>5275</v>
      </c>
      <c r="E17" s="71" t="s">
        <v>528</v>
      </c>
      <c r="F17" s="71" t="s">
        <v>5267</v>
      </c>
    </row>
    <row r="18" spans="1:6" ht="31.2" x14ac:dyDescent="0.3">
      <c r="A18" s="170">
        <v>9</v>
      </c>
      <c r="B18" s="71" t="s">
        <v>5276</v>
      </c>
      <c r="C18" s="239">
        <v>10000000</v>
      </c>
      <c r="D18" s="71" t="s">
        <v>5277</v>
      </c>
      <c r="E18" s="71" t="s">
        <v>545</v>
      </c>
      <c r="F18" s="71" t="s">
        <v>5267</v>
      </c>
    </row>
    <row r="19" spans="1:6" x14ac:dyDescent="0.3">
      <c r="A19" s="174"/>
      <c r="B19" s="71"/>
      <c r="C19" s="239"/>
      <c r="D19" s="71"/>
      <c r="E19" s="71"/>
      <c r="F19" s="71"/>
    </row>
    <row r="20" spans="1:6" ht="31.2" x14ac:dyDescent="0.3">
      <c r="A20" s="162" t="s">
        <v>243</v>
      </c>
      <c r="B20" s="169" t="s">
        <v>5278</v>
      </c>
      <c r="C20" s="237">
        <v>99650000</v>
      </c>
      <c r="D20" s="238"/>
      <c r="E20" s="238"/>
      <c r="F20" s="238"/>
    </row>
    <row r="21" spans="1:6" ht="31.2" x14ac:dyDescent="0.3">
      <c r="A21" s="170">
        <v>1</v>
      </c>
      <c r="B21" s="71" t="s">
        <v>5279</v>
      </c>
      <c r="C21" s="239">
        <v>13000000</v>
      </c>
      <c r="D21" s="71" t="s">
        <v>5280</v>
      </c>
      <c r="E21" s="71" t="s">
        <v>529</v>
      </c>
      <c r="F21" s="71" t="s">
        <v>5267</v>
      </c>
    </row>
    <row r="22" spans="1:6" x14ac:dyDescent="0.3">
      <c r="A22" s="170">
        <f>A21+1</f>
        <v>2</v>
      </c>
      <c r="B22" s="71" t="s">
        <v>3660</v>
      </c>
      <c r="C22" s="239">
        <v>6250000</v>
      </c>
      <c r="D22" s="71" t="s">
        <v>3660</v>
      </c>
      <c r="E22" s="71" t="s">
        <v>529</v>
      </c>
      <c r="F22" s="71" t="s">
        <v>5267</v>
      </c>
    </row>
    <row r="23" spans="1:6" ht="31.2" x14ac:dyDescent="0.3">
      <c r="A23" s="170">
        <f t="shared" ref="A23:A57" si="0">A22+1</f>
        <v>3</v>
      </c>
      <c r="B23" s="71" t="s">
        <v>1173</v>
      </c>
      <c r="C23" s="239">
        <v>21000000</v>
      </c>
      <c r="D23" s="71" t="s">
        <v>5281</v>
      </c>
      <c r="E23" s="71" t="s">
        <v>422</v>
      </c>
      <c r="F23" s="71" t="s">
        <v>5267</v>
      </c>
    </row>
    <row r="24" spans="1:6" ht="31.2" x14ac:dyDescent="0.3">
      <c r="A24" s="170">
        <f t="shared" si="0"/>
        <v>4</v>
      </c>
      <c r="B24" s="71" t="s">
        <v>5282</v>
      </c>
      <c r="C24" s="239">
        <v>15000000</v>
      </c>
      <c r="D24" s="71" t="s">
        <v>1128</v>
      </c>
      <c r="E24" s="71" t="s">
        <v>2009</v>
      </c>
      <c r="F24" s="71" t="s">
        <v>5267</v>
      </c>
    </row>
    <row r="25" spans="1:6" ht="31.2" x14ac:dyDescent="0.3">
      <c r="A25" s="170">
        <f t="shared" si="0"/>
        <v>5</v>
      </c>
      <c r="B25" s="71" t="s">
        <v>5283</v>
      </c>
      <c r="C25" s="239">
        <v>37400000</v>
      </c>
      <c r="D25" s="71" t="s">
        <v>5284</v>
      </c>
      <c r="E25" s="71" t="s">
        <v>645</v>
      </c>
      <c r="F25" s="71" t="s">
        <v>5267</v>
      </c>
    </row>
    <row r="26" spans="1:6" ht="31.2" x14ac:dyDescent="0.3">
      <c r="A26" s="170">
        <f t="shared" si="0"/>
        <v>6</v>
      </c>
      <c r="B26" s="71" t="s">
        <v>5285</v>
      </c>
      <c r="C26" s="239">
        <v>2000000</v>
      </c>
      <c r="D26" s="71" t="s">
        <v>5286</v>
      </c>
      <c r="E26" s="71" t="s">
        <v>773</v>
      </c>
      <c r="F26" s="71" t="s">
        <v>5267</v>
      </c>
    </row>
    <row r="27" spans="1:6" x14ac:dyDescent="0.3">
      <c r="A27" s="170">
        <f t="shared" si="0"/>
        <v>7</v>
      </c>
      <c r="B27" s="71" t="s">
        <v>1132</v>
      </c>
      <c r="C27" s="239">
        <v>5000000</v>
      </c>
      <c r="D27" s="71" t="s">
        <v>5287</v>
      </c>
      <c r="E27" s="71" t="s">
        <v>422</v>
      </c>
      <c r="F27" s="71" t="s">
        <v>5267</v>
      </c>
    </row>
    <row r="28" spans="1:6" x14ac:dyDescent="0.3">
      <c r="A28" s="174"/>
      <c r="B28" s="71"/>
      <c r="C28" s="239"/>
      <c r="D28" s="71"/>
      <c r="E28" s="71"/>
      <c r="F28" s="71"/>
    </row>
    <row r="29" spans="1:6" ht="46.8" x14ac:dyDescent="0.3">
      <c r="A29" s="162" t="s">
        <v>247</v>
      </c>
      <c r="B29" s="169" t="s">
        <v>466</v>
      </c>
      <c r="C29" s="237">
        <v>27000000</v>
      </c>
      <c r="D29" s="238"/>
      <c r="E29" s="238"/>
      <c r="F29" s="238"/>
    </row>
    <row r="30" spans="1:6" ht="46.8" x14ac:dyDescent="0.3">
      <c r="A30" s="170">
        <v>1</v>
      </c>
      <c r="B30" s="71" t="s">
        <v>5288</v>
      </c>
      <c r="C30" s="239">
        <v>27000000</v>
      </c>
      <c r="D30" s="71" t="s">
        <v>5289</v>
      </c>
      <c r="E30" s="71" t="s">
        <v>5290</v>
      </c>
      <c r="F30" s="71" t="s">
        <v>5267</v>
      </c>
    </row>
    <row r="31" spans="1:6" x14ac:dyDescent="0.3">
      <c r="A31" s="174"/>
      <c r="B31" s="71"/>
      <c r="C31" s="239"/>
      <c r="D31" s="71"/>
      <c r="E31" s="71"/>
      <c r="F31" s="71"/>
    </row>
    <row r="32" spans="1:6" ht="31.2" x14ac:dyDescent="0.3">
      <c r="A32" s="162" t="s">
        <v>248</v>
      </c>
      <c r="B32" s="169" t="s">
        <v>569</v>
      </c>
      <c r="C32" s="237">
        <v>61850000</v>
      </c>
      <c r="D32" s="71"/>
      <c r="E32" s="71"/>
      <c r="F32" s="71"/>
    </row>
    <row r="33" spans="1:6" x14ac:dyDescent="0.3">
      <c r="A33" s="170">
        <v>1</v>
      </c>
      <c r="B33" s="71" t="s">
        <v>570</v>
      </c>
      <c r="C33" s="239">
        <v>8000000</v>
      </c>
      <c r="D33" s="71" t="s">
        <v>5291</v>
      </c>
      <c r="E33" s="71" t="s">
        <v>325</v>
      </c>
      <c r="F33" s="71" t="s">
        <v>5267</v>
      </c>
    </row>
    <row r="34" spans="1:6" ht="31.2" x14ac:dyDescent="0.3">
      <c r="A34" s="170">
        <f t="shared" si="0"/>
        <v>2</v>
      </c>
      <c r="B34" s="71" t="s">
        <v>573</v>
      </c>
      <c r="C34" s="239">
        <v>53850000</v>
      </c>
      <c r="D34" s="71" t="s">
        <v>5292</v>
      </c>
      <c r="E34" s="71" t="s">
        <v>4657</v>
      </c>
      <c r="F34" s="71" t="s">
        <v>5267</v>
      </c>
    </row>
    <row r="35" spans="1:6" x14ac:dyDescent="0.3">
      <c r="A35" s="174"/>
      <c r="B35" s="71"/>
      <c r="C35" s="239"/>
      <c r="D35" s="71"/>
      <c r="E35" s="71"/>
      <c r="F35" s="71"/>
    </row>
    <row r="36" spans="1:6" ht="31.2" x14ac:dyDescent="0.3">
      <c r="A36" s="162" t="s">
        <v>249</v>
      </c>
      <c r="B36" s="169" t="s">
        <v>611</v>
      </c>
      <c r="C36" s="237">
        <v>7500000</v>
      </c>
      <c r="D36" s="71"/>
      <c r="E36" s="71"/>
      <c r="F36" s="71"/>
    </row>
    <row r="37" spans="1:6" x14ac:dyDescent="0.3">
      <c r="A37" s="170">
        <v>1</v>
      </c>
      <c r="B37" s="71" t="s">
        <v>612</v>
      </c>
      <c r="C37" s="239">
        <v>7500000</v>
      </c>
      <c r="D37" s="71" t="s">
        <v>5293</v>
      </c>
      <c r="E37" s="71" t="s">
        <v>529</v>
      </c>
      <c r="F37" s="71" t="s">
        <v>5267</v>
      </c>
    </row>
    <row r="38" spans="1:6" x14ac:dyDescent="0.3">
      <c r="A38" s="174"/>
      <c r="B38" s="71"/>
      <c r="C38" s="239"/>
      <c r="D38" s="71"/>
      <c r="E38" s="71"/>
      <c r="F38" s="71"/>
    </row>
    <row r="39" spans="1:6" ht="31.2" x14ac:dyDescent="0.3">
      <c r="A39" s="162" t="s">
        <v>250</v>
      </c>
      <c r="B39" s="169" t="s">
        <v>5294</v>
      </c>
      <c r="C39" s="237">
        <v>141125000</v>
      </c>
      <c r="D39" s="71"/>
      <c r="E39" s="71"/>
      <c r="F39" s="71"/>
    </row>
    <row r="40" spans="1:6" ht="31.2" x14ac:dyDescent="0.3">
      <c r="A40" s="170">
        <v>1</v>
      </c>
      <c r="B40" s="71" t="s">
        <v>579</v>
      </c>
      <c r="C40" s="239">
        <v>9000000</v>
      </c>
      <c r="D40" s="71" t="s">
        <v>5295</v>
      </c>
      <c r="E40" s="71" t="s">
        <v>254</v>
      </c>
      <c r="F40" s="71" t="s">
        <v>5267</v>
      </c>
    </row>
    <row r="41" spans="1:6" ht="31.2" x14ac:dyDescent="0.3">
      <c r="A41" s="170">
        <f t="shared" si="0"/>
        <v>2</v>
      </c>
      <c r="B41" s="71" t="s">
        <v>582</v>
      </c>
      <c r="C41" s="239">
        <v>40000000</v>
      </c>
      <c r="D41" s="71" t="s">
        <v>3432</v>
      </c>
      <c r="E41" s="71" t="s">
        <v>1601</v>
      </c>
      <c r="F41" s="71" t="s">
        <v>5267</v>
      </c>
    </row>
    <row r="42" spans="1:6" ht="31.2" x14ac:dyDescent="0.3">
      <c r="A42" s="170">
        <f t="shared" si="0"/>
        <v>3</v>
      </c>
      <c r="B42" s="71" t="s">
        <v>821</v>
      </c>
      <c r="C42" s="239">
        <v>9000000</v>
      </c>
      <c r="D42" s="71" t="s">
        <v>5296</v>
      </c>
      <c r="E42" s="71" t="s">
        <v>3424</v>
      </c>
      <c r="F42" s="71" t="s">
        <v>5267</v>
      </c>
    </row>
    <row r="43" spans="1:6" x14ac:dyDescent="0.3">
      <c r="A43" s="170">
        <f t="shared" si="0"/>
        <v>4</v>
      </c>
      <c r="B43" s="71" t="s">
        <v>823</v>
      </c>
      <c r="C43" s="239">
        <v>56125000</v>
      </c>
      <c r="D43" s="71" t="s">
        <v>5297</v>
      </c>
      <c r="E43" s="71" t="s">
        <v>3424</v>
      </c>
      <c r="F43" s="71" t="s">
        <v>5267</v>
      </c>
    </row>
    <row r="44" spans="1:6" ht="31.2" x14ac:dyDescent="0.3">
      <c r="A44" s="170">
        <f t="shared" si="0"/>
        <v>5</v>
      </c>
      <c r="B44" s="71" t="s">
        <v>825</v>
      </c>
      <c r="C44" s="239">
        <v>27000000</v>
      </c>
      <c r="D44" s="71" t="s">
        <v>5298</v>
      </c>
      <c r="E44" s="71" t="s">
        <v>3424</v>
      </c>
      <c r="F44" s="71" t="s">
        <v>5267</v>
      </c>
    </row>
    <row r="45" spans="1:6" x14ac:dyDescent="0.3">
      <c r="A45" s="174"/>
      <c r="B45" s="71"/>
      <c r="C45" s="239"/>
      <c r="D45" s="71"/>
      <c r="E45" s="71"/>
      <c r="F45" s="71"/>
    </row>
    <row r="46" spans="1:6" ht="31.2" x14ac:dyDescent="0.3">
      <c r="A46" s="162" t="s">
        <v>253</v>
      </c>
      <c r="B46" s="169" t="s">
        <v>363</v>
      </c>
      <c r="C46" s="237">
        <v>10000000</v>
      </c>
      <c r="D46" s="71"/>
      <c r="E46" s="71"/>
      <c r="F46" s="71"/>
    </row>
    <row r="47" spans="1:6" ht="31.2" x14ac:dyDescent="0.3">
      <c r="A47" s="170">
        <v>1</v>
      </c>
      <c r="B47" s="71" t="s">
        <v>592</v>
      </c>
      <c r="C47" s="239">
        <v>10000000</v>
      </c>
      <c r="D47" s="71" t="s">
        <v>5299</v>
      </c>
      <c r="E47" s="71" t="s">
        <v>3424</v>
      </c>
      <c r="F47" s="71" t="s">
        <v>5267</v>
      </c>
    </row>
    <row r="48" spans="1:6" x14ac:dyDescent="0.3">
      <c r="A48" s="174"/>
      <c r="B48" s="71"/>
      <c r="C48" s="239"/>
      <c r="D48" s="71"/>
      <c r="E48" s="71"/>
      <c r="F48" s="71"/>
    </row>
    <row r="49" spans="1:6" ht="31.2" x14ac:dyDescent="0.3">
      <c r="A49" s="162" t="s">
        <v>256</v>
      </c>
      <c r="B49" s="169" t="s">
        <v>5300</v>
      </c>
      <c r="C49" s="237">
        <v>38000000</v>
      </c>
      <c r="D49" s="71"/>
      <c r="E49" s="71"/>
      <c r="F49" s="71"/>
    </row>
    <row r="50" spans="1:6" ht="31.2" x14ac:dyDescent="0.3">
      <c r="A50" s="170">
        <v>1</v>
      </c>
      <c r="B50" s="71" t="s">
        <v>596</v>
      </c>
      <c r="C50" s="239">
        <v>5000000</v>
      </c>
      <c r="D50" s="71" t="s">
        <v>5301</v>
      </c>
      <c r="E50" s="71" t="s">
        <v>3424</v>
      </c>
      <c r="F50" s="71" t="s">
        <v>5267</v>
      </c>
    </row>
    <row r="51" spans="1:6" ht="31.2" x14ac:dyDescent="0.3">
      <c r="A51" s="170">
        <f t="shared" si="0"/>
        <v>2</v>
      </c>
      <c r="B51" s="71" t="s">
        <v>3439</v>
      </c>
      <c r="C51" s="239">
        <v>27000000</v>
      </c>
      <c r="D51" s="71" t="s">
        <v>1203</v>
      </c>
      <c r="E51" s="71" t="s">
        <v>650</v>
      </c>
      <c r="F51" s="71" t="s">
        <v>5267</v>
      </c>
    </row>
    <row r="52" spans="1:6" ht="31.2" x14ac:dyDescent="0.3">
      <c r="A52" s="170">
        <f t="shared" si="0"/>
        <v>3</v>
      </c>
      <c r="B52" s="71" t="s">
        <v>598</v>
      </c>
      <c r="C52" s="239">
        <v>6000000</v>
      </c>
      <c r="D52" s="71" t="s">
        <v>3369</v>
      </c>
      <c r="E52" s="71" t="s">
        <v>3424</v>
      </c>
      <c r="F52" s="71" t="s">
        <v>5267</v>
      </c>
    </row>
    <row r="53" spans="1:6" x14ac:dyDescent="0.3">
      <c r="A53" s="174"/>
      <c r="B53" s="71"/>
      <c r="C53" s="239"/>
      <c r="D53" s="71"/>
      <c r="E53" s="71"/>
      <c r="F53" s="71"/>
    </row>
    <row r="54" spans="1:6" ht="31.2" x14ac:dyDescent="0.3">
      <c r="A54" s="162" t="s">
        <v>123</v>
      </c>
      <c r="B54" s="169" t="s">
        <v>600</v>
      </c>
      <c r="C54" s="237">
        <v>18500000</v>
      </c>
      <c r="D54" s="71"/>
      <c r="E54" s="71"/>
      <c r="F54" s="71"/>
    </row>
    <row r="55" spans="1:6" ht="31.2" x14ac:dyDescent="0.3">
      <c r="A55" s="170">
        <v>1</v>
      </c>
      <c r="B55" s="71" t="s">
        <v>603</v>
      </c>
      <c r="C55" s="170"/>
      <c r="D55" s="71" t="s">
        <v>5302</v>
      </c>
      <c r="E55" s="71" t="s">
        <v>3424</v>
      </c>
      <c r="F55" s="71" t="s">
        <v>5267</v>
      </c>
    </row>
    <row r="56" spans="1:6" ht="31.2" x14ac:dyDescent="0.3">
      <c r="A56" s="170">
        <f t="shared" si="0"/>
        <v>2</v>
      </c>
      <c r="B56" s="71" t="s">
        <v>5303</v>
      </c>
      <c r="C56" s="239">
        <v>5000000</v>
      </c>
      <c r="D56" s="71" t="s">
        <v>5304</v>
      </c>
      <c r="E56" s="71" t="s">
        <v>3424</v>
      </c>
      <c r="F56" s="71" t="s">
        <v>5267</v>
      </c>
    </row>
    <row r="57" spans="1:6" x14ac:dyDescent="0.3">
      <c r="A57" s="170">
        <f t="shared" si="0"/>
        <v>3</v>
      </c>
      <c r="B57" s="71" t="s">
        <v>838</v>
      </c>
      <c r="C57" s="239">
        <v>5000000</v>
      </c>
      <c r="D57" s="71" t="s">
        <v>5305</v>
      </c>
      <c r="E57" s="71" t="s">
        <v>3424</v>
      </c>
      <c r="F57" s="71" t="s">
        <v>5267</v>
      </c>
    </row>
  </sheetData>
  <pageMargins left="0.7" right="0.7" top="0.75" bottom="0.75" header="0.3" footer="0.3"/>
  <pageSetup paperSize="256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="60" zoomScaleNormal="60" workbookViewId="0">
      <selection activeCell="B6" sqref="B6"/>
    </sheetView>
  </sheetViews>
  <sheetFormatPr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6" width="24.77734375" style="3" customWidth="1"/>
    <col min="7" max="256" width="6.88671875" style="3" customWidth="1"/>
    <col min="257" max="257" width="8.77734375" style="3" customWidth="1"/>
    <col min="258" max="258" width="55.77734375" style="3" customWidth="1"/>
    <col min="259" max="259" width="23.77734375" style="3" customWidth="1"/>
    <col min="260" max="260" width="45.77734375" style="3" customWidth="1"/>
    <col min="261" max="262" width="24.77734375" style="3" customWidth="1"/>
    <col min="263" max="512" width="6.88671875" style="3" customWidth="1"/>
    <col min="513" max="513" width="8.77734375" style="3" customWidth="1"/>
    <col min="514" max="514" width="55.77734375" style="3" customWidth="1"/>
    <col min="515" max="515" width="23.77734375" style="3" customWidth="1"/>
    <col min="516" max="516" width="45.77734375" style="3" customWidth="1"/>
    <col min="517" max="518" width="24.77734375" style="3" customWidth="1"/>
    <col min="519" max="768" width="6.88671875" style="3" customWidth="1"/>
    <col min="769" max="769" width="8.77734375" style="3" customWidth="1"/>
    <col min="770" max="770" width="55.77734375" style="3" customWidth="1"/>
    <col min="771" max="771" width="23.77734375" style="3" customWidth="1"/>
    <col min="772" max="772" width="45.77734375" style="3" customWidth="1"/>
    <col min="773" max="774" width="24.77734375" style="3" customWidth="1"/>
    <col min="775" max="1024" width="6.88671875" style="3" customWidth="1"/>
    <col min="1025" max="1025" width="8.77734375" style="3" customWidth="1"/>
    <col min="1026" max="1026" width="55.77734375" style="3" customWidth="1"/>
    <col min="1027" max="1027" width="23.77734375" style="3" customWidth="1"/>
    <col min="1028" max="1028" width="45.77734375" style="3" customWidth="1"/>
    <col min="1029" max="1030" width="24.77734375" style="3" customWidth="1"/>
    <col min="1031" max="1280" width="6.88671875" style="3" customWidth="1"/>
    <col min="1281" max="1281" width="8.77734375" style="3" customWidth="1"/>
    <col min="1282" max="1282" width="55.77734375" style="3" customWidth="1"/>
    <col min="1283" max="1283" width="23.77734375" style="3" customWidth="1"/>
    <col min="1284" max="1284" width="45.77734375" style="3" customWidth="1"/>
    <col min="1285" max="1286" width="24.77734375" style="3" customWidth="1"/>
    <col min="1287" max="1536" width="6.88671875" style="3" customWidth="1"/>
    <col min="1537" max="1537" width="8.77734375" style="3" customWidth="1"/>
    <col min="1538" max="1538" width="55.77734375" style="3" customWidth="1"/>
    <col min="1539" max="1539" width="23.77734375" style="3" customWidth="1"/>
    <col min="1540" max="1540" width="45.77734375" style="3" customWidth="1"/>
    <col min="1541" max="1542" width="24.77734375" style="3" customWidth="1"/>
    <col min="1543" max="1792" width="6.88671875" style="3" customWidth="1"/>
    <col min="1793" max="1793" width="8.77734375" style="3" customWidth="1"/>
    <col min="1794" max="1794" width="55.77734375" style="3" customWidth="1"/>
    <col min="1795" max="1795" width="23.77734375" style="3" customWidth="1"/>
    <col min="1796" max="1796" width="45.77734375" style="3" customWidth="1"/>
    <col min="1797" max="1798" width="24.77734375" style="3" customWidth="1"/>
    <col min="1799" max="2048" width="6.88671875" style="3" customWidth="1"/>
    <col min="2049" max="2049" width="8.77734375" style="3" customWidth="1"/>
    <col min="2050" max="2050" width="55.77734375" style="3" customWidth="1"/>
    <col min="2051" max="2051" width="23.77734375" style="3" customWidth="1"/>
    <col min="2052" max="2052" width="45.77734375" style="3" customWidth="1"/>
    <col min="2053" max="2054" width="24.77734375" style="3" customWidth="1"/>
    <col min="2055" max="2304" width="6.88671875" style="3" customWidth="1"/>
    <col min="2305" max="2305" width="8.77734375" style="3" customWidth="1"/>
    <col min="2306" max="2306" width="55.77734375" style="3" customWidth="1"/>
    <col min="2307" max="2307" width="23.77734375" style="3" customWidth="1"/>
    <col min="2308" max="2308" width="45.77734375" style="3" customWidth="1"/>
    <col min="2309" max="2310" width="24.77734375" style="3" customWidth="1"/>
    <col min="2311" max="2560" width="6.88671875" style="3" customWidth="1"/>
    <col min="2561" max="2561" width="8.77734375" style="3" customWidth="1"/>
    <col min="2562" max="2562" width="55.77734375" style="3" customWidth="1"/>
    <col min="2563" max="2563" width="23.77734375" style="3" customWidth="1"/>
    <col min="2564" max="2564" width="45.77734375" style="3" customWidth="1"/>
    <col min="2565" max="2566" width="24.77734375" style="3" customWidth="1"/>
    <col min="2567" max="2816" width="6.88671875" style="3" customWidth="1"/>
    <col min="2817" max="2817" width="8.77734375" style="3" customWidth="1"/>
    <col min="2818" max="2818" width="55.77734375" style="3" customWidth="1"/>
    <col min="2819" max="2819" width="23.77734375" style="3" customWidth="1"/>
    <col min="2820" max="2820" width="45.77734375" style="3" customWidth="1"/>
    <col min="2821" max="2822" width="24.77734375" style="3" customWidth="1"/>
    <col min="2823" max="3072" width="6.88671875" style="3" customWidth="1"/>
    <col min="3073" max="3073" width="8.77734375" style="3" customWidth="1"/>
    <col min="3074" max="3074" width="55.77734375" style="3" customWidth="1"/>
    <col min="3075" max="3075" width="23.77734375" style="3" customWidth="1"/>
    <col min="3076" max="3076" width="45.77734375" style="3" customWidth="1"/>
    <col min="3077" max="3078" width="24.77734375" style="3" customWidth="1"/>
    <col min="3079" max="3328" width="6.88671875" style="3" customWidth="1"/>
    <col min="3329" max="3329" width="8.77734375" style="3" customWidth="1"/>
    <col min="3330" max="3330" width="55.77734375" style="3" customWidth="1"/>
    <col min="3331" max="3331" width="23.77734375" style="3" customWidth="1"/>
    <col min="3332" max="3332" width="45.77734375" style="3" customWidth="1"/>
    <col min="3333" max="3334" width="24.77734375" style="3" customWidth="1"/>
    <col min="3335" max="3584" width="6.88671875" style="3" customWidth="1"/>
    <col min="3585" max="3585" width="8.77734375" style="3" customWidth="1"/>
    <col min="3586" max="3586" width="55.77734375" style="3" customWidth="1"/>
    <col min="3587" max="3587" width="23.77734375" style="3" customWidth="1"/>
    <col min="3588" max="3588" width="45.77734375" style="3" customWidth="1"/>
    <col min="3589" max="3590" width="24.77734375" style="3" customWidth="1"/>
    <col min="3591" max="3840" width="6.88671875" style="3" customWidth="1"/>
    <col min="3841" max="3841" width="8.77734375" style="3" customWidth="1"/>
    <col min="3842" max="3842" width="55.77734375" style="3" customWidth="1"/>
    <col min="3843" max="3843" width="23.77734375" style="3" customWidth="1"/>
    <col min="3844" max="3844" width="45.77734375" style="3" customWidth="1"/>
    <col min="3845" max="3846" width="24.77734375" style="3" customWidth="1"/>
    <col min="3847" max="4096" width="6.88671875" style="3" customWidth="1"/>
    <col min="4097" max="4097" width="8.77734375" style="3" customWidth="1"/>
    <col min="4098" max="4098" width="55.77734375" style="3" customWidth="1"/>
    <col min="4099" max="4099" width="23.77734375" style="3" customWidth="1"/>
    <col min="4100" max="4100" width="45.77734375" style="3" customWidth="1"/>
    <col min="4101" max="4102" width="24.77734375" style="3" customWidth="1"/>
    <col min="4103" max="4352" width="6.88671875" style="3" customWidth="1"/>
    <col min="4353" max="4353" width="8.77734375" style="3" customWidth="1"/>
    <col min="4354" max="4354" width="55.77734375" style="3" customWidth="1"/>
    <col min="4355" max="4355" width="23.77734375" style="3" customWidth="1"/>
    <col min="4356" max="4356" width="45.77734375" style="3" customWidth="1"/>
    <col min="4357" max="4358" width="24.77734375" style="3" customWidth="1"/>
    <col min="4359" max="4608" width="6.88671875" style="3" customWidth="1"/>
    <col min="4609" max="4609" width="8.77734375" style="3" customWidth="1"/>
    <col min="4610" max="4610" width="55.77734375" style="3" customWidth="1"/>
    <col min="4611" max="4611" width="23.77734375" style="3" customWidth="1"/>
    <col min="4612" max="4612" width="45.77734375" style="3" customWidth="1"/>
    <col min="4613" max="4614" width="24.77734375" style="3" customWidth="1"/>
    <col min="4615" max="4864" width="6.88671875" style="3" customWidth="1"/>
    <col min="4865" max="4865" width="8.77734375" style="3" customWidth="1"/>
    <col min="4866" max="4866" width="55.77734375" style="3" customWidth="1"/>
    <col min="4867" max="4867" width="23.77734375" style="3" customWidth="1"/>
    <col min="4868" max="4868" width="45.77734375" style="3" customWidth="1"/>
    <col min="4869" max="4870" width="24.77734375" style="3" customWidth="1"/>
    <col min="4871" max="5120" width="6.88671875" style="3" customWidth="1"/>
    <col min="5121" max="5121" width="8.77734375" style="3" customWidth="1"/>
    <col min="5122" max="5122" width="55.77734375" style="3" customWidth="1"/>
    <col min="5123" max="5123" width="23.77734375" style="3" customWidth="1"/>
    <col min="5124" max="5124" width="45.77734375" style="3" customWidth="1"/>
    <col min="5125" max="5126" width="24.77734375" style="3" customWidth="1"/>
    <col min="5127" max="5376" width="6.88671875" style="3" customWidth="1"/>
    <col min="5377" max="5377" width="8.77734375" style="3" customWidth="1"/>
    <col min="5378" max="5378" width="55.77734375" style="3" customWidth="1"/>
    <col min="5379" max="5379" width="23.77734375" style="3" customWidth="1"/>
    <col min="5380" max="5380" width="45.77734375" style="3" customWidth="1"/>
    <col min="5381" max="5382" width="24.77734375" style="3" customWidth="1"/>
    <col min="5383" max="5632" width="6.88671875" style="3" customWidth="1"/>
    <col min="5633" max="5633" width="8.77734375" style="3" customWidth="1"/>
    <col min="5634" max="5634" width="55.77734375" style="3" customWidth="1"/>
    <col min="5635" max="5635" width="23.77734375" style="3" customWidth="1"/>
    <col min="5636" max="5636" width="45.77734375" style="3" customWidth="1"/>
    <col min="5637" max="5638" width="24.77734375" style="3" customWidth="1"/>
    <col min="5639" max="5888" width="6.88671875" style="3" customWidth="1"/>
    <col min="5889" max="5889" width="8.77734375" style="3" customWidth="1"/>
    <col min="5890" max="5890" width="55.77734375" style="3" customWidth="1"/>
    <col min="5891" max="5891" width="23.77734375" style="3" customWidth="1"/>
    <col min="5892" max="5892" width="45.77734375" style="3" customWidth="1"/>
    <col min="5893" max="5894" width="24.77734375" style="3" customWidth="1"/>
    <col min="5895" max="6144" width="6.88671875" style="3" customWidth="1"/>
    <col min="6145" max="6145" width="8.77734375" style="3" customWidth="1"/>
    <col min="6146" max="6146" width="55.77734375" style="3" customWidth="1"/>
    <col min="6147" max="6147" width="23.77734375" style="3" customWidth="1"/>
    <col min="6148" max="6148" width="45.77734375" style="3" customWidth="1"/>
    <col min="6149" max="6150" width="24.77734375" style="3" customWidth="1"/>
    <col min="6151" max="6400" width="6.88671875" style="3" customWidth="1"/>
    <col min="6401" max="6401" width="8.77734375" style="3" customWidth="1"/>
    <col min="6402" max="6402" width="55.77734375" style="3" customWidth="1"/>
    <col min="6403" max="6403" width="23.77734375" style="3" customWidth="1"/>
    <col min="6404" max="6404" width="45.77734375" style="3" customWidth="1"/>
    <col min="6405" max="6406" width="24.77734375" style="3" customWidth="1"/>
    <col min="6407" max="6656" width="6.88671875" style="3" customWidth="1"/>
    <col min="6657" max="6657" width="8.77734375" style="3" customWidth="1"/>
    <col min="6658" max="6658" width="55.77734375" style="3" customWidth="1"/>
    <col min="6659" max="6659" width="23.77734375" style="3" customWidth="1"/>
    <col min="6660" max="6660" width="45.77734375" style="3" customWidth="1"/>
    <col min="6661" max="6662" width="24.77734375" style="3" customWidth="1"/>
    <col min="6663" max="6912" width="6.88671875" style="3" customWidth="1"/>
    <col min="6913" max="6913" width="8.77734375" style="3" customWidth="1"/>
    <col min="6914" max="6914" width="55.77734375" style="3" customWidth="1"/>
    <col min="6915" max="6915" width="23.77734375" style="3" customWidth="1"/>
    <col min="6916" max="6916" width="45.77734375" style="3" customWidth="1"/>
    <col min="6917" max="6918" width="24.77734375" style="3" customWidth="1"/>
    <col min="6919" max="7168" width="6.88671875" style="3" customWidth="1"/>
    <col min="7169" max="7169" width="8.77734375" style="3" customWidth="1"/>
    <col min="7170" max="7170" width="55.77734375" style="3" customWidth="1"/>
    <col min="7171" max="7171" width="23.77734375" style="3" customWidth="1"/>
    <col min="7172" max="7172" width="45.77734375" style="3" customWidth="1"/>
    <col min="7173" max="7174" width="24.77734375" style="3" customWidth="1"/>
    <col min="7175" max="7424" width="6.88671875" style="3" customWidth="1"/>
    <col min="7425" max="7425" width="8.77734375" style="3" customWidth="1"/>
    <col min="7426" max="7426" width="55.77734375" style="3" customWidth="1"/>
    <col min="7427" max="7427" width="23.77734375" style="3" customWidth="1"/>
    <col min="7428" max="7428" width="45.77734375" style="3" customWidth="1"/>
    <col min="7429" max="7430" width="24.77734375" style="3" customWidth="1"/>
    <col min="7431" max="7680" width="6.88671875" style="3" customWidth="1"/>
    <col min="7681" max="7681" width="8.77734375" style="3" customWidth="1"/>
    <col min="7682" max="7682" width="55.77734375" style="3" customWidth="1"/>
    <col min="7683" max="7683" width="23.77734375" style="3" customWidth="1"/>
    <col min="7684" max="7684" width="45.77734375" style="3" customWidth="1"/>
    <col min="7685" max="7686" width="24.77734375" style="3" customWidth="1"/>
    <col min="7687" max="7936" width="6.88671875" style="3" customWidth="1"/>
    <col min="7937" max="7937" width="8.77734375" style="3" customWidth="1"/>
    <col min="7938" max="7938" width="55.77734375" style="3" customWidth="1"/>
    <col min="7939" max="7939" width="23.77734375" style="3" customWidth="1"/>
    <col min="7940" max="7940" width="45.77734375" style="3" customWidth="1"/>
    <col min="7941" max="7942" width="24.77734375" style="3" customWidth="1"/>
    <col min="7943" max="8192" width="6.88671875" style="3" customWidth="1"/>
    <col min="8193" max="8193" width="8.77734375" style="3" customWidth="1"/>
    <col min="8194" max="8194" width="55.77734375" style="3" customWidth="1"/>
    <col min="8195" max="8195" width="23.77734375" style="3" customWidth="1"/>
    <col min="8196" max="8196" width="45.77734375" style="3" customWidth="1"/>
    <col min="8197" max="8198" width="24.77734375" style="3" customWidth="1"/>
    <col min="8199" max="8448" width="6.88671875" style="3" customWidth="1"/>
    <col min="8449" max="8449" width="8.77734375" style="3" customWidth="1"/>
    <col min="8450" max="8450" width="55.77734375" style="3" customWidth="1"/>
    <col min="8451" max="8451" width="23.77734375" style="3" customWidth="1"/>
    <col min="8452" max="8452" width="45.77734375" style="3" customWidth="1"/>
    <col min="8453" max="8454" width="24.77734375" style="3" customWidth="1"/>
    <col min="8455" max="8704" width="6.88671875" style="3" customWidth="1"/>
    <col min="8705" max="8705" width="8.77734375" style="3" customWidth="1"/>
    <col min="8706" max="8706" width="55.77734375" style="3" customWidth="1"/>
    <col min="8707" max="8707" width="23.77734375" style="3" customWidth="1"/>
    <col min="8708" max="8708" width="45.77734375" style="3" customWidth="1"/>
    <col min="8709" max="8710" width="24.77734375" style="3" customWidth="1"/>
    <col min="8711" max="8960" width="6.88671875" style="3" customWidth="1"/>
    <col min="8961" max="8961" width="8.77734375" style="3" customWidth="1"/>
    <col min="8962" max="8962" width="55.77734375" style="3" customWidth="1"/>
    <col min="8963" max="8963" width="23.77734375" style="3" customWidth="1"/>
    <col min="8964" max="8964" width="45.77734375" style="3" customWidth="1"/>
    <col min="8965" max="8966" width="24.77734375" style="3" customWidth="1"/>
    <col min="8967" max="9216" width="6.88671875" style="3" customWidth="1"/>
    <col min="9217" max="9217" width="8.77734375" style="3" customWidth="1"/>
    <col min="9218" max="9218" width="55.77734375" style="3" customWidth="1"/>
    <col min="9219" max="9219" width="23.77734375" style="3" customWidth="1"/>
    <col min="9220" max="9220" width="45.77734375" style="3" customWidth="1"/>
    <col min="9221" max="9222" width="24.77734375" style="3" customWidth="1"/>
    <col min="9223" max="9472" width="6.88671875" style="3" customWidth="1"/>
    <col min="9473" max="9473" width="8.77734375" style="3" customWidth="1"/>
    <col min="9474" max="9474" width="55.77734375" style="3" customWidth="1"/>
    <col min="9475" max="9475" width="23.77734375" style="3" customWidth="1"/>
    <col min="9476" max="9476" width="45.77734375" style="3" customWidth="1"/>
    <col min="9477" max="9478" width="24.77734375" style="3" customWidth="1"/>
    <col min="9479" max="9728" width="6.88671875" style="3" customWidth="1"/>
    <col min="9729" max="9729" width="8.77734375" style="3" customWidth="1"/>
    <col min="9730" max="9730" width="55.77734375" style="3" customWidth="1"/>
    <col min="9731" max="9731" width="23.77734375" style="3" customWidth="1"/>
    <col min="9732" max="9732" width="45.77734375" style="3" customWidth="1"/>
    <col min="9733" max="9734" width="24.77734375" style="3" customWidth="1"/>
    <col min="9735" max="9984" width="6.88671875" style="3" customWidth="1"/>
    <col min="9985" max="9985" width="8.77734375" style="3" customWidth="1"/>
    <col min="9986" max="9986" width="55.77734375" style="3" customWidth="1"/>
    <col min="9987" max="9987" width="23.77734375" style="3" customWidth="1"/>
    <col min="9988" max="9988" width="45.77734375" style="3" customWidth="1"/>
    <col min="9989" max="9990" width="24.77734375" style="3" customWidth="1"/>
    <col min="9991" max="10240" width="6.88671875" style="3" customWidth="1"/>
    <col min="10241" max="10241" width="8.77734375" style="3" customWidth="1"/>
    <col min="10242" max="10242" width="55.77734375" style="3" customWidth="1"/>
    <col min="10243" max="10243" width="23.77734375" style="3" customWidth="1"/>
    <col min="10244" max="10244" width="45.77734375" style="3" customWidth="1"/>
    <col min="10245" max="10246" width="24.77734375" style="3" customWidth="1"/>
    <col min="10247" max="10496" width="6.88671875" style="3" customWidth="1"/>
    <col min="10497" max="10497" width="8.77734375" style="3" customWidth="1"/>
    <col min="10498" max="10498" width="55.77734375" style="3" customWidth="1"/>
    <col min="10499" max="10499" width="23.77734375" style="3" customWidth="1"/>
    <col min="10500" max="10500" width="45.77734375" style="3" customWidth="1"/>
    <col min="10501" max="10502" width="24.77734375" style="3" customWidth="1"/>
    <col min="10503" max="10752" width="6.88671875" style="3" customWidth="1"/>
    <col min="10753" max="10753" width="8.77734375" style="3" customWidth="1"/>
    <col min="10754" max="10754" width="55.77734375" style="3" customWidth="1"/>
    <col min="10755" max="10755" width="23.77734375" style="3" customWidth="1"/>
    <col min="10756" max="10756" width="45.77734375" style="3" customWidth="1"/>
    <col min="10757" max="10758" width="24.77734375" style="3" customWidth="1"/>
    <col min="10759" max="11008" width="6.88671875" style="3" customWidth="1"/>
    <col min="11009" max="11009" width="8.77734375" style="3" customWidth="1"/>
    <col min="11010" max="11010" width="55.77734375" style="3" customWidth="1"/>
    <col min="11011" max="11011" width="23.77734375" style="3" customWidth="1"/>
    <col min="11012" max="11012" width="45.77734375" style="3" customWidth="1"/>
    <col min="11013" max="11014" width="24.77734375" style="3" customWidth="1"/>
    <col min="11015" max="11264" width="6.88671875" style="3" customWidth="1"/>
    <col min="11265" max="11265" width="8.77734375" style="3" customWidth="1"/>
    <col min="11266" max="11266" width="55.77734375" style="3" customWidth="1"/>
    <col min="11267" max="11267" width="23.77734375" style="3" customWidth="1"/>
    <col min="11268" max="11268" width="45.77734375" style="3" customWidth="1"/>
    <col min="11269" max="11270" width="24.77734375" style="3" customWidth="1"/>
    <col min="11271" max="11520" width="6.88671875" style="3" customWidth="1"/>
    <col min="11521" max="11521" width="8.77734375" style="3" customWidth="1"/>
    <col min="11522" max="11522" width="55.77734375" style="3" customWidth="1"/>
    <col min="11523" max="11523" width="23.77734375" style="3" customWidth="1"/>
    <col min="11524" max="11524" width="45.77734375" style="3" customWidth="1"/>
    <col min="11525" max="11526" width="24.77734375" style="3" customWidth="1"/>
    <col min="11527" max="11776" width="6.88671875" style="3" customWidth="1"/>
    <col min="11777" max="11777" width="8.77734375" style="3" customWidth="1"/>
    <col min="11778" max="11778" width="55.77734375" style="3" customWidth="1"/>
    <col min="11779" max="11779" width="23.77734375" style="3" customWidth="1"/>
    <col min="11780" max="11780" width="45.77734375" style="3" customWidth="1"/>
    <col min="11781" max="11782" width="24.77734375" style="3" customWidth="1"/>
    <col min="11783" max="12032" width="6.88671875" style="3" customWidth="1"/>
    <col min="12033" max="12033" width="8.77734375" style="3" customWidth="1"/>
    <col min="12034" max="12034" width="55.77734375" style="3" customWidth="1"/>
    <col min="12035" max="12035" width="23.77734375" style="3" customWidth="1"/>
    <col min="12036" max="12036" width="45.77734375" style="3" customWidth="1"/>
    <col min="12037" max="12038" width="24.77734375" style="3" customWidth="1"/>
    <col min="12039" max="12288" width="6.88671875" style="3" customWidth="1"/>
    <col min="12289" max="12289" width="8.77734375" style="3" customWidth="1"/>
    <col min="12290" max="12290" width="55.77734375" style="3" customWidth="1"/>
    <col min="12291" max="12291" width="23.77734375" style="3" customWidth="1"/>
    <col min="12292" max="12292" width="45.77734375" style="3" customWidth="1"/>
    <col min="12293" max="12294" width="24.77734375" style="3" customWidth="1"/>
    <col min="12295" max="12544" width="6.88671875" style="3" customWidth="1"/>
    <col min="12545" max="12545" width="8.77734375" style="3" customWidth="1"/>
    <col min="12546" max="12546" width="55.77734375" style="3" customWidth="1"/>
    <col min="12547" max="12547" width="23.77734375" style="3" customWidth="1"/>
    <col min="12548" max="12548" width="45.77734375" style="3" customWidth="1"/>
    <col min="12549" max="12550" width="24.77734375" style="3" customWidth="1"/>
    <col min="12551" max="12800" width="6.88671875" style="3" customWidth="1"/>
    <col min="12801" max="12801" width="8.77734375" style="3" customWidth="1"/>
    <col min="12802" max="12802" width="55.77734375" style="3" customWidth="1"/>
    <col min="12803" max="12803" width="23.77734375" style="3" customWidth="1"/>
    <col min="12804" max="12804" width="45.77734375" style="3" customWidth="1"/>
    <col min="12805" max="12806" width="24.77734375" style="3" customWidth="1"/>
    <col min="12807" max="13056" width="6.88671875" style="3" customWidth="1"/>
    <col min="13057" max="13057" width="8.77734375" style="3" customWidth="1"/>
    <col min="13058" max="13058" width="55.77734375" style="3" customWidth="1"/>
    <col min="13059" max="13059" width="23.77734375" style="3" customWidth="1"/>
    <col min="13060" max="13060" width="45.77734375" style="3" customWidth="1"/>
    <col min="13061" max="13062" width="24.77734375" style="3" customWidth="1"/>
    <col min="13063" max="13312" width="6.88671875" style="3" customWidth="1"/>
    <col min="13313" max="13313" width="8.77734375" style="3" customWidth="1"/>
    <col min="13314" max="13314" width="55.77734375" style="3" customWidth="1"/>
    <col min="13315" max="13315" width="23.77734375" style="3" customWidth="1"/>
    <col min="13316" max="13316" width="45.77734375" style="3" customWidth="1"/>
    <col min="13317" max="13318" width="24.77734375" style="3" customWidth="1"/>
    <col min="13319" max="13568" width="6.88671875" style="3" customWidth="1"/>
    <col min="13569" max="13569" width="8.77734375" style="3" customWidth="1"/>
    <col min="13570" max="13570" width="55.77734375" style="3" customWidth="1"/>
    <col min="13571" max="13571" width="23.77734375" style="3" customWidth="1"/>
    <col min="13572" max="13572" width="45.77734375" style="3" customWidth="1"/>
    <col min="13573" max="13574" width="24.77734375" style="3" customWidth="1"/>
    <col min="13575" max="13824" width="6.88671875" style="3" customWidth="1"/>
    <col min="13825" max="13825" width="8.77734375" style="3" customWidth="1"/>
    <col min="13826" max="13826" width="55.77734375" style="3" customWidth="1"/>
    <col min="13827" max="13827" width="23.77734375" style="3" customWidth="1"/>
    <col min="13828" max="13828" width="45.77734375" style="3" customWidth="1"/>
    <col min="13829" max="13830" width="24.77734375" style="3" customWidth="1"/>
    <col min="13831" max="14080" width="6.88671875" style="3" customWidth="1"/>
    <col min="14081" max="14081" width="8.77734375" style="3" customWidth="1"/>
    <col min="14082" max="14082" width="55.77734375" style="3" customWidth="1"/>
    <col min="14083" max="14083" width="23.77734375" style="3" customWidth="1"/>
    <col min="14084" max="14084" width="45.77734375" style="3" customWidth="1"/>
    <col min="14085" max="14086" width="24.77734375" style="3" customWidth="1"/>
    <col min="14087" max="14336" width="6.88671875" style="3" customWidth="1"/>
    <col min="14337" max="14337" width="8.77734375" style="3" customWidth="1"/>
    <col min="14338" max="14338" width="55.77734375" style="3" customWidth="1"/>
    <col min="14339" max="14339" width="23.77734375" style="3" customWidth="1"/>
    <col min="14340" max="14340" width="45.77734375" style="3" customWidth="1"/>
    <col min="14341" max="14342" width="24.77734375" style="3" customWidth="1"/>
    <col min="14343" max="14592" width="6.88671875" style="3" customWidth="1"/>
    <col min="14593" max="14593" width="8.77734375" style="3" customWidth="1"/>
    <col min="14594" max="14594" width="55.77734375" style="3" customWidth="1"/>
    <col min="14595" max="14595" width="23.77734375" style="3" customWidth="1"/>
    <col min="14596" max="14596" width="45.77734375" style="3" customWidth="1"/>
    <col min="14597" max="14598" width="24.77734375" style="3" customWidth="1"/>
    <col min="14599" max="14848" width="6.88671875" style="3" customWidth="1"/>
    <col min="14849" max="14849" width="8.77734375" style="3" customWidth="1"/>
    <col min="14850" max="14850" width="55.77734375" style="3" customWidth="1"/>
    <col min="14851" max="14851" width="23.77734375" style="3" customWidth="1"/>
    <col min="14852" max="14852" width="45.77734375" style="3" customWidth="1"/>
    <col min="14853" max="14854" width="24.77734375" style="3" customWidth="1"/>
    <col min="14855" max="15104" width="6.88671875" style="3" customWidth="1"/>
    <col min="15105" max="15105" width="8.77734375" style="3" customWidth="1"/>
    <col min="15106" max="15106" width="55.77734375" style="3" customWidth="1"/>
    <col min="15107" max="15107" width="23.77734375" style="3" customWidth="1"/>
    <col min="15108" max="15108" width="45.77734375" style="3" customWidth="1"/>
    <col min="15109" max="15110" width="24.77734375" style="3" customWidth="1"/>
    <col min="15111" max="15360" width="6.88671875" style="3" customWidth="1"/>
    <col min="15361" max="15361" width="8.77734375" style="3" customWidth="1"/>
    <col min="15362" max="15362" width="55.77734375" style="3" customWidth="1"/>
    <col min="15363" max="15363" width="23.77734375" style="3" customWidth="1"/>
    <col min="15364" max="15364" width="45.77734375" style="3" customWidth="1"/>
    <col min="15365" max="15366" width="24.77734375" style="3" customWidth="1"/>
    <col min="15367" max="15616" width="6.88671875" style="3" customWidth="1"/>
    <col min="15617" max="15617" width="8.77734375" style="3" customWidth="1"/>
    <col min="15618" max="15618" width="55.77734375" style="3" customWidth="1"/>
    <col min="15619" max="15619" width="23.77734375" style="3" customWidth="1"/>
    <col min="15620" max="15620" width="45.77734375" style="3" customWidth="1"/>
    <col min="15621" max="15622" width="24.77734375" style="3" customWidth="1"/>
    <col min="15623" max="15872" width="6.88671875" style="3" customWidth="1"/>
    <col min="15873" max="15873" width="8.77734375" style="3" customWidth="1"/>
    <col min="15874" max="15874" width="55.77734375" style="3" customWidth="1"/>
    <col min="15875" max="15875" width="23.77734375" style="3" customWidth="1"/>
    <col min="15876" max="15876" width="45.77734375" style="3" customWidth="1"/>
    <col min="15877" max="15878" width="24.77734375" style="3" customWidth="1"/>
    <col min="15879" max="16128" width="6.88671875" style="3" customWidth="1"/>
    <col min="16129" max="16129" width="8.77734375" style="3" customWidth="1"/>
    <col min="16130" max="16130" width="55.77734375" style="3" customWidth="1"/>
    <col min="16131" max="16131" width="23.77734375" style="3" customWidth="1"/>
    <col min="16132" max="16132" width="45.77734375" style="3" customWidth="1"/>
    <col min="16133" max="16134" width="24.77734375" style="3" customWidth="1"/>
    <col min="16135" max="16384" width="6.88671875" style="3" customWidth="1"/>
  </cols>
  <sheetData>
    <row r="1" spans="1:6" x14ac:dyDescent="0.3">
      <c r="B1" s="45" t="s">
        <v>5265</v>
      </c>
      <c r="C1" s="1021" t="s">
        <v>93</v>
      </c>
    </row>
    <row r="3" spans="1:6" ht="31.2" x14ac:dyDescent="0.25">
      <c r="A3" s="11" t="s">
        <v>112</v>
      </c>
      <c r="B3" s="11" t="s">
        <v>416</v>
      </c>
      <c r="C3" s="1022" t="s">
        <v>417</v>
      </c>
      <c r="D3" s="96" t="s">
        <v>418</v>
      </c>
      <c r="E3" s="97" t="s">
        <v>264</v>
      </c>
      <c r="F3" s="91" t="s">
        <v>265</v>
      </c>
    </row>
    <row r="4" spans="1:6" x14ac:dyDescent="0.25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</row>
    <row r="5" spans="1:6" x14ac:dyDescent="0.25">
      <c r="A5" s="13"/>
      <c r="B5" s="13"/>
      <c r="C5" s="13"/>
      <c r="D5" s="13"/>
      <c r="E5" s="13"/>
      <c r="F5" s="13"/>
    </row>
    <row r="6" spans="1:6" x14ac:dyDescent="0.25">
      <c r="A6" s="5"/>
      <c r="B6" s="4" t="s">
        <v>111</v>
      </c>
      <c r="C6" s="4"/>
      <c r="D6" s="5"/>
      <c r="E6" s="5"/>
      <c r="F6" s="5"/>
    </row>
    <row r="7" spans="1:6" x14ac:dyDescent="0.25">
      <c r="A7" s="5"/>
      <c r="B7" s="4" t="s">
        <v>93</v>
      </c>
      <c r="C7" s="1026">
        <v>4645834000</v>
      </c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4" t="s">
        <v>123</v>
      </c>
      <c r="B9" s="4" t="s">
        <v>93</v>
      </c>
      <c r="C9" s="5"/>
      <c r="D9" s="5"/>
      <c r="E9" s="5"/>
      <c r="F9" s="5"/>
    </row>
    <row r="10" spans="1:6" ht="31.2" x14ac:dyDescent="0.25">
      <c r="A10" s="118" t="s">
        <v>237</v>
      </c>
      <c r="B10" s="90" t="s">
        <v>238</v>
      </c>
      <c r="C10" s="1023">
        <v>231507000</v>
      </c>
      <c r="D10" s="5"/>
      <c r="E10" s="1000" t="s">
        <v>937</v>
      </c>
      <c r="F10" s="1000"/>
    </row>
    <row r="11" spans="1:6" ht="31.2" x14ac:dyDescent="0.25">
      <c r="A11" s="5">
        <v>1</v>
      </c>
      <c r="B11" s="1000" t="s">
        <v>420</v>
      </c>
      <c r="C11" s="537">
        <v>19200000</v>
      </c>
      <c r="D11" s="5" t="s">
        <v>6129</v>
      </c>
      <c r="E11" s="456" t="s">
        <v>6221</v>
      </c>
      <c r="F11" s="456" t="s">
        <v>93</v>
      </c>
    </row>
    <row r="12" spans="1:6" ht="31.2" x14ac:dyDescent="0.25">
      <c r="A12" s="5">
        <v>2</v>
      </c>
      <c r="B12" s="456" t="s">
        <v>424</v>
      </c>
      <c r="C12" s="537">
        <v>14580000</v>
      </c>
      <c r="D12" s="993" t="s">
        <v>6130</v>
      </c>
      <c r="E12" s="1000" t="s">
        <v>1223</v>
      </c>
      <c r="F12" s="456" t="s">
        <v>93</v>
      </c>
    </row>
    <row r="13" spans="1:6" ht="31.2" x14ac:dyDescent="0.25">
      <c r="A13" s="5">
        <v>3</v>
      </c>
      <c r="B13" s="1000" t="s">
        <v>426</v>
      </c>
      <c r="C13" s="537">
        <v>77322000</v>
      </c>
      <c r="D13" s="993" t="s">
        <v>6131</v>
      </c>
      <c r="E13" s="1000" t="s">
        <v>6222</v>
      </c>
      <c r="F13" s="456" t="s">
        <v>93</v>
      </c>
    </row>
    <row r="14" spans="1:6" ht="31.2" x14ac:dyDescent="0.25">
      <c r="A14" s="5">
        <v>4</v>
      </c>
      <c r="B14" s="1000" t="s">
        <v>239</v>
      </c>
      <c r="C14" s="537">
        <v>21165000</v>
      </c>
      <c r="D14" s="993" t="s">
        <v>240</v>
      </c>
      <c r="E14" s="1000" t="s">
        <v>6223</v>
      </c>
      <c r="F14" s="456" t="s">
        <v>93</v>
      </c>
    </row>
    <row r="15" spans="1:6" ht="31.2" x14ac:dyDescent="0.25">
      <c r="A15" s="5">
        <v>5</v>
      </c>
      <c r="B15" s="456" t="s">
        <v>439</v>
      </c>
      <c r="C15" s="537">
        <v>8500000</v>
      </c>
      <c r="D15" s="993" t="s">
        <v>241</v>
      </c>
      <c r="E15" s="1000" t="s">
        <v>515</v>
      </c>
      <c r="F15" s="456" t="s">
        <v>93</v>
      </c>
    </row>
    <row r="16" spans="1:6" ht="31.2" x14ac:dyDescent="0.25">
      <c r="A16" s="5">
        <v>6</v>
      </c>
      <c r="B16" s="456" t="s">
        <v>242</v>
      </c>
      <c r="C16" s="537">
        <v>9871000</v>
      </c>
      <c r="D16" s="993" t="s">
        <v>6132</v>
      </c>
      <c r="E16" s="1000" t="s">
        <v>6224</v>
      </c>
      <c r="F16" s="456" t="s">
        <v>93</v>
      </c>
    </row>
    <row r="17" spans="1:6" ht="31.2" x14ac:dyDescent="0.25">
      <c r="A17" s="5">
        <v>7</v>
      </c>
      <c r="B17" s="456" t="s">
        <v>550</v>
      </c>
      <c r="C17" s="537">
        <v>1920000</v>
      </c>
      <c r="D17" s="993" t="s">
        <v>3499</v>
      </c>
      <c r="E17" s="1000" t="s">
        <v>515</v>
      </c>
      <c r="F17" s="456" t="s">
        <v>93</v>
      </c>
    </row>
    <row r="18" spans="1:6" ht="31.2" x14ac:dyDescent="0.25">
      <c r="A18" s="5">
        <v>8</v>
      </c>
      <c r="B18" s="1000" t="s">
        <v>279</v>
      </c>
      <c r="C18" s="537">
        <v>38724000</v>
      </c>
      <c r="D18" s="993" t="s">
        <v>4352</v>
      </c>
      <c r="E18" s="1000" t="s">
        <v>6225</v>
      </c>
      <c r="F18" s="456" t="s">
        <v>93</v>
      </c>
    </row>
    <row r="19" spans="1:6" ht="31.2" x14ac:dyDescent="0.25">
      <c r="A19" s="5">
        <v>9</v>
      </c>
      <c r="B19" s="1000" t="s">
        <v>446</v>
      </c>
      <c r="C19" s="537">
        <v>28800000</v>
      </c>
      <c r="D19" s="993" t="s">
        <v>3456</v>
      </c>
      <c r="E19" s="456" t="s">
        <v>6226</v>
      </c>
      <c r="F19" s="456" t="s">
        <v>93</v>
      </c>
    </row>
    <row r="20" spans="1:6" ht="31.2" x14ac:dyDescent="0.25">
      <c r="A20" s="5">
        <v>10</v>
      </c>
      <c r="B20" s="456" t="s">
        <v>554</v>
      </c>
      <c r="C20" s="537">
        <v>11425000</v>
      </c>
      <c r="D20" s="993" t="s">
        <v>6133</v>
      </c>
      <c r="E20" s="456" t="s">
        <v>6227</v>
      </c>
      <c r="F20" s="456" t="s">
        <v>93</v>
      </c>
    </row>
    <row r="21" spans="1:6" x14ac:dyDescent="0.25">
      <c r="A21" s="5"/>
      <c r="B21" s="5"/>
      <c r="C21" s="5"/>
      <c r="D21" s="5"/>
      <c r="E21" s="1000"/>
      <c r="F21" s="1000"/>
    </row>
    <row r="22" spans="1:6" ht="31.2" x14ac:dyDescent="0.25">
      <c r="A22" s="118" t="s">
        <v>243</v>
      </c>
      <c r="B22" s="1024" t="s">
        <v>244</v>
      </c>
      <c r="C22" s="1023">
        <v>152689600</v>
      </c>
      <c r="D22" s="993"/>
      <c r="E22" s="1000" t="s">
        <v>937</v>
      </c>
      <c r="F22" s="1000"/>
    </row>
    <row r="23" spans="1:6" ht="31.2" x14ac:dyDescent="0.25">
      <c r="A23" s="5">
        <v>1</v>
      </c>
      <c r="B23" s="1000" t="s">
        <v>862</v>
      </c>
      <c r="C23" s="537">
        <v>13850000</v>
      </c>
      <c r="D23" s="993" t="s">
        <v>6134</v>
      </c>
      <c r="E23" s="1000"/>
      <c r="F23" s="456" t="s">
        <v>93</v>
      </c>
    </row>
    <row r="24" spans="1:6" ht="31.2" x14ac:dyDescent="0.25">
      <c r="A24" s="5">
        <v>2</v>
      </c>
      <c r="B24" s="1000" t="s">
        <v>6228</v>
      </c>
      <c r="C24" s="537">
        <v>26440600</v>
      </c>
      <c r="D24" s="993" t="s">
        <v>6310</v>
      </c>
      <c r="E24" s="1000" t="s">
        <v>1601</v>
      </c>
      <c r="F24" s="456" t="s">
        <v>93</v>
      </c>
    </row>
    <row r="25" spans="1:6" ht="31.2" x14ac:dyDescent="0.25">
      <c r="A25" s="5">
        <v>3</v>
      </c>
      <c r="B25" s="1000" t="s">
        <v>6136</v>
      </c>
      <c r="C25" s="537">
        <v>9900000</v>
      </c>
      <c r="D25" s="993" t="s">
        <v>6309</v>
      </c>
      <c r="E25" s="1000" t="s">
        <v>262</v>
      </c>
      <c r="F25" s="456" t="s">
        <v>93</v>
      </c>
    </row>
    <row r="26" spans="1:6" ht="31.2" x14ac:dyDescent="0.25">
      <c r="A26" s="5">
        <v>4</v>
      </c>
      <c r="B26" s="1000" t="s">
        <v>245</v>
      </c>
      <c r="C26" s="537">
        <v>35000000</v>
      </c>
      <c r="D26" s="993" t="s">
        <v>6137</v>
      </c>
      <c r="E26" s="1000" t="s">
        <v>262</v>
      </c>
      <c r="F26" s="456" t="s">
        <v>93</v>
      </c>
    </row>
    <row r="27" spans="1:6" ht="31.2" x14ac:dyDescent="0.25">
      <c r="A27" s="5">
        <v>5</v>
      </c>
      <c r="B27" s="456" t="s">
        <v>456</v>
      </c>
      <c r="C27" s="537">
        <v>54249000</v>
      </c>
      <c r="D27" s="5" t="s">
        <v>6307</v>
      </c>
      <c r="E27" s="456" t="s">
        <v>6229</v>
      </c>
      <c r="F27" s="456" t="s">
        <v>93</v>
      </c>
    </row>
    <row r="28" spans="1:6" ht="31.2" x14ac:dyDescent="0.25">
      <c r="A28" s="5">
        <v>6</v>
      </c>
      <c r="B28" s="456" t="s">
        <v>867</v>
      </c>
      <c r="C28" s="537">
        <v>5250000</v>
      </c>
      <c r="D28" s="993" t="s">
        <v>6308</v>
      </c>
      <c r="E28" s="1000" t="s">
        <v>262</v>
      </c>
      <c r="F28" s="456" t="s">
        <v>93</v>
      </c>
    </row>
    <row r="29" spans="1:6" ht="31.2" x14ac:dyDescent="0.25">
      <c r="A29" s="5">
        <v>7</v>
      </c>
      <c r="B29" s="1000" t="s">
        <v>711</v>
      </c>
      <c r="C29" s="537">
        <v>8000000</v>
      </c>
      <c r="D29" s="993" t="s">
        <v>6138</v>
      </c>
      <c r="E29" s="456" t="s">
        <v>6230</v>
      </c>
      <c r="F29" s="456" t="s">
        <v>93</v>
      </c>
    </row>
    <row r="30" spans="1:6" x14ac:dyDescent="0.25">
      <c r="A30" s="5"/>
      <c r="B30" s="5"/>
      <c r="C30" s="5"/>
      <c r="D30" s="5"/>
      <c r="E30" s="1000"/>
      <c r="F30" s="1000"/>
    </row>
    <row r="31" spans="1:6" ht="46.8" x14ac:dyDescent="0.25">
      <c r="A31" s="118" t="s">
        <v>247</v>
      </c>
      <c r="B31" s="1024" t="s">
        <v>466</v>
      </c>
      <c r="C31" s="1023">
        <v>31517500</v>
      </c>
      <c r="D31" s="5"/>
      <c r="E31" s="1000" t="s">
        <v>937</v>
      </c>
      <c r="F31" s="1000"/>
    </row>
    <row r="32" spans="1:6" ht="31.2" x14ac:dyDescent="0.25">
      <c r="A32" s="5">
        <v>1</v>
      </c>
      <c r="B32" s="456" t="s">
        <v>467</v>
      </c>
      <c r="C32" s="537">
        <v>29223000</v>
      </c>
      <c r="D32" s="993" t="s">
        <v>6139</v>
      </c>
      <c r="E32" s="456" t="s">
        <v>6231</v>
      </c>
      <c r="F32" s="456" t="s">
        <v>93</v>
      </c>
    </row>
    <row r="33" spans="1:6" ht="31.2" x14ac:dyDescent="0.25">
      <c r="A33" s="5">
        <v>2</v>
      </c>
      <c r="B33" s="456" t="s">
        <v>1141</v>
      </c>
      <c r="C33" s="537">
        <v>1145000</v>
      </c>
      <c r="D33" s="993" t="s">
        <v>6140</v>
      </c>
      <c r="E33" s="1000" t="s">
        <v>6232</v>
      </c>
      <c r="F33" s="456" t="s">
        <v>93</v>
      </c>
    </row>
    <row r="34" spans="1:6" ht="31.2" x14ac:dyDescent="0.25">
      <c r="A34" s="5">
        <v>3</v>
      </c>
      <c r="B34" s="456" t="s">
        <v>562</v>
      </c>
      <c r="C34" s="537">
        <v>1149500</v>
      </c>
      <c r="D34" s="993" t="s">
        <v>6141</v>
      </c>
      <c r="E34" s="1000" t="s">
        <v>6232</v>
      </c>
      <c r="F34" s="456" t="s">
        <v>93</v>
      </c>
    </row>
    <row r="35" spans="1:6" x14ac:dyDescent="0.25">
      <c r="A35" s="5"/>
      <c r="B35" s="5"/>
      <c r="C35" s="5"/>
      <c r="D35" s="5"/>
      <c r="E35" s="1000"/>
      <c r="F35" s="1000"/>
    </row>
    <row r="36" spans="1:6" ht="31.2" x14ac:dyDescent="0.25">
      <c r="A36" s="118" t="s">
        <v>248</v>
      </c>
      <c r="B36" s="1024" t="s">
        <v>569</v>
      </c>
      <c r="C36" s="1023">
        <v>64488400</v>
      </c>
      <c r="D36" s="5"/>
      <c r="E36" s="1000" t="s">
        <v>937</v>
      </c>
      <c r="F36" s="1000"/>
    </row>
    <row r="37" spans="1:6" ht="31.2" x14ac:dyDescent="0.25">
      <c r="A37" s="5">
        <v>1</v>
      </c>
      <c r="B37" s="1000" t="s">
        <v>570</v>
      </c>
      <c r="C37" s="537">
        <v>10643400</v>
      </c>
      <c r="D37" s="993" t="s">
        <v>6151</v>
      </c>
      <c r="E37" s="456" t="s">
        <v>6233</v>
      </c>
      <c r="F37" s="456" t="s">
        <v>93</v>
      </c>
    </row>
    <row r="38" spans="1:6" ht="31.2" x14ac:dyDescent="0.25">
      <c r="A38" s="5">
        <v>2</v>
      </c>
      <c r="B38" s="1000" t="s">
        <v>573</v>
      </c>
      <c r="C38" s="537">
        <v>28620000</v>
      </c>
      <c r="D38" s="993" t="s">
        <v>6152</v>
      </c>
      <c r="E38" s="456" t="s">
        <v>6234</v>
      </c>
      <c r="F38" s="456" t="s">
        <v>93</v>
      </c>
    </row>
    <row r="39" spans="1:6" ht="31.2" x14ac:dyDescent="0.25">
      <c r="A39" s="5">
        <v>3</v>
      </c>
      <c r="B39" s="1000" t="s">
        <v>6153</v>
      </c>
      <c r="C39" s="537">
        <v>25225000</v>
      </c>
      <c r="D39" s="993" t="s">
        <v>6154</v>
      </c>
      <c r="E39" s="1000" t="s">
        <v>645</v>
      </c>
      <c r="F39" s="456" t="s">
        <v>93</v>
      </c>
    </row>
    <row r="40" spans="1:6" x14ac:dyDescent="0.25">
      <c r="A40" s="5"/>
      <c r="B40" s="5"/>
      <c r="C40" s="5"/>
      <c r="D40" s="5"/>
      <c r="E40" s="1000"/>
      <c r="F40" s="1000"/>
    </row>
    <row r="41" spans="1:6" ht="31.2" x14ac:dyDescent="0.25">
      <c r="A41" s="118" t="s">
        <v>249</v>
      </c>
      <c r="B41" s="1024" t="s">
        <v>807</v>
      </c>
      <c r="C41" s="1023">
        <v>39260000</v>
      </c>
      <c r="D41" s="5"/>
      <c r="E41" s="1000" t="s">
        <v>937</v>
      </c>
      <c r="F41" s="1000"/>
    </row>
    <row r="42" spans="1:6" ht="31.2" x14ac:dyDescent="0.25">
      <c r="A42" s="5">
        <v>1</v>
      </c>
      <c r="B42" s="1000" t="s">
        <v>1619</v>
      </c>
      <c r="C42" s="537">
        <v>39260000</v>
      </c>
      <c r="D42" s="993" t="s">
        <v>6177</v>
      </c>
      <c r="E42" s="456" t="s">
        <v>6235</v>
      </c>
      <c r="F42" s="456" t="s">
        <v>93</v>
      </c>
    </row>
    <row r="43" spans="1:6" x14ac:dyDescent="0.25">
      <c r="A43" s="5"/>
      <c r="B43" s="5"/>
      <c r="C43" s="5"/>
      <c r="D43" s="5"/>
      <c r="E43" s="1000"/>
      <c r="F43" s="1000"/>
    </row>
    <row r="44" spans="1:6" ht="31.2" x14ac:dyDescent="0.25">
      <c r="A44" s="118" t="s">
        <v>250</v>
      </c>
      <c r="B44" s="1024" t="s">
        <v>611</v>
      </c>
      <c r="C44" s="1023">
        <v>13589000</v>
      </c>
      <c r="D44" s="5"/>
      <c r="E44" s="1000" t="s">
        <v>937</v>
      </c>
      <c r="F44" s="1000"/>
    </row>
    <row r="45" spans="1:6" ht="31.2" x14ac:dyDescent="0.25">
      <c r="A45" s="5">
        <v>1</v>
      </c>
      <c r="B45" s="456" t="s">
        <v>612</v>
      </c>
      <c r="C45" s="537">
        <v>13589000</v>
      </c>
      <c r="D45" s="993" t="s">
        <v>6146</v>
      </c>
      <c r="E45" s="456" t="s">
        <v>6236</v>
      </c>
      <c r="F45" s="456" t="s">
        <v>93</v>
      </c>
    </row>
    <row r="46" spans="1:6" x14ac:dyDescent="0.25">
      <c r="A46" s="5"/>
      <c r="B46" s="5"/>
      <c r="C46" s="5"/>
      <c r="D46" s="5"/>
      <c r="E46" s="1000"/>
      <c r="F46" s="1000"/>
    </row>
    <row r="47" spans="1:6" ht="31.2" x14ac:dyDescent="0.25">
      <c r="A47" s="118" t="s">
        <v>253</v>
      </c>
      <c r="B47" s="1024" t="s">
        <v>576</v>
      </c>
      <c r="C47" s="1023">
        <v>220387500</v>
      </c>
      <c r="D47" s="5"/>
      <c r="E47" s="1000" t="s">
        <v>937</v>
      </c>
      <c r="F47" s="1000"/>
    </row>
    <row r="48" spans="1:6" ht="31.2" x14ac:dyDescent="0.25">
      <c r="A48" s="5">
        <v>1</v>
      </c>
      <c r="B48" s="1000" t="s">
        <v>579</v>
      </c>
      <c r="C48" s="537">
        <v>6990000</v>
      </c>
      <c r="D48" s="993" t="s">
        <v>6156</v>
      </c>
      <c r="E48" s="1000" t="s">
        <v>259</v>
      </c>
      <c r="F48" s="456" t="s">
        <v>93</v>
      </c>
    </row>
    <row r="49" spans="1:6" ht="31.2" x14ac:dyDescent="0.25">
      <c r="A49" s="5">
        <v>2</v>
      </c>
      <c r="B49" s="456" t="s">
        <v>6237</v>
      </c>
      <c r="C49" s="537">
        <v>37275000</v>
      </c>
      <c r="D49" s="993" t="s">
        <v>6157</v>
      </c>
      <c r="E49" s="1000" t="s">
        <v>259</v>
      </c>
      <c r="F49" s="456" t="s">
        <v>93</v>
      </c>
    </row>
    <row r="50" spans="1:6" ht="31.2" x14ac:dyDescent="0.25">
      <c r="A50" s="5">
        <v>3</v>
      </c>
      <c r="B50" s="1000" t="s">
        <v>582</v>
      </c>
      <c r="C50" s="537">
        <v>40000000</v>
      </c>
      <c r="D50" s="993" t="s">
        <v>6158</v>
      </c>
      <c r="E50" s="1000" t="s">
        <v>255</v>
      </c>
      <c r="F50" s="456" t="s">
        <v>93</v>
      </c>
    </row>
    <row r="51" spans="1:6" ht="31.2" x14ac:dyDescent="0.25">
      <c r="A51" s="5">
        <v>4</v>
      </c>
      <c r="B51" s="1000" t="s">
        <v>821</v>
      </c>
      <c r="C51" s="537">
        <v>26950000</v>
      </c>
      <c r="D51" s="5" t="s">
        <v>6311</v>
      </c>
      <c r="E51" s="1000" t="s">
        <v>255</v>
      </c>
      <c r="F51" s="456" t="s">
        <v>93</v>
      </c>
    </row>
    <row r="52" spans="1:6" ht="31.2" x14ac:dyDescent="0.25">
      <c r="A52" s="5">
        <v>5</v>
      </c>
      <c r="B52" s="1000" t="s">
        <v>823</v>
      </c>
      <c r="C52" s="537">
        <v>56800000</v>
      </c>
      <c r="D52" s="5" t="s">
        <v>6313</v>
      </c>
      <c r="E52" s="456" t="s">
        <v>6238</v>
      </c>
      <c r="F52" s="456" t="s">
        <v>93</v>
      </c>
    </row>
    <row r="53" spans="1:6" ht="31.2" x14ac:dyDescent="0.25">
      <c r="A53" s="5">
        <v>6</v>
      </c>
      <c r="B53" s="1000" t="s">
        <v>825</v>
      </c>
      <c r="C53" s="537">
        <v>52372500</v>
      </c>
      <c r="D53" s="5" t="s">
        <v>6312</v>
      </c>
      <c r="E53" s="1000" t="s">
        <v>254</v>
      </c>
      <c r="F53" s="456" t="s">
        <v>93</v>
      </c>
    </row>
    <row r="54" spans="1:6" x14ac:dyDescent="0.25">
      <c r="A54" s="5"/>
      <c r="B54" s="5"/>
      <c r="C54" s="5"/>
      <c r="D54" s="5"/>
      <c r="E54" s="1000"/>
      <c r="F54" s="1000"/>
    </row>
    <row r="55" spans="1:6" ht="31.2" x14ac:dyDescent="0.25">
      <c r="A55" s="118" t="s">
        <v>256</v>
      </c>
      <c r="B55" s="1024" t="s">
        <v>595</v>
      </c>
      <c r="C55" s="1023">
        <v>2279822500</v>
      </c>
      <c r="D55" s="5"/>
      <c r="E55" s="1000" t="s">
        <v>937</v>
      </c>
      <c r="F55" s="1000"/>
    </row>
    <row r="56" spans="1:6" ht="31.2" x14ac:dyDescent="0.25">
      <c r="A56" s="5">
        <v>1</v>
      </c>
      <c r="B56" s="456" t="s">
        <v>596</v>
      </c>
      <c r="C56" s="537">
        <v>5362500</v>
      </c>
      <c r="D56" s="993" t="s">
        <v>6161</v>
      </c>
      <c r="E56" s="1000" t="s">
        <v>255</v>
      </c>
      <c r="F56" s="456" t="s">
        <v>93</v>
      </c>
    </row>
    <row r="57" spans="1:6" ht="31.2" x14ac:dyDescent="0.25">
      <c r="A57" s="5">
        <v>2</v>
      </c>
      <c r="B57" s="456" t="s">
        <v>598</v>
      </c>
      <c r="C57" s="537">
        <v>26710000</v>
      </c>
      <c r="D57" s="993" t="s">
        <v>6162</v>
      </c>
      <c r="E57" s="456" t="s">
        <v>6238</v>
      </c>
      <c r="F57" s="456" t="s">
        <v>93</v>
      </c>
    </row>
    <row r="58" spans="1:6" ht="31.2" x14ac:dyDescent="0.25">
      <c r="A58" s="5">
        <v>3</v>
      </c>
      <c r="B58" s="1000" t="s">
        <v>6163</v>
      </c>
      <c r="C58" s="537">
        <v>17750000</v>
      </c>
      <c r="D58" s="993" t="s">
        <v>6164</v>
      </c>
      <c r="E58" s="1000" t="s">
        <v>6239</v>
      </c>
      <c r="F58" s="456" t="s">
        <v>93</v>
      </c>
    </row>
    <row r="59" spans="1:6" ht="31.2" x14ac:dyDescent="0.25">
      <c r="A59" s="5">
        <v>4</v>
      </c>
      <c r="B59" s="456" t="s">
        <v>6165</v>
      </c>
      <c r="C59" s="537">
        <v>910000000</v>
      </c>
      <c r="D59" s="993" t="s">
        <v>6166</v>
      </c>
      <c r="E59" s="456" t="s">
        <v>6240</v>
      </c>
      <c r="F59" s="456" t="s">
        <v>93</v>
      </c>
    </row>
    <row r="60" spans="1:6" ht="31.2" x14ac:dyDescent="0.25">
      <c r="A60" s="5">
        <v>5</v>
      </c>
      <c r="B60" s="456" t="s">
        <v>6167</v>
      </c>
      <c r="C60" s="537">
        <v>750000000</v>
      </c>
      <c r="D60" s="993" t="s">
        <v>6168</v>
      </c>
      <c r="E60" s="456" t="s">
        <v>6241</v>
      </c>
      <c r="F60" s="456" t="s">
        <v>93</v>
      </c>
    </row>
    <row r="61" spans="1:6" ht="31.2" x14ac:dyDescent="0.25">
      <c r="A61" s="5">
        <v>6</v>
      </c>
      <c r="B61" s="456" t="s">
        <v>6169</v>
      </c>
      <c r="C61" s="537">
        <v>570000000</v>
      </c>
      <c r="D61" s="993" t="s">
        <v>6170</v>
      </c>
      <c r="E61" s="456" t="s">
        <v>6242</v>
      </c>
      <c r="F61" s="456" t="s">
        <v>93</v>
      </c>
    </row>
    <row r="62" spans="1:6" x14ac:dyDescent="0.25">
      <c r="A62" s="5"/>
      <c r="B62" s="5"/>
      <c r="C62" s="5"/>
      <c r="D62" s="5"/>
      <c r="E62" s="1000"/>
      <c r="F62" s="1000"/>
    </row>
    <row r="63" spans="1:6" ht="31.2" x14ac:dyDescent="0.25">
      <c r="A63" s="118" t="s">
        <v>123</v>
      </c>
      <c r="B63" s="1024" t="s">
        <v>600</v>
      </c>
      <c r="C63" s="1023">
        <v>427052500</v>
      </c>
      <c r="D63" s="5"/>
      <c r="E63" s="1000" t="s">
        <v>937</v>
      </c>
      <c r="F63" s="1000"/>
    </row>
    <row r="64" spans="1:6" ht="31.2" x14ac:dyDescent="0.25">
      <c r="A64" s="5">
        <v>1</v>
      </c>
      <c r="B64" s="1000" t="s">
        <v>2317</v>
      </c>
      <c r="C64" s="537">
        <v>32575000</v>
      </c>
      <c r="D64" s="993" t="s">
        <v>6314</v>
      </c>
      <c r="E64" s="456" t="s">
        <v>6243</v>
      </c>
      <c r="F64" s="456" t="s">
        <v>93</v>
      </c>
    </row>
    <row r="65" spans="1:6" ht="31.2" x14ac:dyDescent="0.25">
      <c r="A65" s="5">
        <v>2</v>
      </c>
      <c r="B65" s="1000" t="s">
        <v>601</v>
      </c>
      <c r="C65" s="537">
        <v>10480000</v>
      </c>
      <c r="D65" s="993" t="s">
        <v>602</v>
      </c>
      <c r="E65" s="456" t="s">
        <v>6244</v>
      </c>
      <c r="F65" s="456" t="s">
        <v>93</v>
      </c>
    </row>
    <row r="66" spans="1:6" ht="31.2" x14ac:dyDescent="0.25">
      <c r="A66" s="5">
        <v>3</v>
      </c>
      <c r="B66" s="456" t="s">
        <v>603</v>
      </c>
      <c r="C66" s="537">
        <v>10675000</v>
      </c>
      <c r="D66" s="993" t="s">
        <v>6171</v>
      </c>
      <c r="E66" s="456" t="s">
        <v>6244</v>
      </c>
      <c r="F66" s="456" t="s">
        <v>93</v>
      </c>
    </row>
    <row r="67" spans="1:6" ht="46.8" x14ac:dyDescent="0.25">
      <c r="A67" s="5">
        <v>4</v>
      </c>
      <c r="B67" s="456" t="s">
        <v>835</v>
      </c>
      <c r="C67" s="537">
        <v>6050000</v>
      </c>
      <c r="D67" s="993" t="s">
        <v>6172</v>
      </c>
      <c r="E67" s="1000" t="s">
        <v>255</v>
      </c>
      <c r="F67" s="456" t="s">
        <v>93</v>
      </c>
    </row>
    <row r="68" spans="1:6" ht="31.2" x14ac:dyDescent="0.25">
      <c r="A68" s="5">
        <v>5</v>
      </c>
      <c r="B68" s="1000" t="s">
        <v>1207</v>
      </c>
      <c r="C68" s="537">
        <v>358500000</v>
      </c>
      <c r="D68" s="993" t="s">
        <v>6174</v>
      </c>
      <c r="E68" s="456" t="s">
        <v>6245</v>
      </c>
      <c r="F68" s="456" t="s">
        <v>93</v>
      </c>
    </row>
    <row r="69" spans="1:6" ht="31.2" x14ac:dyDescent="0.25">
      <c r="A69" s="5">
        <v>6</v>
      </c>
      <c r="B69" s="1000" t="s">
        <v>838</v>
      </c>
      <c r="C69" s="537">
        <v>8772500</v>
      </c>
      <c r="D69" s="5" t="s">
        <v>6315</v>
      </c>
      <c r="E69" s="456" t="s">
        <v>6233</v>
      </c>
      <c r="F69" s="456" t="s">
        <v>93</v>
      </c>
    </row>
    <row r="70" spans="1:6" x14ac:dyDescent="0.25">
      <c r="A70" s="5"/>
      <c r="B70" s="5"/>
      <c r="C70" s="5"/>
      <c r="D70" s="5"/>
      <c r="E70" s="1000"/>
      <c r="F70" s="1000"/>
    </row>
    <row r="71" spans="1:6" ht="31.2" x14ac:dyDescent="0.25">
      <c r="A71" s="118" t="s">
        <v>257</v>
      </c>
      <c r="B71" s="1024" t="s">
        <v>6159</v>
      </c>
      <c r="C71" s="1023">
        <v>10520000</v>
      </c>
      <c r="D71" s="5"/>
      <c r="E71" s="1000" t="s">
        <v>937</v>
      </c>
      <c r="F71" s="1000"/>
    </row>
    <row r="72" spans="1:6" ht="46.8" x14ac:dyDescent="0.25">
      <c r="A72" s="5">
        <v>1</v>
      </c>
      <c r="B72" s="456" t="s">
        <v>3845</v>
      </c>
      <c r="C72" s="537">
        <v>10520000</v>
      </c>
      <c r="D72" s="993" t="s">
        <v>6160</v>
      </c>
      <c r="E72" s="456" t="s">
        <v>6233</v>
      </c>
      <c r="F72" s="456" t="s">
        <v>93</v>
      </c>
    </row>
    <row r="73" spans="1:6" x14ac:dyDescent="0.25">
      <c r="A73" s="5"/>
      <c r="B73" s="5"/>
      <c r="C73" s="5"/>
      <c r="D73" s="5"/>
      <c r="E73" s="1000"/>
      <c r="F73" s="1000"/>
    </row>
    <row r="74" spans="1:6" x14ac:dyDescent="0.25">
      <c r="A74" s="5"/>
      <c r="B74" s="5"/>
      <c r="C74" s="5"/>
      <c r="D74" s="5"/>
      <c r="E74" s="1000"/>
      <c r="F74" s="1000"/>
    </row>
    <row r="75" spans="1:6" x14ac:dyDescent="0.25">
      <c r="A75" s="4" t="s">
        <v>124</v>
      </c>
      <c r="B75" s="1025" t="s">
        <v>6246</v>
      </c>
      <c r="C75" s="5"/>
      <c r="D75" s="5"/>
      <c r="E75" s="1000"/>
      <c r="F75" s="1000"/>
    </row>
    <row r="76" spans="1:6" ht="31.2" x14ac:dyDescent="0.25">
      <c r="A76" s="118" t="s">
        <v>237</v>
      </c>
      <c r="B76" s="1024" t="s">
        <v>238</v>
      </c>
      <c r="C76" s="1023">
        <v>104454000</v>
      </c>
      <c r="D76" s="5"/>
      <c r="E76" s="1000" t="s">
        <v>937</v>
      </c>
      <c r="F76" s="1000"/>
    </row>
    <row r="77" spans="1:6" ht="31.2" x14ac:dyDescent="0.25">
      <c r="A77" s="5">
        <v>1</v>
      </c>
      <c r="B77" s="1000" t="s">
        <v>420</v>
      </c>
      <c r="C77" s="537">
        <v>1800000</v>
      </c>
      <c r="D77" s="5" t="s">
        <v>6129</v>
      </c>
      <c r="E77" s="1000" t="s">
        <v>6247</v>
      </c>
      <c r="F77" s="456" t="s">
        <v>6246</v>
      </c>
    </row>
    <row r="78" spans="1:6" ht="31.2" x14ac:dyDescent="0.25">
      <c r="A78" s="5">
        <v>2</v>
      </c>
      <c r="B78" s="456" t="s">
        <v>424</v>
      </c>
      <c r="C78" s="537">
        <v>9000000</v>
      </c>
      <c r="D78" s="993" t="s">
        <v>6130</v>
      </c>
      <c r="E78" s="1000" t="s">
        <v>6248</v>
      </c>
      <c r="F78" s="456" t="s">
        <v>6246</v>
      </c>
    </row>
    <row r="79" spans="1:6" ht="31.2" x14ac:dyDescent="0.25">
      <c r="A79" s="5">
        <v>3</v>
      </c>
      <c r="B79" s="1000" t="s">
        <v>426</v>
      </c>
      <c r="C79" s="537">
        <v>30685000</v>
      </c>
      <c r="D79" s="993" t="s">
        <v>6131</v>
      </c>
      <c r="E79" s="456" t="s">
        <v>6249</v>
      </c>
      <c r="F79" s="456" t="s">
        <v>6246</v>
      </c>
    </row>
    <row r="80" spans="1:6" ht="31.2" x14ac:dyDescent="0.25">
      <c r="A80" s="5">
        <v>4</v>
      </c>
      <c r="B80" s="1000" t="s">
        <v>239</v>
      </c>
      <c r="C80" s="537">
        <v>21284000</v>
      </c>
      <c r="D80" s="993" t="s">
        <v>240</v>
      </c>
      <c r="E80" s="1000" t="s">
        <v>6250</v>
      </c>
      <c r="F80" s="456" t="s">
        <v>6251</v>
      </c>
    </row>
    <row r="81" spans="1:6" ht="31.2" x14ac:dyDescent="0.25">
      <c r="A81" s="5">
        <v>5</v>
      </c>
      <c r="B81" s="456" t="s">
        <v>439</v>
      </c>
      <c r="C81" s="537">
        <v>15720000</v>
      </c>
      <c r="D81" s="993" t="s">
        <v>241</v>
      </c>
      <c r="E81" s="456" t="s">
        <v>6252</v>
      </c>
      <c r="F81" s="456" t="s">
        <v>6251</v>
      </c>
    </row>
    <row r="82" spans="1:6" ht="31.2" x14ac:dyDescent="0.25">
      <c r="A82" s="5">
        <v>6</v>
      </c>
      <c r="B82" s="456" t="s">
        <v>242</v>
      </c>
      <c r="C82" s="537">
        <v>1185000</v>
      </c>
      <c r="D82" s="993" t="s">
        <v>6132</v>
      </c>
      <c r="E82" s="1000" t="s">
        <v>639</v>
      </c>
      <c r="F82" s="456" t="s">
        <v>6251</v>
      </c>
    </row>
    <row r="83" spans="1:6" ht="31.2" x14ac:dyDescent="0.25">
      <c r="A83" s="5">
        <v>7</v>
      </c>
      <c r="B83" s="456" t="s">
        <v>550</v>
      </c>
      <c r="C83" s="537">
        <v>1260000</v>
      </c>
      <c r="D83" s="993" t="s">
        <v>3499</v>
      </c>
      <c r="E83" s="456" t="s">
        <v>6253</v>
      </c>
      <c r="F83" s="456" t="s">
        <v>6251</v>
      </c>
    </row>
    <row r="84" spans="1:6" ht="31.2" x14ac:dyDescent="0.25">
      <c r="A84" s="5">
        <v>8</v>
      </c>
      <c r="B84" s="1000" t="s">
        <v>446</v>
      </c>
      <c r="C84" s="537">
        <v>21300000</v>
      </c>
      <c r="D84" s="993" t="s">
        <v>3456</v>
      </c>
      <c r="E84" s="456" t="s">
        <v>6254</v>
      </c>
      <c r="F84" s="456" t="s">
        <v>6251</v>
      </c>
    </row>
    <row r="85" spans="1:6" ht="31.2" x14ac:dyDescent="0.25">
      <c r="A85" s="5">
        <v>9</v>
      </c>
      <c r="B85" s="456" t="s">
        <v>554</v>
      </c>
      <c r="C85" s="537">
        <v>2220000</v>
      </c>
      <c r="D85" s="993" t="s">
        <v>6133</v>
      </c>
      <c r="E85" s="1000" t="s">
        <v>645</v>
      </c>
      <c r="F85" s="456" t="s">
        <v>6251</v>
      </c>
    </row>
    <row r="86" spans="1:6" x14ac:dyDescent="0.25">
      <c r="A86" s="5"/>
      <c r="B86" s="5"/>
      <c r="C86" s="5"/>
      <c r="D86" s="993"/>
      <c r="E86" s="1000"/>
      <c r="F86" s="1000"/>
    </row>
    <row r="87" spans="1:6" ht="31.2" x14ac:dyDescent="0.25">
      <c r="A87" s="118" t="s">
        <v>243</v>
      </c>
      <c r="B87" s="1024" t="s">
        <v>244</v>
      </c>
      <c r="C87" s="1023">
        <v>15167500</v>
      </c>
      <c r="D87" s="5"/>
      <c r="E87" s="1000" t="s">
        <v>937</v>
      </c>
      <c r="F87" s="1000"/>
    </row>
    <row r="88" spans="1:6" ht="31.2" x14ac:dyDescent="0.25">
      <c r="A88" s="5">
        <v>1</v>
      </c>
      <c r="B88" s="1000" t="s">
        <v>245</v>
      </c>
      <c r="C88" s="537">
        <v>8637500</v>
      </c>
      <c r="D88" s="5" t="s">
        <v>290</v>
      </c>
      <c r="E88" s="1000" t="s">
        <v>6213</v>
      </c>
      <c r="F88" s="456" t="s">
        <v>6251</v>
      </c>
    </row>
    <row r="89" spans="1:6" ht="62.4" x14ac:dyDescent="0.25">
      <c r="A89" s="5">
        <v>2</v>
      </c>
      <c r="B89" s="456" t="s">
        <v>456</v>
      </c>
      <c r="C89" s="537">
        <v>4030000</v>
      </c>
      <c r="D89" s="5" t="s">
        <v>6318</v>
      </c>
      <c r="E89" s="456" t="s">
        <v>6255</v>
      </c>
      <c r="F89" s="456" t="s">
        <v>6251</v>
      </c>
    </row>
    <row r="90" spans="1:6" ht="31.2" x14ac:dyDescent="0.25">
      <c r="A90" s="5">
        <v>3</v>
      </c>
      <c r="B90" s="456" t="s">
        <v>246</v>
      </c>
      <c r="C90" s="537">
        <v>2500000</v>
      </c>
      <c r="D90" s="5" t="s">
        <v>5751</v>
      </c>
      <c r="E90" s="1000" t="s">
        <v>645</v>
      </c>
      <c r="F90" s="456" t="s">
        <v>6251</v>
      </c>
    </row>
    <row r="91" spans="1:6" x14ac:dyDescent="0.25">
      <c r="A91" s="5"/>
      <c r="B91" s="456"/>
      <c r="C91" s="537"/>
      <c r="D91" s="5"/>
      <c r="E91" s="1000"/>
      <c r="F91" s="456"/>
    </row>
    <row r="92" spans="1:6" ht="46.8" x14ac:dyDescent="0.25">
      <c r="A92" s="118" t="s">
        <v>243</v>
      </c>
      <c r="B92" s="1024" t="s">
        <v>466</v>
      </c>
      <c r="C92" s="1023">
        <v>50400000</v>
      </c>
      <c r="D92" s="5"/>
      <c r="E92" s="1000" t="s">
        <v>937</v>
      </c>
      <c r="F92" s="1000"/>
    </row>
    <row r="93" spans="1:6" ht="62.4" x14ac:dyDescent="0.25">
      <c r="A93" s="5">
        <v>1</v>
      </c>
      <c r="B93" s="456" t="s">
        <v>467</v>
      </c>
      <c r="C93" s="537">
        <v>36400000</v>
      </c>
      <c r="D93" s="993" t="s">
        <v>6139</v>
      </c>
      <c r="E93" s="456" t="s">
        <v>6256</v>
      </c>
      <c r="F93" s="456" t="s">
        <v>6251</v>
      </c>
    </row>
    <row r="94" spans="1:6" ht="31.2" x14ac:dyDescent="0.25">
      <c r="A94" s="5">
        <v>2</v>
      </c>
      <c r="B94" s="456" t="s">
        <v>2909</v>
      </c>
      <c r="C94" s="537">
        <v>13400000</v>
      </c>
      <c r="D94" s="993" t="s">
        <v>6317</v>
      </c>
      <c r="E94" s="456" t="s">
        <v>6257</v>
      </c>
      <c r="F94" s="456" t="s">
        <v>6258</v>
      </c>
    </row>
    <row r="95" spans="1:6" ht="31.2" x14ac:dyDescent="0.25">
      <c r="A95" s="5">
        <v>3</v>
      </c>
      <c r="B95" s="1000" t="s">
        <v>3470</v>
      </c>
      <c r="C95" s="537">
        <v>600000</v>
      </c>
      <c r="D95" s="993" t="s">
        <v>6316</v>
      </c>
      <c r="E95" s="456" t="s">
        <v>6259</v>
      </c>
      <c r="F95" s="456" t="s">
        <v>6251</v>
      </c>
    </row>
    <row r="96" spans="1:6" x14ac:dyDescent="0.25">
      <c r="A96" s="5"/>
      <c r="B96" s="5"/>
      <c r="C96" s="5"/>
      <c r="D96" s="5"/>
      <c r="E96" s="1000"/>
      <c r="F96" s="1000"/>
    </row>
    <row r="97" spans="1:6" x14ac:dyDescent="0.25">
      <c r="A97" s="118" t="s">
        <v>247</v>
      </c>
      <c r="B97" s="796" t="s">
        <v>1956</v>
      </c>
      <c r="C97" s="1023">
        <v>24150000</v>
      </c>
      <c r="D97" s="5"/>
      <c r="E97" s="1000" t="s">
        <v>937</v>
      </c>
      <c r="F97" s="1000"/>
    </row>
    <row r="98" spans="1:6" ht="46.8" x14ac:dyDescent="0.25">
      <c r="A98" s="5">
        <v>1</v>
      </c>
      <c r="B98" s="456" t="s">
        <v>6147</v>
      </c>
      <c r="C98" s="537">
        <v>24150000</v>
      </c>
      <c r="D98" s="993" t="s">
        <v>6148</v>
      </c>
      <c r="E98" s="456" t="s">
        <v>6260</v>
      </c>
      <c r="F98" s="456" t="s">
        <v>6261</v>
      </c>
    </row>
    <row r="99" spans="1:6" x14ac:dyDescent="0.25">
      <c r="A99" s="5"/>
      <c r="B99" s="5"/>
      <c r="C99" s="5"/>
      <c r="D99" s="5"/>
      <c r="E99" s="1000"/>
      <c r="F99" s="1000"/>
    </row>
    <row r="100" spans="1:6" ht="31.2" x14ac:dyDescent="0.25">
      <c r="A100" s="118" t="s">
        <v>248</v>
      </c>
      <c r="B100" s="1024" t="s">
        <v>569</v>
      </c>
      <c r="C100" s="1023">
        <v>28208500</v>
      </c>
      <c r="D100" s="5"/>
      <c r="E100" s="1000" t="s">
        <v>937</v>
      </c>
      <c r="F100" s="1000"/>
    </row>
    <row r="101" spans="1:6" ht="31.2" x14ac:dyDescent="0.25">
      <c r="A101" s="5">
        <v>1</v>
      </c>
      <c r="B101" s="1000" t="s">
        <v>570</v>
      </c>
      <c r="C101" s="537">
        <v>28208500</v>
      </c>
      <c r="D101" s="993" t="s">
        <v>6151</v>
      </c>
      <c r="E101" s="1000" t="s">
        <v>396</v>
      </c>
      <c r="F101" s="456" t="s">
        <v>6251</v>
      </c>
    </row>
    <row r="102" spans="1:6" x14ac:dyDescent="0.25">
      <c r="A102" s="5"/>
      <c r="B102" s="5"/>
      <c r="C102" s="5"/>
      <c r="D102" s="5"/>
      <c r="E102" s="1000"/>
      <c r="F102" s="1000"/>
    </row>
    <row r="103" spans="1:6" ht="31.2" x14ac:dyDescent="0.25">
      <c r="A103" s="118" t="s">
        <v>249</v>
      </c>
      <c r="B103" s="1024" t="s">
        <v>816</v>
      </c>
      <c r="C103" s="1023">
        <v>10270000</v>
      </c>
      <c r="D103" s="5"/>
      <c r="E103" s="1000" t="s">
        <v>937</v>
      </c>
      <c r="F103" s="1000"/>
    </row>
    <row r="104" spans="1:6" ht="31.2" x14ac:dyDescent="0.25">
      <c r="A104" s="5">
        <v>1</v>
      </c>
      <c r="B104" s="1000" t="s">
        <v>6149</v>
      </c>
      <c r="C104" s="537">
        <v>10270000</v>
      </c>
      <c r="D104" s="993" t="s">
        <v>6150</v>
      </c>
      <c r="E104" s="1000" t="s">
        <v>5350</v>
      </c>
      <c r="F104" s="456" t="s">
        <v>6251</v>
      </c>
    </row>
    <row r="105" spans="1:6" x14ac:dyDescent="0.25">
      <c r="A105" s="5"/>
      <c r="B105" s="5"/>
      <c r="C105" s="5"/>
      <c r="D105" s="5"/>
      <c r="E105" s="1000"/>
      <c r="F105" s="1000"/>
    </row>
    <row r="106" spans="1:6" ht="31.2" x14ac:dyDescent="0.25">
      <c r="A106" s="118" t="s">
        <v>250</v>
      </c>
      <c r="B106" s="1024" t="s">
        <v>576</v>
      </c>
      <c r="C106" s="1023">
        <v>10760000</v>
      </c>
      <c r="D106" s="5"/>
      <c r="E106" s="1000" t="s">
        <v>937</v>
      </c>
      <c r="F106" s="1000"/>
    </row>
    <row r="107" spans="1:6" ht="31.2" x14ac:dyDescent="0.25">
      <c r="A107" s="5">
        <v>1</v>
      </c>
      <c r="B107" s="456" t="s">
        <v>577</v>
      </c>
      <c r="C107" s="537">
        <v>10760000</v>
      </c>
      <c r="D107" s="993" t="s">
        <v>6155</v>
      </c>
      <c r="E107" s="1000" t="s">
        <v>5350</v>
      </c>
      <c r="F107" s="456" t="s">
        <v>6251</v>
      </c>
    </row>
    <row r="108" spans="1:6" x14ac:dyDescent="0.25">
      <c r="A108" s="5"/>
      <c r="B108" s="5"/>
      <c r="C108" s="5"/>
      <c r="D108" s="5"/>
      <c r="E108" s="1000"/>
      <c r="F108" s="1000"/>
    </row>
    <row r="109" spans="1:6" ht="31.2" x14ac:dyDescent="0.25">
      <c r="A109" s="118" t="s">
        <v>253</v>
      </c>
      <c r="B109" s="1024" t="s">
        <v>595</v>
      </c>
      <c r="C109" s="1023">
        <v>8535000</v>
      </c>
      <c r="D109" s="5"/>
      <c r="E109" s="1000" t="s">
        <v>937</v>
      </c>
      <c r="F109" s="1000"/>
    </row>
    <row r="110" spans="1:6" ht="31.2" x14ac:dyDescent="0.25">
      <c r="A110" s="5">
        <v>1</v>
      </c>
      <c r="B110" s="456" t="s">
        <v>596</v>
      </c>
      <c r="C110" s="537">
        <v>8535000</v>
      </c>
      <c r="D110" s="993" t="s">
        <v>6161</v>
      </c>
      <c r="E110" s="1000" t="s">
        <v>254</v>
      </c>
      <c r="F110" s="456" t="s">
        <v>6251</v>
      </c>
    </row>
    <row r="111" spans="1:6" x14ac:dyDescent="0.25">
      <c r="A111" s="5"/>
      <c r="B111" s="5"/>
      <c r="C111" s="5"/>
      <c r="D111" s="5"/>
      <c r="E111" s="1000"/>
      <c r="F111" s="1000"/>
    </row>
    <row r="112" spans="1:6" ht="31.2" x14ac:dyDescent="0.25">
      <c r="A112" s="118" t="s">
        <v>256</v>
      </c>
      <c r="B112" s="1024" t="s">
        <v>6262</v>
      </c>
      <c r="C112" s="1023">
        <v>24470000</v>
      </c>
      <c r="D112" s="5"/>
      <c r="E112" s="1000" t="s">
        <v>937</v>
      </c>
      <c r="F112" s="1000"/>
    </row>
    <row r="113" spans="1:6" ht="31.2" x14ac:dyDescent="0.25">
      <c r="A113" s="5">
        <v>1</v>
      </c>
      <c r="B113" s="1000" t="s">
        <v>5662</v>
      </c>
      <c r="C113" s="537">
        <v>24470000</v>
      </c>
      <c r="D113" s="993" t="s">
        <v>6142</v>
      </c>
      <c r="E113" s="1000" t="s">
        <v>6143</v>
      </c>
      <c r="F113" s="456" t="s">
        <v>6263</v>
      </c>
    </row>
    <row r="114" spans="1:6" x14ac:dyDescent="0.25">
      <c r="A114" s="5"/>
      <c r="B114" s="5"/>
      <c r="C114" s="5"/>
      <c r="D114" s="5"/>
      <c r="E114" s="1000"/>
      <c r="F114" s="1000"/>
    </row>
    <row r="115" spans="1:6" ht="31.2" x14ac:dyDescent="0.25">
      <c r="A115" s="118" t="s">
        <v>123</v>
      </c>
      <c r="B115" s="1024" t="s">
        <v>6144</v>
      </c>
      <c r="C115" s="1023">
        <v>23585000</v>
      </c>
      <c r="D115" s="5"/>
      <c r="E115" s="1000" t="s">
        <v>937</v>
      </c>
      <c r="F115" s="1000"/>
    </row>
    <row r="116" spans="1:6" ht="31.2" x14ac:dyDescent="0.25">
      <c r="A116" s="5">
        <v>1</v>
      </c>
      <c r="B116" s="456" t="s">
        <v>5699</v>
      </c>
      <c r="C116" s="537">
        <v>23585000</v>
      </c>
      <c r="D116" s="993" t="s">
        <v>6145</v>
      </c>
      <c r="E116" s="1000" t="s">
        <v>6143</v>
      </c>
      <c r="F116" s="456" t="s">
        <v>6251</v>
      </c>
    </row>
    <row r="117" spans="1:6" x14ac:dyDescent="0.25">
      <c r="A117" s="5"/>
      <c r="B117" s="5"/>
      <c r="C117" s="5"/>
      <c r="D117" s="5"/>
      <c r="E117" s="1000"/>
      <c r="F117" s="1000"/>
    </row>
    <row r="118" spans="1:6" x14ac:dyDescent="0.25">
      <c r="A118" s="5"/>
      <c r="B118" s="5"/>
      <c r="C118" s="5"/>
      <c r="D118" s="5"/>
      <c r="E118" s="1000"/>
      <c r="F118" s="1000"/>
    </row>
    <row r="119" spans="1:6" x14ac:dyDescent="0.25">
      <c r="A119" s="4" t="s">
        <v>125</v>
      </c>
      <c r="B119" s="1025" t="s">
        <v>6264</v>
      </c>
      <c r="C119" s="5"/>
      <c r="D119" s="5"/>
      <c r="E119" s="1000"/>
      <c r="F119" s="1000"/>
    </row>
    <row r="120" spans="1:6" ht="31.2" x14ac:dyDescent="0.25">
      <c r="A120" s="118" t="s">
        <v>237</v>
      </c>
      <c r="B120" s="1024" t="s">
        <v>238</v>
      </c>
      <c r="C120" s="1023">
        <v>74558000</v>
      </c>
      <c r="D120" s="5"/>
      <c r="E120" s="1000" t="s">
        <v>937</v>
      </c>
      <c r="F120" s="1000"/>
    </row>
    <row r="121" spans="1:6" ht="62.4" x14ac:dyDescent="0.25">
      <c r="A121" s="5">
        <v>1</v>
      </c>
      <c r="B121" s="1000" t="s">
        <v>420</v>
      </c>
      <c r="C121" s="537">
        <v>15200000</v>
      </c>
      <c r="D121" s="5" t="s">
        <v>6129</v>
      </c>
      <c r="E121" s="456" t="s">
        <v>6265</v>
      </c>
      <c r="F121" s="456" t="s">
        <v>6264</v>
      </c>
    </row>
    <row r="122" spans="1:6" ht="31.2" x14ac:dyDescent="0.25">
      <c r="A122" s="5">
        <v>2</v>
      </c>
      <c r="B122" s="456" t="s">
        <v>424</v>
      </c>
      <c r="C122" s="537">
        <v>9000000</v>
      </c>
      <c r="D122" s="993" t="s">
        <v>6130</v>
      </c>
      <c r="E122" s="1000" t="s">
        <v>6266</v>
      </c>
      <c r="F122" s="456" t="s">
        <v>6264</v>
      </c>
    </row>
    <row r="123" spans="1:6" ht="31.2" x14ac:dyDescent="0.25">
      <c r="A123" s="5">
        <v>3</v>
      </c>
      <c r="B123" s="456" t="s">
        <v>1216</v>
      </c>
      <c r="C123" s="537">
        <v>500000</v>
      </c>
      <c r="D123" s="993" t="s">
        <v>6131</v>
      </c>
      <c r="E123" s="456" t="s">
        <v>6267</v>
      </c>
      <c r="F123" s="456" t="s">
        <v>6264</v>
      </c>
    </row>
    <row r="124" spans="1:6" ht="31.2" x14ac:dyDescent="0.25">
      <c r="A124" s="5">
        <v>4</v>
      </c>
      <c r="B124" s="1000" t="s">
        <v>426</v>
      </c>
      <c r="C124" s="537">
        <v>16500000</v>
      </c>
      <c r="D124" s="993" t="s">
        <v>240</v>
      </c>
      <c r="E124" s="456" t="s">
        <v>6268</v>
      </c>
      <c r="F124" s="456" t="s">
        <v>6264</v>
      </c>
    </row>
    <row r="125" spans="1:6" ht="31.2" x14ac:dyDescent="0.25">
      <c r="A125" s="5">
        <v>5</v>
      </c>
      <c r="B125" s="1000" t="s">
        <v>239</v>
      </c>
      <c r="C125" s="537">
        <v>6308000</v>
      </c>
      <c r="D125" s="993" t="s">
        <v>241</v>
      </c>
      <c r="E125" s="1000" t="s">
        <v>6269</v>
      </c>
      <c r="F125" s="456" t="s">
        <v>6264</v>
      </c>
    </row>
    <row r="126" spans="1:6" ht="31.2" x14ac:dyDescent="0.25">
      <c r="A126" s="5">
        <v>6</v>
      </c>
      <c r="B126" s="456" t="s">
        <v>439</v>
      </c>
      <c r="C126" s="537">
        <v>9000000</v>
      </c>
      <c r="D126" s="993" t="s">
        <v>6132</v>
      </c>
      <c r="E126" s="1000" t="s">
        <v>6270</v>
      </c>
      <c r="F126" s="456" t="s">
        <v>6264</v>
      </c>
    </row>
    <row r="127" spans="1:6" ht="31.2" x14ac:dyDescent="0.25">
      <c r="A127" s="5">
        <v>7</v>
      </c>
      <c r="B127" s="456" t="s">
        <v>550</v>
      </c>
      <c r="C127" s="537">
        <v>1500000</v>
      </c>
      <c r="D127" s="993" t="s">
        <v>3499</v>
      </c>
      <c r="E127" s="456" t="s">
        <v>6271</v>
      </c>
      <c r="F127" s="456" t="s">
        <v>6264</v>
      </c>
    </row>
    <row r="128" spans="1:6" ht="31.2" x14ac:dyDescent="0.25">
      <c r="A128" s="5">
        <v>8</v>
      </c>
      <c r="B128" s="1000" t="s">
        <v>279</v>
      </c>
      <c r="C128" s="537">
        <v>3500000</v>
      </c>
      <c r="D128" s="993" t="s">
        <v>4352</v>
      </c>
      <c r="E128" s="1000" t="s">
        <v>262</v>
      </c>
      <c r="F128" s="456" t="s">
        <v>6264</v>
      </c>
    </row>
    <row r="129" spans="1:6" ht="31.2" x14ac:dyDescent="0.25">
      <c r="A129" s="5">
        <v>9</v>
      </c>
      <c r="B129" s="1000" t="s">
        <v>446</v>
      </c>
      <c r="C129" s="537">
        <v>7350000</v>
      </c>
      <c r="D129" s="993" t="s">
        <v>3456</v>
      </c>
      <c r="E129" s="1000" t="s">
        <v>6272</v>
      </c>
      <c r="F129" s="456" t="s">
        <v>6264</v>
      </c>
    </row>
    <row r="130" spans="1:6" ht="31.2" x14ac:dyDescent="0.25">
      <c r="A130" s="5">
        <v>10</v>
      </c>
      <c r="B130" s="456" t="s">
        <v>554</v>
      </c>
      <c r="C130" s="537">
        <v>5700000</v>
      </c>
      <c r="D130" s="993" t="s">
        <v>6133</v>
      </c>
      <c r="E130" s="1000" t="s">
        <v>6273</v>
      </c>
      <c r="F130" s="456" t="s">
        <v>6274</v>
      </c>
    </row>
    <row r="131" spans="1:6" x14ac:dyDescent="0.25">
      <c r="A131" s="5"/>
      <c r="B131" s="5"/>
      <c r="C131" s="5"/>
      <c r="D131" s="5"/>
      <c r="E131" s="1000"/>
      <c r="F131" s="1000"/>
    </row>
    <row r="132" spans="1:6" ht="31.2" x14ac:dyDescent="0.25">
      <c r="A132" s="118" t="s">
        <v>243</v>
      </c>
      <c r="B132" s="1024" t="s">
        <v>244</v>
      </c>
      <c r="C132" s="1023">
        <v>96202000</v>
      </c>
      <c r="D132" s="5"/>
      <c r="E132" s="1000" t="s">
        <v>937</v>
      </c>
      <c r="F132" s="1000"/>
    </row>
    <row r="133" spans="1:6" ht="31.2" x14ac:dyDescent="0.25">
      <c r="A133" s="5">
        <v>1</v>
      </c>
      <c r="B133" s="1000" t="s">
        <v>862</v>
      </c>
      <c r="C133" s="537">
        <v>59000000</v>
      </c>
      <c r="D133" s="5" t="s">
        <v>290</v>
      </c>
      <c r="E133" s="1000" t="s">
        <v>6275</v>
      </c>
      <c r="F133" s="456" t="s">
        <v>6264</v>
      </c>
    </row>
    <row r="134" spans="1:6" ht="31.2" x14ac:dyDescent="0.25">
      <c r="A134" s="5">
        <v>2</v>
      </c>
      <c r="B134" s="1000" t="s">
        <v>245</v>
      </c>
      <c r="C134" s="537">
        <v>31100000</v>
      </c>
      <c r="D134" s="993" t="s">
        <v>6137</v>
      </c>
      <c r="E134" s="1000" t="s">
        <v>6276</v>
      </c>
      <c r="F134" s="456" t="s">
        <v>6264</v>
      </c>
    </row>
    <row r="135" spans="1:6" ht="31.2" x14ac:dyDescent="0.25">
      <c r="A135" s="5">
        <v>3</v>
      </c>
      <c r="B135" s="456" t="s">
        <v>456</v>
      </c>
      <c r="C135" s="537">
        <v>4602000</v>
      </c>
      <c r="D135" s="993" t="s">
        <v>292</v>
      </c>
      <c r="E135" s="456" t="s">
        <v>6277</v>
      </c>
      <c r="F135" s="456" t="s">
        <v>6274</v>
      </c>
    </row>
    <row r="136" spans="1:6" ht="31.2" x14ac:dyDescent="0.25">
      <c r="A136" s="5">
        <v>4</v>
      </c>
      <c r="B136" s="1000" t="s">
        <v>711</v>
      </c>
      <c r="C136" s="537">
        <v>1500000</v>
      </c>
      <c r="D136" s="993" t="s">
        <v>6138</v>
      </c>
      <c r="E136" s="1000" t="s">
        <v>6278</v>
      </c>
      <c r="F136" s="456" t="s">
        <v>6264</v>
      </c>
    </row>
    <row r="137" spans="1:6" x14ac:dyDescent="0.25">
      <c r="A137" s="5"/>
      <c r="B137" s="5"/>
      <c r="C137" s="5"/>
      <c r="D137" s="5"/>
      <c r="E137" s="1000"/>
      <c r="F137" s="1000"/>
    </row>
    <row r="138" spans="1:6" ht="46.8" x14ac:dyDescent="0.25">
      <c r="A138" s="118" t="s">
        <v>247</v>
      </c>
      <c r="B138" s="1024" t="s">
        <v>466</v>
      </c>
      <c r="C138" s="1023">
        <v>15700000</v>
      </c>
      <c r="D138" s="5"/>
      <c r="E138" s="1000" t="s">
        <v>937</v>
      </c>
      <c r="F138" s="1000"/>
    </row>
    <row r="139" spans="1:6" ht="31.2" x14ac:dyDescent="0.25">
      <c r="A139" s="5">
        <v>1</v>
      </c>
      <c r="B139" s="456" t="s">
        <v>467</v>
      </c>
      <c r="C139" s="537">
        <v>15700000</v>
      </c>
      <c r="D139" s="993" t="s">
        <v>6139</v>
      </c>
      <c r="E139" s="456" t="s">
        <v>6279</v>
      </c>
      <c r="F139" s="456" t="s">
        <v>6264</v>
      </c>
    </row>
    <row r="140" spans="1:6" x14ac:dyDescent="0.25">
      <c r="A140" s="5"/>
      <c r="B140" s="5"/>
      <c r="C140" s="5"/>
      <c r="D140" s="5"/>
      <c r="E140" s="1000"/>
      <c r="F140" s="1000"/>
    </row>
    <row r="141" spans="1:6" ht="31.2" x14ac:dyDescent="0.25">
      <c r="A141" s="118" t="s">
        <v>248</v>
      </c>
      <c r="B141" s="1024" t="s">
        <v>807</v>
      </c>
      <c r="C141" s="1023">
        <v>73700000</v>
      </c>
      <c r="D141" s="5"/>
      <c r="E141" s="1000" t="s">
        <v>937</v>
      </c>
      <c r="F141" s="1000"/>
    </row>
    <row r="142" spans="1:6" ht="62.4" x14ac:dyDescent="0.25">
      <c r="A142" s="5">
        <v>1</v>
      </c>
      <c r="B142" s="456" t="s">
        <v>3362</v>
      </c>
      <c r="C142" s="537">
        <v>73700000</v>
      </c>
      <c r="D142" s="993" t="s">
        <v>6150</v>
      </c>
      <c r="E142" s="456" t="s">
        <v>6280</v>
      </c>
      <c r="F142" s="456" t="s">
        <v>6274</v>
      </c>
    </row>
    <row r="143" spans="1:6" x14ac:dyDescent="0.25">
      <c r="A143" s="5"/>
      <c r="B143" s="5"/>
      <c r="C143" s="5"/>
      <c r="D143" s="5"/>
      <c r="E143" s="1000"/>
      <c r="F143" s="1000"/>
    </row>
    <row r="144" spans="1:6" ht="31.2" x14ac:dyDescent="0.25">
      <c r="A144" s="118" t="s">
        <v>249</v>
      </c>
      <c r="B144" s="1024" t="s">
        <v>665</v>
      </c>
      <c r="C144" s="1023">
        <v>37400000</v>
      </c>
      <c r="D144" s="5"/>
      <c r="E144" s="1000" t="s">
        <v>937</v>
      </c>
      <c r="F144" s="1000"/>
    </row>
    <row r="145" spans="1:6" ht="46.8" x14ac:dyDescent="0.25">
      <c r="A145" s="5">
        <v>1</v>
      </c>
      <c r="B145" s="1000" t="s">
        <v>666</v>
      </c>
      <c r="C145" s="537">
        <v>37400000</v>
      </c>
      <c r="D145" s="993" t="s">
        <v>5477</v>
      </c>
      <c r="E145" s="456" t="s">
        <v>6281</v>
      </c>
      <c r="F145" s="456" t="s">
        <v>6274</v>
      </c>
    </row>
    <row r="146" spans="1:6" x14ac:dyDescent="0.25">
      <c r="A146" s="5"/>
      <c r="B146" s="5"/>
      <c r="C146" s="5"/>
      <c r="D146" s="5"/>
      <c r="E146" s="1000"/>
      <c r="F146" s="1000"/>
    </row>
    <row r="147" spans="1:6" ht="31.2" x14ac:dyDescent="0.25">
      <c r="A147" s="118" t="s">
        <v>250</v>
      </c>
      <c r="B147" s="1024" t="s">
        <v>4155</v>
      </c>
      <c r="C147" s="1023">
        <v>2440000</v>
      </c>
      <c r="D147" s="5"/>
      <c r="E147" s="1000" t="s">
        <v>937</v>
      </c>
      <c r="F147" s="1000"/>
    </row>
    <row r="148" spans="1:6" ht="31.2" x14ac:dyDescent="0.25">
      <c r="A148" s="5">
        <v>1</v>
      </c>
      <c r="B148" s="456" t="s">
        <v>5677</v>
      </c>
      <c r="C148" s="537">
        <v>2440000</v>
      </c>
      <c r="D148" s="5" t="s">
        <v>6319</v>
      </c>
      <c r="E148" s="1000" t="s">
        <v>6282</v>
      </c>
      <c r="F148" s="456" t="s">
        <v>6274</v>
      </c>
    </row>
    <row r="149" spans="1:6" x14ac:dyDescent="0.25">
      <c r="A149" s="5"/>
      <c r="B149" s="5"/>
      <c r="C149" s="5"/>
      <c r="D149" s="5"/>
      <c r="E149" s="1000"/>
      <c r="F149" s="1000"/>
    </row>
    <row r="150" spans="1:6" x14ac:dyDescent="0.25">
      <c r="A150" s="5"/>
      <c r="B150" s="5"/>
      <c r="C150" s="5"/>
      <c r="D150" s="5"/>
      <c r="E150" s="1000"/>
      <c r="F150" s="1000"/>
    </row>
    <row r="151" spans="1:6" x14ac:dyDescent="0.25">
      <c r="A151" s="4" t="s">
        <v>128</v>
      </c>
      <c r="B151" s="1025" t="s">
        <v>6283</v>
      </c>
      <c r="C151" s="5"/>
      <c r="D151" s="5"/>
      <c r="E151" s="1000"/>
      <c r="F151" s="1000"/>
    </row>
    <row r="152" spans="1:6" ht="31.2" x14ac:dyDescent="0.25">
      <c r="A152" s="118" t="s">
        <v>237</v>
      </c>
      <c r="B152" s="1024" t="s">
        <v>238</v>
      </c>
      <c r="C152" s="1023">
        <v>121000000</v>
      </c>
      <c r="D152" s="5"/>
      <c r="E152" s="1000" t="s">
        <v>937</v>
      </c>
      <c r="F152" s="1000"/>
    </row>
    <row r="153" spans="1:6" ht="31.2" x14ac:dyDescent="0.25">
      <c r="A153" s="5">
        <v>1</v>
      </c>
      <c r="B153" s="1000" t="s">
        <v>420</v>
      </c>
      <c r="C153" s="537">
        <v>13375000</v>
      </c>
      <c r="D153" s="5" t="s">
        <v>6129</v>
      </c>
      <c r="E153" s="456" t="s">
        <v>6284</v>
      </c>
      <c r="F153" s="456" t="s">
        <v>6283</v>
      </c>
    </row>
    <row r="154" spans="1:6" ht="31.2" x14ac:dyDescent="0.25">
      <c r="A154" s="5">
        <v>2</v>
      </c>
      <c r="B154" s="456" t="s">
        <v>424</v>
      </c>
      <c r="C154" s="537">
        <v>5760000</v>
      </c>
      <c r="D154" s="993" t="s">
        <v>6130</v>
      </c>
      <c r="E154" s="456" t="s">
        <v>6285</v>
      </c>
      <c r="F154" s="456" t="s">
        <v>6283</v>
      </c>
    </row>
    <row r="155" spans="1:6" ht="31.2" x14ac:dyDescent="0.25">
      <c r="A155" s="5">
        <v>3</v>
      </c>
      <c r="B155" s="1000" t="s">
        <v>426</v>
      </c>
      <c r="C155" s="537">
        <v>52100000</v>
      </c>
      <c r="D155" s="993" t="s">
        <v>6131</v>
      </c>
      <c r="E155" s="456" t="s">
        <v>6286</v>
      </c>
      <c r="F155" s="456" t="s">
        <v>6283</v>
      </c>
    </row>
    <row r="156" spans="1:6" x14ac:dyDescent="0.25">
      <c r="A156" s="5">
        <v>4</v>
      </c>
      <c r="B156" s="1000" t="s">
        <v>239</v>
      </c>
      <c r="C156" s="537">
        <v>11655000</v>
      </c>
      <c r="D156" s="993" t="s">
        <v>240</v>
      </c>
      <c r="E156" s="1000" t="s">
        <v>6287</v>
      </c>
      <c r="F156" s="456" t="s">
        <v>6283</v>
      </c>
    </row>
    <row r="157" spans="1:6" ht="31.2" x14ac:dyDescent="0.25">
      <c r="A157" s="5">
        <v>5</v>
      </c>
      <c r="B157" s="456" t="s">
        <v>439</v>
      </c>
      <c r="C157" s="537">
        <v>3375000</v>
      </c>
      <c r="D157" s="993" t="s">
        <v>241</v>
      </c>
      <c r="E157" s="456" t="s">
        <v>6288</v>
      </c>
      <c r="F157" s="456" t="s">
        <v>6283</v>
      </c>
    </row>
    <row r="158" spans="1:6" ht="31.2" x14ac:dyDescent="0.25">
      <c r="A158" s="5">
        <v>6</v>
      </c>
      <c r="B158" s="456" t="s">
        <v>242</v>
      </c>
      <c r="C158" s="537">
        <v>1500000</v>
      </c>
      <c r="D158" s="993" t="s">
        <v>6132</v>
      </c>
      <c r="E158" s="1000" t="s">
        <v>639</v>
      </c>
      <c r="F158" s="456" t="s">
        <v>6283</v>
      </c>
    </row>
    <row r="159" spans="1:6" ht="31.2" x14ac:dyDescent="0.25">
      <c r="A159" s="5">
        <v>7</v>
      </c>
      <c r="B159" s="456" t="s">
        <v>550</v>
      </c>
      <c r="C159" s="537">
        <v>1260000</v>
      </c>
      <c r="D159" s="993" t="s">
        <v>3499</v>
      </c>
      <c r="E159" s="1000" t="s">
        <v>905</v>
      </c>
      <c r="F159" s="456" t="s">
        <v>6283</v>
      </c>
    </row>
    <row r="160" spans="1:6" ht="31.2" x14ac:dyDescent="0.25">
      <c r="A160" s="5">
        <v>8</v>
      </c>
      <c r="B160" s="1000" t="s">
        <v>446</v>
      </c>
      <c r="C160" s="537">
        <v>26600000</v>
      </c>
      <c r="D160" s="993" t="s">
        <v>3456</v>
      </c>
      <c r="E160" s="456" t="s">
        <v>6289</v>
      </c>
      <c r="F160" s="456" t="s">
        <v>6283</v>
      </c>
    </row>
    <row r="161" spans="1:6" ht="31.2" x14ac:dyDescent="0.25">
      <c r="A161" s="5">
        <v>9</v>
      </c>
      <c r="B161" s="456" t="s">
        <v>554</v>
      </c>
      <c r="C161" s="537">
        <v>5375000</v>
      </c>
      <c r="D161" s="993" t="s">
        <v>6133</v>
      </c>
      <c r="E161" s="456" t="s">
        <v>6290</v>
      </c>
      <c r="F161" s="456" t="s">
        <v>6283</v>
      </c>
    </row>
    <row r="162" spans="1:6" x14ac:dyDescent="0.25">
      <c r="A162" s="5"/>
      <c r="B162" s="5"/>
      <c r="C162" s="5"/>
      <c r="D162" s="5"/>
      <c r="E162" s="1000"/>
      <c r="F162" s="1000"/>
    </row>
    <row r="163" spans="1:6" ht="31.2" x14ac:dyDescent="0.25">
      <c r="A163" s="118" t="s">
        <v>243</v>
      </c>
      <c r="B163" s="1024" t="s">
        <v>244</v>
      </c>
      <c r="C163" s="1023">
        <v>322400000</v>
      </c>
      <c r="D163" s="5"/>
      <c r="E163" s="1000" t="s">
        <v>937</v>
      </c>
      <c r="F163" s="1000"/>
    </row>
    <row r="164" spans="1:6" x14ac:dyDescent="0.25">
      <c r="A164" s="5">
        <v>1</v>
      </c>
      <c r="B164" s="1000" t="s">
        <v>862</v>
      </c>
      <c r="C164" s="537">
        <v>5000000</v>
      </c>
      <c r="D164" s="993" t="s">
        <v>6134</v>
      </c>
      <c r="E164" s="1000" t="s">
        <v>1126</v>
      </c>
      <c r="F164" s="456" t="s">
        <v>6283</v>
      </c>
    </row>
    <row r="165" spans="1:6" x14ac:dyDescent="0.25">
      <c r="A165" s="5">
        <v>2</v>
      </c>
      <c r="B165" s="1000" t="s">
        <v>783</v>
      </c>
      <c r="C165" s="537">
        <v>15000000</v>
      </c>
      <c r="D165" s="993" t="s">
        <v>6135</v>
      </c>
      <c r="E165" s="1000" t="s">
        <v>3288</v>
      </c>
      <c r="F165" s="456" t="s">
        <v>6283</v>
      </c>
    </row>
    <row r="166" spans="1:6" x14ac:dyDescent="0.25">
      <c r="A166" s="5">
        <v>3</v>
      </c>
      <c r="B166" s="1000" t="s">
        <v>245</v>
      </c>
      <c r="C166" s="537">
        <v>21990000</v>
      </c>
      <c r="D166" s="993" t="s">
        <v>6137</v>
      </c>
      <c r="E166" s="1000" t="s">
        <v>2009</v>
      </c>
      <c r="F166" s="456" t="s">
        <v>6283</v>
      </c>
    </row>
    <row r="167" spans="1:6" ht="31.2" x14ac:dyDescent="0.25">
      <c r="A167" s="5">
        <v>4</v>
      </c>
      <c r="B167" s="456" t="s">
        <v>456</v>
      </c>
      <c r="C167" s="537">
        <v>3580000</v>
      </c>
      <c r="D167" s="993" t="s">
        <v>292</v>
      </c>
      <c r="E167" s="456" t="s">
        <v>6291</v>
      </c>
      <c r="F167" s="456" t="s">
        <v>6283</v>
      </c>
    </row>
    <row r="168" spans="1:6" ht="31.2" x14ac:dyDescent="0.25">
      <c r="A168" s="5">
        <v>5</v>
      </c>
      <c r="B168" s="1000" t="s">
        <v>711</v>
      </c>
      <c r="C168" s="537">
        <v>1830000</v>
      </c>
      <c r="D168" s="993" t="s">
        <v>6138</v>
      </c>
      <c r="E168" s="1000" t="s">
        <v>3279</v>
      </c>
      <c r="F168" s="456" t="s">
        <v>6283</v>
      </c>
    </row>
    <row r="169" spans="1:6" x14ac:dyDescent="0.25">
      <c r="A169" s="5">
        <v>6</v>
      </c>
      <c r="B169" s="1000" t="s">
        <v>6292</v>
      </c>
      <c r="C169" s="537">
        <v>75000000</v>
      </c>
      <c r="D169" s="993" t="s">
        <v>6321</v>
      </c>
      <c r="E169" s="1000" t="s">
        <v>2009</v>
      </c>
      <c r="F169" s="456" t="s">
        <v>6283</v>
      </c>
    </row>
    <row r="170" spans="1:6" ht="31.2" x14ac:dyDescent="0.25">
      <c r="A170" s="5">
        <v>7</v>
      </c>
      <c r="B170" s="1000" t="s">
        <v>874</v>
      </c>
      <c r="C170" s="537">
        <v>200000000</v>
      </c>
      <c r="D170" s="5" t="s">
        <v>6320</v>
      </c>
      <c r="E170" s="1000" t="s">
        <v>2009</v>
      </c>
      <c r="F170" s="456" t="s">
        <v>6283</v>
      </c>
    </row>
    <row r="171" spans="1:6" x14ac:dyDescent="0.25">
      <c r="A171" s="5"/>
      <c r="B171" s="5"/>
      <c r="C171" s="5"/>
      <c r="D171" s="5"/>
      <c r="E171" s="1000"/>
      <c r="F171" s="1000"/>
    </row>
    <row r="172" spans="1:6" ht="46.8" x14ac:dyDescent="0.25">
      <c r="A172" s="118" t="s">
        <v>247</v>
      </c>
      <c r="B172" s="1024" t="s">
        <v>466</v>
      </c>
      <c r="C172" s="1023">
        <v>16000000</v>
      </c>
      <c r="D172" s="5"/>
      <c r="E172" s="1000" t="s">
        <v>937</v>
      </c>
      <c r="F172" s="1000"/>
    </row>
    <row r="173" spans="1:6" ht="31.2" x14ac:dyDescent="0.25">
      <c r="A173" s="5">
        <v>1</v>
      </c>
      <c r="B173" s="456" t="s">
        <v>467</v>
      </c>
      <c r="C173" s="537">
        <v>16000000</v>
      </c>
      <c r="D173" s="993" t="s">
        <v>6139</v>
      </c>
      <c r="E173" s="456" t="s">
        <v>6293</v>
      </c>
      <c r="F173" s="456" t="s">
        <v>6283</v>
      </c>
    </row>
    <row r="174" spans="1:6" x14ac:dyDescent="0.25">
      <c r="A174" s="5"/>
      <c r="B174" s="5"/>
      <c r="C174" s="5"/>
      <c r="D174" s="5"/>
      <c r="E174" s="1000"/>
      <c r="F174" s="1000"/>
    </row>
    <row r="175" spans="1:6" x14ac:dyDescent="0.25">
      <c r="A175" s="118" t="s">
        <v>248</v>
      </c>
      <c r="B175" s="796" t="s">
        <v>1956</v>
      </c>
      <c r="C175" s="1023">
        <v>15000000</v>
      </c>
      <c r="D175" s="5"/>
      <c r="E175" s="1000" t="s">
        <v>937</v>
      </c>
      <c r="F175" s="1000"/>
    </row>
    <row r="176" spans="1:6" ht="31.2" x14ac:dyDescent="0.25">
      <c r="A176" s="5"/>
      <c r="B176" s="456" t="s">
        <v>6294</v>
      </c>
      <c r="C176" s="537">
        <v>15000000</v>
      </c>
      <c r="D176" s="456" t="s">
        <v>6324</v>
      </c>
      <c r="E176" s="1000" t="s">
        <v>6295</v>
      </c>
      <c r="F176" s="456" t="s">
        <v>6283</v>
      </c>
    </row>
    <row r="177" spans="1:6" x14ac:dyDescent="0.25">
      <c r="A177" s="5"/>
      <c r="B177" s="5"/>
      <c r="C177" s="5"/>
      <c r="D177" s="5"/>
      <c r="E177" s="1000"/>
      <c r="F177" s="1000"/>
    </row>
    <row r="178" spans="1:6" ht="31.2" x14ac:dyDescent="0.25">
      <c r="A178" s="118" t="s">
        <v>249</v>
      </c>
      <c r="B178" s="1024" t="s">
        <v>569</v>
      </c>
      <c r="C178" s="1023">
        <v>47900000</v>
      </c>
      <c r="D178" s="5"/>
      <c r="E178" s="1000" t="s">
        <v>937</v>
      </c>
      <c r="F178" s="1000"/>
    </row>
    <row r="179" spans="1:6" ht="31.2" x14ac:dyDescent="0.25">
      <c r="A179" s="5">
        <v>1</v>
      </c>
      <c r="B179" s="1000" t="s">
        <v>570</v>
      </c>
      <c r="C179" s="537">
        <v>22300000</v>
      </c>
      <c r="D179" s="993" t="s">
        <v>6151</v>
      </c>
      <c r="E179" s="456" t="s">
        <v>6296</v>
      </c>
      <c r="F179" s="456" t="s">
        <v>6283</v>
      </c>
    </row>
    <row r="180" spans="1:6" ht="31.2" x14ac:dyDescent="0.25">
      <c r="A180" s="5">
        <v>2</v>
      </c>
      <c r="B180" s="1000" t="s">
        <v>573</v>
      </c>
      <c r="C180" s="537">
        <v>25600000</v>
      </c>
      <c r="D180" s="993" t="s">
        <v>6152</v>
      </c>
      <c r="E180" s="456" t="s">
        <v>6297</v>
      </c>
      <c r="F180" s="456" t="s">
        <v>6283</v>
      </c>
    </row>
    <row r="181" spans="1:6" x14ac:dyDescent="0.25">
      <c r="A181" s="5"/>
      <c r="B181" s="5"/>
      <c r="C181" s="5"/>
      <c r="D181" s="5"/>
      <c r="E181" s="1000"/>
      <c r="F181" s="1000"/>
    </row>
    <row r="182" spans="1:6" ht="31.2" x14ac:dyDescent="0.25">
      <c r="A182" s="118" t="s">
        <v>250</v>
      </c>
      <c r="B182" s="1024" t="s">
        <v>576</v>
      </c>
      <c r="C182" s="1023">
        <v>2000000</v>
      </c>
      <c r="D182" s="5"/>
      <c r="E182" s="1000" t="s">
        <v>937</v>
      </c>
      <c r="F182" s="1000"/>
    </row>
    <row r="183" spans="1:6" ht="31.2" x14ac:dyDescent="0.25">
      <c r="A183" s="5">
        <v>1</v>
      </c>
      <c r="B183" s="456" t="s">
        <v>577</v>
      </c>
      <c r="C183" s="537">
        <v>2000000</v>
      </c>
      <c r="D183" s="993" t="s">
        <v>6155</v>
      </c>
      <c r="E183" s="1000" t="s">
        <v>259</v>
      </c>
      <c r="F183" s="456" t="s">
        <v>6283</v>
      </c>
    </row>
    <row r="184" spans="1:6" x14ac:dyDescent="0.25">
      <c r="A184" s="5"/>
      <c r="B184" s="5"/>
      <c r="C184" s="5"/>
      <c r="D184" s="5"/>
      <c r="E184" s="1000"/>
      <c r="F184" s="1000"/>
    </row>
    <row r="185" spans="1:6" x14ac:dyDescent="0.25">
      <c r="A185" s="5"/>
      <c r="B185" s="5"/>
      <c r="C185" s="5"/>
      <c r="D185" s="5"/>
      <c r="E185" s="1000"/>
      <c r="F185" s="1000"/>
    </row>
    <row r="186" spans="1:6" ht="31.2" x14ac:dyDescent="0.25">
      <c r="A186" s="118" t="s">
        <v>253</v>
      </c>
      <c r="B186" s="1024" t="s">
        <v>595</v>
      </c>
      <c r="C186" s="1023">
        <v>2500000</v>
      </c>
      <c r="D186" s="5"/>
      <c r="E186" s="1000" t="s">
        <v>937</v>
      </c>
      <c r="F186" s="1000"/>
    </row>
    <row r="187" spans="1:6" ht="31.2" x14ac:dyDescent="0.25">
      <c r="A187" s="5">
        <v>1</v>
      </c>
      <c r="B187" s="456" t="s">
        <v>596</v>
      </c>
      <c r="C187" s="537">
        <v>2500000</v>
      </c>
      <c r="D187" s="993" t="s">
        <v>6161</v>
      </c>
      <c r="E187" s="456" t="s">
        <v>6298</v>
      </c>
      <c r="F187" s="456" t="s">
        <v>6283</v>
      </c>
    </row>
    <row r="188" spans="1:6" x14ac:dyDescent="0.25">
      <c r="A188" s="5"/>
      <c r="B188" s="5"/>
      <c r="C188" s="5"/>
      <c r="D188" s="5"/>
      <c r="E188" s="1000"/>
      <c r="F188" s="1000"/>
    </row>
    <row r="189" spans="1:6" ht="46.8" x14ac:dyDescent="0.25">
      <c r="A189" s="118" t="s">
        <v>256</v>
      </c>
      <c r="B189" s="1024" t="s">
        <v>5680</v>
      </c>
      <c r="C189" s="1023">
        <v>5000000</v>
      </c>
      <c r="D189" s="5"/>
      <c r="E189" s="1000" t="s">
        <v>937</v>
      </c>
      <c r="F189" s="1000"/>
    </row>
    <row r="190" spans="1:6" ht="31.2" x14ac:dyDescent="0.25">
      <c r="A190" s="5">
        <v>1</v>
      </c>
      <c r="B190" s="1000" t="s">
        <v>6299</v>
      </c>
      <c r="C190" s="537">
        <v>5000000</v>
      </c>
      <c r="D190" s="5" t="s">
        <v>6322</v>
      </c>
      <c r="E190" s="456" t="s">
        <v>6300</v>
      </c>
      <c r="F190" s="456" t="s">
        <v>6283</v>
      </c>
    </row>
    <row r="191" spans="1:6" x14ac:dyDescent="0.25">
      <c r="A191" s="5"/>
      <c r="B191" s="5"/>
      <c r="C191" s="5"/>
      <c r="D191" s="5"/>
      <c r="E191" s="1000"/>
      <c r="F191" s="1000"/>
    </row>
    <row r="192" spans="1:6" ht="31.2" x14ac:dyDescent="0.25">
      <c r="A192" s="118" t="s">
        <v>123</v>
      </c>
      <c r="B192" s="1024" t="s">
        <v>600</v>
      </c>
      <c r="C192" s="1023">
        <v>24700000</v>
      </c>
      <c r="D192" s="5"/>
      <c r="E192" s="1000" t="s">
        <v>937</v>
      </c>
      <c r="F192" s="1000"/>
    </row>
    <row r="193" spans="1:6" ht="31.2" x14ac:dyDescent="0.25">
      <c r="A193" s="5">
        <v>1</v>
      </c>
      <c r="B193" s="1000" t="s">
        <v>1207</v>
      </c>
      <c r="C193" s="537">
        <v>22700000</v>
      </c>
      <c r="D193" s="993" t="s">
        <v>6174</v>
      </c>
      <c r="E193" s="456" t="s">
        <v>6301</v>
      </c>
      <c r="F193" s="456" t="s">
        <v>6283</v>
      </c>
    </row>
    <row r="194" spans="1:6" x14ac:dyDescent="0.25">
      <c r="A194" s="5">
        <v>2</v>
      </c>
      <c r="B194" s="1000" t="s">
        <v>6175</v>
      </c>
      <c r="C194" s="537">
        <v>2000000</v>
      </c>
      <c r="D194" s="993" t="s">
        <v>6176</v>
      </c>
      <c r="E194" s="456" t="s">
        <v>6302</v>
      </c>
      <c r="F194" s="456" t="s">
        <v>6283</v>
      </c>
    </row>
    <row r="195" spans="1:6" x14ac:dyDescent="0.25">
      <c r="A195" s="5"/>
      <c r="B195" s="5"/>
      <c r="C195" s="5"/>
      <c r="D195" s="5"/>
      <c r="E195" s="1000"/>
      <c r="F195" s="1000"/>
    </row>
    <row r="196" spans="1:6" ht="31.2" x14ac:dyDescent="0.25">
      <c r="A196" s="118" t="s">
        <v>257</v>
      </c>
      <c r="B196" s="1024" t="s">
        <v>665</v>
      </c>
      <c r="C196" s="1023">
        <v>10000000</v>
      </c>
      <c r="D196" s="5"/>
      <c r="E196" s="1000" t="s">
        <v>937</v>
      </c>
      <c r="F196" s="1000"/>
    </row>
    <row r="197" spans="1:6" ht="31.2" x14ac:dyDescent="0.25">
      <c r="A197" s="5">
        <v>1</v>
      </c>
      <c r="B197" s="1000" t="s">
        <v>666</v>
      </c>
      <c r="C197" s="537">
        <v>10000000</v>
      </c>
      <c r="D197" s="993" t="s">
        <v>5477</v>
      </c>
      <c r="E197" s="456" t="s">
        <v>6303</v>
      </c>
      <c r="F197" s="456" t="s">
        <v>6283</v>
      </c>
    </row>
    <row r="198" spans="1:6" x14ac:dyDescent="0.25">
      <c r="A198" s="5"/>
      <c r="B198" s="5"/>
      <c r="C198" s="5"/>
      <c r="D198" s="5"/>
      <c r="E198" s="1000"/>
      <c r="F198" s="1000"/>
    </row>
    <row r="199" spans="1:6" ht="31.2" x14ac:dyDescent="0.25">
      <c r="A199" s="118" t="s">
        <v>258</v>
      </c>
      <c r="B199" s="1024" t="s">
        <v>4155</v>
      </c>
      <c r="C199" s="1023">
        <v>3500000</v>
      </c>
      <c r="D199" s="5"/>
      <c r="E199" s="1000" t="s">
        <v>937</v>
      </c>
      <c r="F199" s="1000"/>
    </row>
    <row r="200" spans="1:6" ht="62.4" x14ac:dyDescent="0.25">
      <c r="A200" s="5">
        <v>1</v>
      </c>
      <c r="B200" s="456" t="s">
        <v>4156</v>
      </c>
      <c r="C200" s="537">
        <v>3500000</v>
      </c>
      <c r="D200" s="993" t="s">
        <v>6173</v>
      </c>
      <c r="E200" s="456" t="s">
        <v>6304</v>
      </c>
      <c r="F200" s="456" t="s">
        <v>6283</v>
      </c>
    </row>
    <row r="201" spans="1:6" x14ac:dyDescent="0.25">
      <c r="A201" s="5"/>
      <c r="B201" s="5"/>
      <c r="C201" s="5"/>
      <c r="D201" s="5"/>
      <c r="E201" s="1000"/>
      <c r="F201" s="1000"/>
    </row>
    <row r="202" spans="1:6" x14ac:dyDescent="0.25">
      <c r="A202" s="118" t="s">
        <v>260</v>
      </c>
      <c r="B202" s="796" t="s">
        <v>5137</v>
      </c>
      <c r="C202" s="1023">
        <v>5000000</v>
      </c>
      <c r="D202" s="5"/>
      <c r="E202" s="1000" t="s">
        <v>937</v>
      </c>
      <c r="F202" s="1000"/>
    </row>
    <row r="203" spans="1:6" x14ac:dyDescent="0.25">
      <c r="A203" s="5">
        <v>1</v>
      </c>
      <c r="B203" s="1000" t="s">
        <v>6305</v>
      </c>
      <c r="C203" s="537">
        <v>5000000</v>
      </c>
      <c r="D203" s="1000" t="s">
        <v>6323</v>
      </c>
      <c r="E203" s="456" t="s">
        <v>6306</v>
      </c>
      <c r="F203" s="456" t="s">
        <v>6283</v>
      </c>
    </row>
  </sheetData>
  <conditionalFormatting sqref="B6">
    <cfRule type="expression" dxfId="4" priority="1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256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60" zoomScaleNormal="60" workbookViewId="0">
      <selection activeCell="A3" sqref="A3:F4"/>
    </sheetView>
  </sheetViews>
  <sheetFormatPr defaultRowHeight="13.2" x14ac:dyDescent="0.25"/>
  <cols>
    <col min="1" max="1" width="7.77734375" customWidth="1"/>
    <col min="2" max="2" width="55.77734375" customWidth="1"/>
    <col min="3" max="3" width="23.77734375" customWidth="1"/>
    <col min="4" max="4" width="45.77734375" customWidth="1"/>
    <col min="5" max="6" width="24.77734375" customWidth="1"/>
  </cols>
  <sheetData>
    <row r="1" spans="1:6" ht="15.6" x14ac:dyDescent="0.25">
      <c r="A1" s="240" t="s">
        <v>5359</v>
      </c>
      <c r="B1" s="240"/>
      <c r="C1" s="240" t="s">
        <v>5360</v>
      </c>
      <c r="D1" s="241"/>
      <c r="E1" s="147"/>
      <c r="F1" s="241"/>
    </row>
    <row r="2" spans="1:6" s="12" customFormat="1" ht="15.6" x14ac:dyDescent="0.25">
      <c r="A2" s="240"/>
      <c r="B2" s="240"/>
      <c r="C2" s="240"/>
      <c r="D2" s="241"/>
      <c r="E2" s="147"/>
      <c r="F2" s="241"/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ht="15.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ht="15.6" x14ac:dyDescent="0.25">
      <c r="A5" s="242"/>
      <c r="B5" s="242"/>
      <c r="C5" s="242"/>
      <c r="D5" s="207"/>
      <c r="E5" s="253"/>
      <c r="F5" s="207"/>
    </row>
    <row r="6" spans="1:6" ht="15.6" x14ac:dyDescent="0.25">
      <c r="A6" s="243"/>
      <c r="B6" s="201" t="s">
        <v>111</v>
      </c>
      <c r="C6" s="244"/>
      <c r="D6" s="201"/>
      <c r="E6" s="254"/>
      <c r="F6" s="201"/>
    </row>
    <row r="7" spans="1:6" ht="15.6" x14ac:dyDescent="0.25">
      <c r="A7" s="243"/>
      <c r="B7" s="201" t="s">
        <v>94</v>
      </c>
      <c r="C7" s="244">
        <f>SUM(C9,C22,C30,C34,C39,C42,C50,C56,C63,C67,C72)</f>
        <v>560375000</v>
      </c>
      <c r="D7" s="201"/>
      <c r="E7" s="254"/>
      <c r="F7" s="201"/>
    </row>
    <row r="8" spans="1:6" ht="15.6" x14ac:dyDescent="0.25">
      <c r="A8" s="243"/>
      <c r="B8" s="201"/>
      <c r="C8" s="244"/>
      <c r="D8" s="201"/>
      <c r="E8" s="254"/>
      <c r="F8" s="201"/>
    </row>
    <row r="9" spans="1:6" ht="31.2" x14ac:dyDescent="0.25">
      <c r="A9" s="245" t="s">
        <v>237</v>
      </c>
      <c r="B9" s="205" t="s">
        <v>238</v>
      </c>
      <c r="C9" s="465">
        <f>SUM(C10:C20)</f>
        <v>171900000</v>
      </c>
      <c r="D9" s="201"/>
      <c r="E9" s="249"/>
      <c r="F9" s="201"/>
    </row>
    <row r="10" spans="1:6" ht="31.2" x14ac:dyDescent="0.25">
      <c r="A10" s="206" t="s">
        <v>1</v>
      </c>
      <c r="B10" s="207" t="s">
        <v>420</v>
      </c>
      <c r="C10" s="466">
        <v>14400000</v>
      </c>
      <c r="D10" s="207" t="s">
        <v>5306</v>
      </c>
      <c r="E10" s="252" t="s">
        <v>462</v>
      </c>
      <c r="F10" s="207" t="s">
        <v>94</v>
      </c>
    </row>
    <row r="11" spans="1:6" ht="31.2" x14ac:dyDescent="0.25">
      <c r="A11" s="206" t="s">
        <v>3</v>
      </c>
      <c r="B11" s="207" t="s">
        <v>424</v>
      </c>
      <c r="C11" s="466">
        <v>19100000</v>
      </c>
      <c r="D11" s="207" t="s">
        <v>5307</v>
      </c>
      <c r="E11" s="252" t="s">
        <v>515</v>
      </c>
      <c r="F11" s="207" t="s">
        <v>94</v>
      </c>
    </row>
    <row r="12" spans="1:6" ht="31.2" x14ac:dyDescent="0.25">
      <c r="A12" s="206" t="s">
        <v>4</v>
      </c>
      <c r="B12" s="207" t="s">
        <v>426</v>
      </c>
      <c r="C12" s="466">
        <v>37800000</v>
      </c>
      <c r="D12" s="207" t="s">
        <v>5308</v>
      </c>
      <c r="E12" s="252" t="s">
        <v>430</v>
      </c>
      <c r="F12" s="207" t="s">
        <v>94</v>
      </c>
    </row>
    <row r="13" spans="1:6" ht="31.2" x14ac:dyDescent="0.25">
      <c r="A13" s="206" t="s">
        <v>431</v>
      </c>
      <c r="B13" s="207" t="s">
        <v>239</v>
      </c>
      <c r="C13" s="466">
        <v>11000000</v>
      </c>
      <c r="D13" s="207" t="s">
        <v>5309</v>
      </c>
      <c r="E13" s="252" t="s">
        <v>5310</v>
      </c>
      <c r="F13" s="207" t="s">
        <v>94</v>
      </c>
    </row>
    <row r="14" spans="1:6" ht="31.2" x14ac:dyDescent="0.25">
      <c r="A14" s="206" t="s">
        <v>435</v>
      </c>
      <c r="B14" s="207" t="s">
        <v>439</v>
      </c>
      <c r="C14" s="466">
        <v>7000000</v>
      </c>
      <c r="D14" s="207" t="s">
        <v>546</v>
      </c>
      <c r="E14" s="252" t="s">
        <v>5311</v>
      </c>
      <c r="F14" s="207" t="s">
        <v>94</v>
      </c>
    </row>
    <row r="15" spans="1:6" ht="31.2" x14ac:dyDescent="0.25">
      <c r="A15" s="206" t="s">
        <v>438</v>
      </c>
      <c r="B15" s="207" t="s">
        <v>242</v>
      </c>
      <c r="C15" s="466">
        <v>3500000</v>
      </c>
      <c r="D15" s="207" t="s">
        <v>5312</v>
      </c>
      <c r="E15" s="252" t="s">
        <v>778</v>
      </c>
      <c r="F15" s="207" t="s">
        <v>94</v>
      </c>
    </row>
    <row r="16" spans="1:6" ht="31.2" x14ac:dyDescent="0.25">
      <c r="A16" s="206" t="s">
        <v>441</v>
      </c>
      <c r="B16" s="207" t="s">
        <v>548</v>
      </c>
      <c r="C16" s="466">
        <v>4500000</v>
      </c>
      <c r="D16" s="207" t="s">
        <v>5313</v>
      </c>
      <c r="E16" s="252" t="s">
        <v>428</v>
      </c>
      <c r="F16" s="207" t="s">
        <v>94</v>
      </c>
    </row>
    <row r="17" spans="1:6" ht="31.2" x14ac:dyDescent="0.25">
      <c r="A17" s="206" t="s">
        <v>445</v>
      </c>
      <c r="B17" s="207" t="s">
        <v>550</v>
      </c>
      <c r="C17" s="466">
        <v>1200000</v>
      </c>
      <c r="D17" s="207" t="s">
        <v>5314</v>
      </c>
      <c r="E17" s="252" t="s">
        <v>262</v>
      </c>
      <c r="F17" s="207" t="s">
        <v>94</v>
      </c>
    </row>
    <row r="18" spans="1:6" ht="31.2" x14ac:dyDescent="0.25">
      <c r="A18" s="206" t="s">
        <v>449</v>
      </c>
      <c r="B18" s="207" t="s">
        <v>279</v>
      </c>
      <c r="C18" s="466">
        <v>12000000</v>
      </c>
      <c r="D18" s="207" t="s">
        <v>5315</v>
      </c>
      <c r="E18" s="252" t="s">
        <v>869</v>
      </c>
      <c r="F18" s="207" t="s">
        <v>94</v>
      </c>
    </row>
    <row r="19" spans="1:6" ht="31.2" x14ac:dyDescent="0.25">
      <c r="A19" s="206" t="s">
        <v>553</v>
      </c>
      <c r="B19" s="207" t="s">
        <v>446</v>
      </c>
      <c r="C19" s="466">
        <v>32400000</v>
      </c>
      <c r="D19" s="207" t="s">
        <v>5316</v>
      </c>
      <c r="E19" s="252" t="s">
        <v>5317</v>
      </c>
      <c r="F19" s="207" t="s">
        <v>94</v>
      </c>
    </row>
    <row r="20" spans="1:6" ht="31.2" x14ac:dyDescent="0.25">
      <c r="A20" s="206" t="s">
        <v>557</v>
      </c>
      <c r="B20" s="207" t="s">
        <v>554</v>
      </c>
      <c r="C20" s="466">
        <v>29000000</v>
      </c>
      <c r="D20" s="207" t="s">
        <v>5318</v>
      </c>
      <c r="E20" s="252" t="s">
        <v>5319</v>
      </c>
      <c r="F20" s="207" t="s">
        <v>94</v>
      </c>
    </row>
    <row r="21" spans="1:6" ht="15.6" x14ac:dyDescent="0.25">
      <c r="A21" s="209"/>
      <c r="B21" s="207"/>
      <c r="C21" s="466"/>
      <c r="D21" s="207"/>
      <c r="E21" s="252"/>
      <c r="F21" s="207"/>
    </row>
    <row r="22" spans="1:6" ht="31.2" x14ac:dyDescent="0.25">
      <c r="A22" s="245" t="s">
        <v>243</v>
      </c>
      <c r="B22" s="205" t="s">
        <v>244</v>
      </c>
      <c r="C22" s="465">
        <f>SUM(C23:C27)</f>
        <v>71500000</v>
      </c>
      <c r="D22" s="201"/>
      <c r="E22" s="272"/>
      <c r="F22" s="201"/>
    </row>
    <row r="23" spans="1:6" ht="15.6" x14ac:dyDescent="0.25">
      <c r="A23" s="206" t="s">
        <v>1</v>
      </c>
      <c r="B23" s="207" t="s">
        <v>5320</v>
      </c>
      <c r="C23" s="466">
        <v>3500000</v>
      </c>
      <c r="D23" s="207" t="s">
        <v>5321</v>
      </c>
      <c r="E23" s="640" t="s">
        <v>251</v>
      </c>
      <c r="F23" s="201"/>
    </row>
    <row r="24" spans="1:6" ht="31.2" x14ac:dyDescent="0.25">
      <c r="A24" s="206" t="s">
        <v>3</v>
      </c>
      <c r="B24" s="207" t="s">
        <v>5322</v>
      </c>
      <c r="C24" s="466">
        <v>5000000</v>
      </c>
      <c r="D24" s="207" t="s">
        <v>5323</v>
      </c>
      <c r="E24" s="640" t="s">
        <v>251</v>
      </c>
      <c r="F24" s="201"/>
    </row>
    <row r="25" spans="1:6" ht="31.2" x14ac:dyDescent="0.25">
      <c r="A25" s="206" t="s">
        <v>4</v>
      </c>
      <c r="B25" s="207" t="s">
        <v>453</v>
      </c>
      <c r="C25" s="466">
        <v>10000000</v>
      </c>
      <c r="D25" s="207" t="s">
        <v>5324</v>
      </c>
      <c r="E25" s="640" t="s">
        <v>255</v>
      </c>
      <c r="F25" s="201"/>
    </row>
    <row r="26" spans="1:6" ht="46.8" x14ac:dyDescent="0.25">
      <c r="A26" s="206" t="s">
        <v>431</v>
      </c>
      <c r="B26" s="207" t="s">
        <v>456</v>
      </c>
      <c r="C26" s="466">
        <v>48000000</v>
      </c>
      <c r="D26" s="207" t="s">
        <v>5325</v>
      </c>
      <c r="E26" s="252" t="s">
        <v>1908</v>
      </c>
      <c r="F26" s="207" t="s">
        <v>94</v>
      </c>
    </row>
    <row r="27" spans="1:6" ht="31.2" x14ac:dyDescent="0.25">
      <c r="A27" s="206" t="s">
        <v>435</v>
      </c>
      <c r="B27" s="207" t="s">
        <v>1005</v>
      </c>
      <c r="C27" s="466">
        <v>5000000</v>
      </c>
      <c r="D27" s="207" t="s">
        <v>2905</v>
      </c>
      <c r="E27" s="252" t="s">
        <v>5326</v>
      </c>
      <c r="F27" s="207" t="s">
        <v>94</v>
      </c>
    </row>
    <row r="28" spans="1:6" ht="31.2" x14ac:dyDescent="0.25">
      <c r="A28" s="206" t="s">
        <v>438</v>
      </c>
      <c r="B28" s="207" t="s">
        <v>5327</v>
      </c>
      <c r="C28" s="466"/>
      <c r="D28" s="207" t="s">
        <v>5328</v>
      </c>
      <c r="E28" s="252" t="s">
        <v>251</v>
      </c>
      <c r="F28" s="207" t="s">
        <v>94</v>
      </c>
    </row>
    <row r="29" spans="1:6" ht="15.6" x14ac:dyDescent="0.25">
      <c r="A29" s="209"/>
      <c r="B29" s="207"/>
      <c r="C29" s="466"/>
      <c r="D29" s="207"/>
      <c r="E29" s="252"/>
      <c r="F29" s="207"/>
    </row>
    <row r="30" spans="1:6" ht="46.8" x14ac:dyDescent="0.25">
      <c r="A30" s="245" t="s">
        <v>247</v>
      </c>
      <c r="B30" s="211" t="s">
        <v>466</v>
      </c>
      <c r="C30" s="465">
        <f>SUM(C31)</f>
        <v>28200000</v>
      </c>
      <c r="D30" s="201"/>
      <c r="E30" s="272"/>
      <c r="F30" s="201"/>
    </row>
    <row r="31" spans="1:6" ht="31.2" x14ac:dyDescent="0.25">
      <c r="A31" s="206" t="s">
        <v>1</v>
      </c>
      <c r="B31" s="207" t="s">
        <v>467</v>
      </c>
      <c r="C31" s="466">
        <v>28200000</v>
      </c>
      <c r="D31" s="207" t="s">
        <v>5329</v>
      </c>
      <c r="E31" s="252" t="s">
        <v>5330</v>
      </c>
      <c r="F31" s="207" t="s">
        <v>94</v>
      </c>
    </row>
    <row r="32" spans="1:6" ht="15.6" x14ac:dyDescent="0.25">
      <c r="A32" s="209"/>
      <c r="B32" s="207"/>
      <c r="C32" s="466"/>
      <c r="D32" s="207"/>
      <c r="E32" s="252"/>
      <c r="F32" s="207"/>
    </row>
    <row r="33" spans="1:6" ht="31.2" x14ac:dyDescent="0.25">
      <c r="A33" s="250"/>
      <c r="B33" s="201" t="s">
        <v>567</v>
      </c>
      <c r="C33" s="503"/>
      <c r="D33" s="201"/>
      <c r="E33" s="265"/>
      <c r="F33" s="201"/>
    </row>
    <row r="34" spans="1:6" ht="31.2" x14ac:dyDescent="0.25">
      <c r="A34" s="245" t="s">
        <v>248</v>
      </c>
      <c r="B34" s="205" t="s">
        <v>569</v>
      </c>
      <c r="C34" s="465">
        <f>SUM(C35:C37)</f>
        <v>12200000</v>
      </c>
      <c r="D34" s="201"/>
      <c r="E34" s="272"/>
      <c r="F34" s="201"/>
    </row>
    <row r="35" spans="1:6" ht="31.2" x14ac:dyDescent="0.25">
      <c r="A35" s="206" t="s">
        <v>1</v>
      </c>
      <c r="B35" s="207" t="s">
        <v>570</v>
      </c>
      <c r="C35" s="466">
        <v>5000000</v>
      </c>
      <c r="D35" s="207" t="s">
        <v>5331</v>
      </c>
      <c r="E35" s="252" t="s">
        <v>3783</v>
      </c>
      <c r="F35" s="207" t="s">
        <v>94</v>
      </c>
    </row>
    <row r="36" spans="1:6" ht="15.6" x14ac:dyDescent="0.25">
      <c r="A36" s="206" t="s">
        <v>5332</v>
      </c>
      <c r="B36" s="207" t="s">
        <v>5333</v>
      </c>
      <c r="C36" s="466"/>
      <c r="D36" s="207"/>
      <c r="E36" s="252"/>
      <c r="F36" s="207"/>
    </row>
    <row r="37" spans="1:6" ht="31.2" x14ac:dyDescent="0.25">
      <c r="A37" s="206" t="s">
        <v>3</v>
      </c>
      <c r="B37" s="207" t="s">
        <v>573</v>
      </c>
      <c r="C37" s="466">
        <v>7200000</v>
      </c>
      <c r="D37" s="207" t="s">
        <v>5334</v>
      </c>
      <c r="E37" s="252" t="s">
        <v>3435</v>
      </c>
      <c r="F37" s="207" t="s">
        <v>94</v>
      </c>
    </row>
    <row r="38" spans="1:6" ht="15.6" x14ac:dyDescent="0.25">
      <c r="A38" s="209"/>
      <c r="B38" s="207"/>
      <c r="C38" s="466"/>
      <c r="D38" s="207"/>
      <c r="E38" s="252"/>
      <c r="F38" s="207"/>
    </row>
    <row r="39" spans="1:6" ht="31.2" x14ac:dyDescent="0.25">
      <c r="A39" s="245" t="s">
        <v>249</v>
      </c>
      <c r="B39" s="205" t="s">
        <v>616</v>
      </c>
      <c r="C39" s="465">
        <f>SUM(C40)</f>
        <v>30000000</v>
      </c>
      <c r="D39" s="207"/>
      <c r="E39" s="252"/>
      <c r="F39" s="207"/>
    </row>
    <row r="40" spans="1:6" ht="31.2" x14ac:dyDescent="0.25">
      <c r="A40" s="206" t="s">
        <v>1</v>
      </c>
      <c r="B40" s="207" t="s">
        <v>817</v>
      </c>
      <c r="C40" s="466">
        <v>30000000</v>
      </c>
      <c r="D40" s="207" t="s">
        <v>5335</v>
      </c>
      <c r="E40" s="252" t="s">
        <v>254</v>
      </c>
      <c r="F40" s="207" t="s">
        <v>94</v>
      </c>
    </row>
    <row r="41" spans="1:6" ht="15.6" x14ac:dyDescent="0.25">
      <c r="A41" s="209"/>
      <c r="B41" s="207"/>
      <c r="C41" s="466"/>
      <c r="D41" s="207"/>
      <c r="E41" s="252"/>
      <c r="F41" s="207"/>
    </row>
    <row r="42" spans="1:6" ht="31.2" x14ac:dyDescent="0.25">
      <c r="A42" s="245" t="s">
        <v>250</v>
      </c>
      <c r="B42" s="205" t="s">
        <v>576</v>
      </c>
      <c r="C42" s="465">
        <f>SUM(C43:C47)</f>
        <v>148000000</v>
      </c>
      <c r="D42" s="201"/>
      <c r="E42" s="272"/>
      <c r="F42" s="201"/>
    </row>
    <row r="43" spans="1:6" ht="31.2" x14ac:dyDescent="0.25">
      <c r="A43" s="206" t="s">
        <v>1</v>
      </c>
      <c r="B43" s="207" t="s">
        <v>579</v>
      </c>
      <c r="C43" s="466">
        <v>8000000</v>
      </c>
      <c r="D43" s="207" t="s">
        <v>5336</v>
      </c>
      <c r="E43" s="252" t="s">
        <v>3435</v>
      </c>
      <c r="F43" s="207" t="s">
        <v>94</v>
      </c>
    </row>
    <row r="44" spans="1:6" ht="31.2" x14ac:dyDescent="0.25">
      <c r="A44" s="206" t="s">
        <v>3</v>
      </c>
      <c r="B44" s="251" t="s">
        <v>821</v>
      </c>
      <c r="C44" s="638">
        <v>30000000</v>
      </c>
      <c r="D44" s="251" t="s">
        <v>5337</v>
      </c>
      <c r="E44" s="269" t="s">
        <v>5338</v>
      </c>
      <c r="F44" s="252" t="s">
        <v>94</v>
      </c>
    </row>
    <row r="45" spans="1:6" ht="31.2" x14ac:dyDescent="0.25">
      <c r="A45" s="206" t="s">
        <v>4</v>
      </c>
      <c r="B45" s="251" t="s">
        <v>823</v>
      </c>
      <c r="C45" s="639">
        <v>30000000</v>
      </c>
      <c r="D45" s="251" t="s">
        <v>5339</v>
      </c>
      <c r="E45" s="269" t="s">
        <v>325</v>
      </c>
      <c r="F45" s="252" t="s">
        <v>94</v>
      </c>
    </row>
    <row r="46" spans="1:6" ht="31.2" x14ac:dyDescent="0.25">
      <c r="A46" s="206" t="s">
        <v>431</v>
      </c>
      <c r="B46" s="207" t="s">
        <v>582</v>
      </c>
      <c r="C46" s="466">
        <v>40000000</v>
      </c>
      <c r="D46" s="207" t="s">
        <v>5340</v>
      </c>
      <c r="E46" s="252" t="s">
        <v>349</v>
      </c>
      <c r="F46" s="207" t="s">
        <v>94</v>
      </c>
    </row>
    <row r="47" spans="1:6" ht="31.2" x14ac:dyDescent="0.25">
      <c r="A47" s="206" t="s">
        <v>435</v>
      </c>
      <c r="B47" s="207" t="s">
        <v>825</v>
      </c>
      <c r="C47" s="466">
        <v>40000000</v>
      </c>
      <c r="D47" s="207" t="s">
        <v>5341</v>
      </c>
      <c r="E47" s="252" t="s">
        <v>355</v>
      </c>
      <c r="F47" s="207" t="s">
        <v>94</v>
      </c>
    </row>
    <row r="48" spans="1:6" ht="15.6" x14ac:dyDescent="0.25">
      <c r="A48" s="209"/>
      <c r="B48" s="207"/>
      <c r="C48" s="466"/>
      <c r="D48" s="207"/>
      <c r="E48" s="252"/>
      <c r="F48" s="207"/>
    </row>
    <row r="49" spans="1:6" ht="31.2" x14ac:dyDescent="0.25">
      <c r="A49" s="250"/>
      <c r="B49" s="201" t="s">
        <v>591</v>
      </c>
      <c r="C49" s="503"/>
      <c r="D49" s="201"/>
      <c r="E49" s="265"/>
      <c r="F49" s="201"/>
    </row>
    <row r="50" spans="1:6" ht="31.2" x14ac:dyDescent="0.25">
      <c r="A50" s="245" t="s">
        <v>253</v>
      </c>
      <c r="B50" s="205" t="s">
        <v>363</v>
      </c>
      <c r="C50" s="465">
        <f>SUM(C51)</f>
        <v>10000000</v>
      </c>
      <c r="D50" s="201"/>
      <c r="E50" s="272"/>
      <c r="F50" s="201"/>
    </row>
    <row r="51" spans="1:6" ht="31.2" x14ac:dyDescent="0.25">
      <c r="A51" s="206" t="s">
        <v>1</v>
      </c>
      <c r="B51" s="207" t="s">
        <v>592</v>
      </c>
      <c r="C51" s="466">
        <v>10000000</v>
      </c>
      <c r="D51" s="207" t="s">
        <v>5342</v>
      </c>
      <c r="E51" s="252" t="s">
        <v>4657</v>
      </c>
      <c r="F51" s="207" t="s">
        <v>94</v>
      </c>
    </row>
    <row r="52" spans="1:6" ht="15.6" x14ac:dyDescent="0.25">
      <c r="A52" s="209" t="s">
        <v>5343</v>
      </c>
      <c r="B52" s="207" t="s">
        <v>5344</v>
      </c>
      <c r="C52" s="466"/>
      <c r="D52" s="207"/>
      <c r="E52" s="252"/>
      <c r="F52" s="207"/>
    </row>
    <row r="53" spans="1:6" ht="15.6" x14ac:dyDescent="0.25">
      <c r="A53" s="209"/>
      <c r="B53" s="207"/>
      <c r="C53" s="466"/>
      <c r="D53" s="207"/>
      <c r="E53" s="252"/>
      <c r="F53" s="207"/>
    </row>
    <row r="54" spans="1:6" ht="15.6" x14ac:dyDescent="0.25">
      <c r="A54" s="250"/>
      <c r="B54" s="201" t="s">
        <v>5345</v>
      </c>
      <c r="C54" s="503"/>
      <c r="D54" s="201"/>
      <c r="E54" s="265"/>
      <c r="F54" s="201"/>
    </row>
    <row r="55" spans="1:6" ht="15.6" x14ac:dyDescent="0.25">
      <c r="A55" s="250"/>
      <c r="B55" s="201"/>
      <c r="C55" s="503"/>
      <c r="D55" s="201"/>
      <c r="E55" s="265"/>
      <c r="F55" s="201"/>
    </row>
    <row r="56" spans="1:6" ht="31.2" x14ac:dyDescent="0.25">
      <c r="A56" s="245" t="s">
        <v>256</v>
      </c>
      <c r="B56" s="211" t="s">
        <v>1466</v>
      </c>
      <c r="C56" s="465">
        <f>SUM(C57)</f>
        <v>18000000</v>
      </c>
      <c r="D56" s="201"/>
      <c r="E56" s="272"/>
      <c r="F56" s="201"/>
    </row>
    <row r="57" spans="1:6" ht="46.8" x14ac:dyDescent="0.25">
      <c r="A57" s="206" t="s">
        <v>1</v>
      </c>
      <c r="B57" s="216" t="s">
        <v>1467</v>
      </c>
      <c r="C57" s="466">
        <v>18000000</v>
      </c>
      <c r="D57" s="207" t="s">
        <v>5346</v>
      </c>
      <c r="E57" s="252" t="s">
        <v>262</v>
      </c>
      <c r="F57" s="207" t="s">
        <v>94</v>
      </c>
    </row>
    <row r="58" spans="1:6" ht="15.6" x14ac:dyDescent="0.25">
      <c r="A58" s="209"/>
      <c r="B58" s="216"/>
      <c r="C58" s="466"/>
      <c r="D58" s="207"/>
      <c r="E58" s="252"/>
      <c r="F58" s="207"/>
    </row>
    <row r="59" spans="1:6" ht="15.6" x14ac:dyDescent="0.25">
      <c r="A59" s="250"/>
      <c r="B59" s="201" t="s">
        <v>594</v>
      </c>
      <c r="C59" s="503"/>
      <c r="D59" s="201"/>
      <c r="E59" s="265"/>
      <c r="F59" s="201"/>
    </row>
    <row r="60" spans="1:6" ht="31.2" x14ac:dyDescent="0.25">
      <c r="A60" s="250"/>
      <c r="B60" s="201" t="s">
        <v>807</v>
      </c>
      <c r="C60" s="466"/>
      <c r="D60" s="201"/>
      <c r="E60" s="265"/>
      <c r="F60" s="201"/>
    </row>
    <row r="61" spans="1:6" ht="31.2" x14ac:dyDescent="0.25">
      <c r="A61" s="250"/>
      <c r="B61" s="207" t="s">
        <v>5347</v>
      </c>
      <c r="C61" s="466"/>
      <c r="D61" s="207"/>
      <c r="E61" s="265"/>
      <c r="F61" s="201"/>
    </row>
    <row r="62" spans="1:6" ht="15.6" x14ac:dyDescent="0.25">
      <c r="A62" s="250"/>
      <c r="B62" s="207"/>
      <c r="C62" s="466"/>
      <c r="D62" s="201"/>
      <c r="E62" s="265"/>
      <c r="F62" s="201"/>
    </row>
    <row r="63" spans="1:6" ht="31.2" x14ac:dyDescent="0.25">
      <c r="A63" s="245" t="s">
        <v>123</v>
      </c>
      <c r="B63" s="205" t="s">
        <v>595</v>
      </c>
      <c r="C63" s="465">
        <f>SUM(C64:C65)</f>
        <v>14000000</v>
      </c>
      <c r="D63" s="201"/>
      <c r="E63" s="272"/>
      <c r="F63" s="201"/>
    </row>
    <row r="64" spans="1:6" ht="31.2" x14ac:dyDescent="0.25">
      <c r="A64" s="206" t="s">
        <v>1</v>
      </c>
      <c r="B64" s="207" t="s">
        <v>653</v>
      </c>
      <c r="C64" s="466">
        <v>8000000</v>
      </c>
      <c r="D64" s="207" t="s">
        <v>5348</v>
      </c>
      <c r="E64" s="252" t="s">
        <v>255</v>
      </c>
      <c r="F64" s="207" t="s">
        <v>94</v>
      </c>
    </row>
    <row r="65" spans="1:6" ht="31.2" x14ac:dyDescent="0.25">
      <c r="A65" s="206" t="s">
        <v>3</v>
      </c>
      <c r="B65" s="207" t="s">
        <v>598</v>
      </c>
      <c r="C65" s="466">
        <v>6000000</v>
      </c>
      <c r="D65" s="207" t="s">
        <v>5349</v>
      </c>
      <c r="E65" s="252" t="s">
        <v>5350</v>
      </c>
      <c r="F65" s="207" t="s">
        <v>94</v>
      </c>
    </row>
    <row r="66" spans="1:6" ht="15.6" x14ac:dyDescent="0.25">
      <c r="A66" s="209"/>
      <c r="B66" s="207"/>
      <c r="C66" s="466"/>
      <c r="D66" s="207"/>
      <c r="E66" s="252"/>
      <c r="F66" s="207"/>
    </row>
    <row r="67" spans="1:6" ht="31.2" x14ac:dyDescent="0.25">
      <c r="A67" s="245" t="s">
        <v>257</v>
      </c>
      <c r="B67" s="205" t="s">
        <v>600</v>
      </c>
      <c r="C67" s="465">
        <f>SUM(C68:C70)</f>
        <v>16200000</v>
      </c>
      <c r="D67" s="201"/>
      <c r="E67" s="272"/>
      <c r="F67" s="201"/>
    </row>
    <row r="68" spans="1:6" ht="31.2" x14ac:dyDescent="0.25">
      <c r="A68" s="206" t="s">
        <v>1</v>
      </c>
      <c r="B68" s="207" t="s">
        <v>603</v>
      </c>
      <c r="C68" s="466">
        <v>6000000</v>
      </c>
      <c r="D68" s="207" t="s">
        <v>5351</v>
      </c>
      <c r="E68" s="252" t="s">
        <v>3435</v>
      </c>
      <c r="F68" s="207" t="s">
        <v>94</v>
      </c>
    </row>
    <row r="69" spans="1:6" ht="31.2" x14ac:dyDescent="0.25">
      <c r="A69" s="206" t="s">
        <v>3</v>
      </c>
      <c r="B69" s="207" t="s">
        <v>835</v>
      </c>
      <c r="C69" s="466">
        <v>6000000</v>
      </c>
      <c r="D69" s="207" t="s">
        <v>5352</v>
      </c>
      <c r="E69" s="252" t="s">
        <v>254</v>
      </c>
      <c r="F69" s="207" t="s">
        <v>94</v>
      </c>
    </row>
    <row r="70" spans="1:6" ht="31.2" x14ac:dyDescent="0.25">
      <c r="A70" s="206" t="s">
        <v>4</v>
      </c>
      <c r="B70" s="207" t="s">
        <v>5353</v>
      </c>
      <c r="C70" s="466">
        <v>4200000</v>
      </c>
      <c r="D70" s="207" t="s">
        <v>5354</v>
      </c>
      <c r="E70" s="252" t="s">
        <v>5355</v>
      </c>
      <c r="F70" s="207" t="s">
        <v>94</v>
      </c>
    </row>
    <row r="71" spans="1:6" ht="15.6" x14ac:dyDescent="0.25">
      <c r="A71" s="209"/>
      <c r="B71" s="207"/>
      <c r="C71" s="466"/>
      <c r="D71" s="207"/>
      <c r="E71" s="252"/>
      <c r="F71" s="207"/>
    </row>
    <row r="72" spans="1:6" ht="31.2" x14ac:dyDescent="0.25">
      <c r="A72" s="245" t="s">
        <v>258</v>
      </c>
      <c r="B72" s="205" t="s">
        <v>4155</v>
      </c>
      <c r="C72" s="465">
        <f>SUM(C73:C74)</f>
        <v>40375000</v>
      </c>
      <c r="D72" s="201"/>
      <c r="E72" s="272"/>
      <c r="F72" s="201"/>
    </row>
    <row r="73" spans="1:6" ht="31.2" x14ac:dyDescent="0.25">
      <c r="A73" s="206" t="s">
        <v>1</v>
      </c>
      <c r="B73" s="207" t="s">
        <v>829</v>
      </c>
      <c r="C73" s="466">
        <v>30375000</v>
      </c>
      <c r="D73" s="207" t="s">
        <v>5356</v>
      </c>
      <c r="E73" s="640" t="s">
        <v>3435</v>
      </c>
      <c r="F73" s="207" t="s">
        <v>94</v>
      </c>
    </row>
    <row r="74" spans="1:6" ht="31.2" x14ac:dyDescent="0.25">
      <c r="A74" s="206" t="s">
        <v>3</v>
      </c>
      <c r="B74" s="207" t="s">
        <v>5357</v>
      </c>
      <c r="C74" s="466">
        <v>10000000</v>
      </c>
      <c r="D74" s="207" t="s">
        <v>5358</v>
      </c>
      <c r="E74" s="252" t="s">
        <v>3435</v>
      </c>
      <c r="F74" s="207" t="s">
        <v>94</v>
      </c>
    </row>
  </sheetData>
  <pageMargins left="0.7" right="0.7" top="0.75" bottom="0.75" header="0.3" footer="0.3"/>
  <pageSetup paperSize="256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60" zoomScaleNormal="60" workbookViewId="0">
      <selection activeCell="B6" sqref="B6"/>
    </sheetView>
  </sheetViews>
  <sheetFormatPr defaultColWidth="9.109375" defaultRowHeight="15.6" x14ac:dyDescent="0.25"/>
  <cols>
    <col min="1" max="1" width="7.77734375" style="641" customWidth="1"/>
    <col min="2" max="2" width="55.77734375" style="641" customWidth="1"/>
    <col min="3" max="3" width="23.77734375" style="641" customWidth="1"/>
    <col min="4" max="4" width="45.77734375" style="641" customWidth="1"/>
    <col min="5" max="6" width="24.77734375" style="641" customWidth="1"/>
    <col min="7" max="7" width="11.88671875" style="642" customWidth="1"/>
    <col min="8" max="8" width="12.33203125" style="642" bestFit="1" customWidth="1"/>
    <col min="9" max="256" width="9.109375" style="641"/>
    <col min="257" max="257" width="4.6640625" style="641" customWidth="1"/>
    <col min="258" max="258" width="55.109375" style="641" customWidth="1"/>
    <col min="259" max="259" width="13.6640625" style="641" customWidth="1"/>
    <col min="260" max="260" width="50.6640625" style="641" customWidth="1"/>
    <col min="261" max="261" width="22.6640625" style="641" customWidth="1"/>
    <col min="262" max="262" width="30.6640625" style="641" customWidth="1"/>
    <col min="263" max="263" width="11.88671875" style="641" customWidth="1"/>
    <col min="264" max="264" width="12.33203125" style="641" bestFit="1" customWidth="1"/>
    <col min="265" max="512" width="9.109375" style="641"/>
    <col min="513" max="513" width="4.6640625" style="641" customWidth="1"/>
    <col min="514" max="514" width="55.109375" style="641" customWidth="1"/>
    <col min="515" max="515" width="13.6640625" style="641" customWidth="1"/>
    <col min="516" max="516" width="50.6640625" style="641" customWidth="1"/>
    <col min="517" max="517" width="22.6640625" style="641" customWidth="1"/>
    <col min="518" max="518" width="30.6640625" style="641" customWidth="1"/>
    <col min="519" max="519" width="11.88671875" style="641" customWidth="1"/>
    <col min="520" max="520" width="12.33203125" style="641" bestFit="1" customWidth="1"/>
    <col min="521" max="768" width="9.109375" style="641"/>
    <col min="769" max="769" width="4.6640625" style="641" customWidth="1"/>
    <col min="770" max="770" width="55.109375" style="641" customWidth="1"/>
    <col min="771" max="771" width="13.6640625" style="641" customWidth="1"/>
    <col min="772" max="772" width="50.6640625" style="641" customWidth="1"/>
    <col min="773" max="773" width="22.6640625" style="641" customWidth="1"/>
    <col min="774" max="774" width="30.6640625" style="641" customWidth="1"/>
    <col min="775" max="775" width="11.88671875" style="641" customWidth="1"/>
    <col min="776" max="776" width="12.33203125" style="641" bestFit="1" customWidth="1"/>
    <col min="777" max="1024" width="9.109375" style="641"/>
    <col min="1025" max="1025" width="4.6640625" style="641" customWidth="1"/>
    <col min="1026" max="1026" width="55.109375" style="641" customWidth="1"/>
    <col min="1027" max="1027" width="13.6640625" style="641" customWidth="1"/>
    <col min="1028" max="1028" width="50.6640625" style="641" customWidth="1"/>
    <col min="1029" max="1029" width="22.6640625" style="641" customWidth="1"/>
    <col min="1030" max="1030" width="30.6640625" style="641" customWidth="1"/>
    <col min="1031" max="1031" width="11.88671875" style="641" customWidth="1"/>
    <col min="1032" max="1032" width="12.33203125" style="641" bestFit="1" customWidth="1"/>
    <col min="1033" max="1280" width="9.109375" style="641"/>
    <col min="1281" max="1281" width="4.6640625" style="641" customWidth="1"/>
    <col min="1282" max="1282" width="55.109375" style="641" customWidth="1"/>
    <col min="1283" max="1283" width="13.6640625" style="641" customWidth="1"/>
    <col min="1284" max="1284" width="50.6640625" style="641" customWidth="1"/>
    <col min="1285" max="1285" width="22.6640625" style="641" customWidth="1"/>
    <col min="1286" max="1286" width="30.6640625" style="641" customWidth="1"/>
    <col min="1287" max="1287" width="11.88671875" style="641" customWidth="1"/>
    <col min="1288" max="1288" width="12.33203125" style="641" bestFit="1" customWidth="1"/>
    <col min="1289" max="1536" width="9.109375" style="641"/>
    <col min="1537" max="1537" width="4.6640625" style="641" customWidth="1"/>
    <col min="1538" max="1538" width="55.109375" style="641" customWidth="1"/>
    <col min="1539" max="1539" width="13.6640625" style="641" customWidth="1"/>
    <col min="1540" max="1540" width="50.6640625" style="641" customWidth="1"/>
    <col min="1541" max="1541" width="22.6640625" style="641" customWidth="1"/>
    <col min="1542" max="1542" width="30.6640625" style="641" customWidth="1"/>
    <col min="1543" max="1543" width="11.88671875" style="641" customWidth="1"/>
    <col min="1544" max="1544" width="12.33203125" style="641" bestFit="1" customWidth="1"/>
    <col min="1545" max="1792" width="9.109375" style="641"/>
    <col min="1793" max="1793" width="4.6640625" style="641" customWidth="1"/>
    <col min="1794" max="1794" width="55.109375" style="641" customWidth="1"/>
    <col min="1795" max="1795" width="13.6640625" style="641" customWidth="1"/>
    <col min="1796" max="1796" width="50.6640625" style="641" customWidth="1"/>
    <col min="1797" max="1797" width="22.6640625" style="641" customWidth="1"/>
    <col min="1798" max="1798" width="30.6640625" style="641" customWidth="1"/>
    <col min="1799" max="1799" width="11.88671875" style="641" customWidth="1"/>
    <col min="1800" max="1800" width="12.33203125" style="641" bestFit="1" customWidth="1"/>
    <col min="1801" max="2048" width="9.109375" style="641"/>
    <col min="2049" max="2049" width="4.6640625" style="641" customWidth="1"/>
    <col min="2050" max="2050" width="55.109375" style="641" customWidth="1"/>
    <col min="2051" max="2051" width="13.6640625" style="641" customWidth="1"/>
    <col min="2052" max="2052" width="50.6640625" style="641" customWidth="1"/>
    <col min="2053" max="2053" width="22.6640625" style="641" customWidth="1"/>
    <col min="2054" max="2054" width="30.6640625" style="641" customWidth="1"/>
    <col min="2055" max="2055" width="11.88671875" style="641" customWidth="1"/>
    <col min="2056" max="2056" width="12.33203125" style="641" bestFit="1" customWidth="1"/>
    <col min="2057" max="2304" width="9.109375" style="641"/>
    <col min="2305" max="2305" width="4.6640625" style="641" customWidth="1"/>
    <col min="2306" max="2306" width="55.109375" style="641" customWidth="1"/>
    <col min="2307" max="2307" width="13.6640625" style="641" customWidth="1"/>
    <col min="2308" max="2308" width="50.6640625" style="641" customWidth="1"/>
    <col min="2309" max="2309" width="22.6640625" style="641" customWidth="1"/>
    <col min="2310" max="2310" width="30.6640625" style="641" customWidth="1"/>
    <col min="2311" max="2311" width="11.88671875" style="641" customWidth="1"/>
    <col min="2312" max="2312" width="12.33203125" style="641" bestFit="1" customWidth="1"/>
    <col min="2313" max="2560" width="9.109375" style="641"/>
    <col min="2561" max="2561" width="4.6640625" style="641" customWidth="1"/>
    <col min="2562" max="2562" width="55.109375" style="641" customWidth="1"/>
    <col min="2563" max="2563" width="13.6640625" style="641" customWidth="1"/>
    <col min="2564" max="2564" width="50.6640625" style="641" customWidth="1"/>
    <col min="2565" max="2565" width="22.6640625" style="641" customWidth="1"/>
    <col min="2566" max="2566" width="30.6640625" style="641" customWidth="1"/>
    <col min="2567" max="2567" width="11.88671875" style="641" customWidth="1"/>
    <col min="2568" max="2568" width="12.33203125" style="641" bestFit="1" customWidth="1"/>
    <col min="2569" max="2816" width="9.109375" style="641"/>
    <col min="2817" max="2817" width="4.6640625" style="641" customWidth="1"/>
    <col min="2818" max="2818" width="55.109375" style="641" customWidth="1"/>
    <col min="2819" max="2819" width="13.6640625" style="641" customWidth="1"/>
    <col min="2820" max="2820" width="50.6640625" style="641" customWidth="1"/>
    <col min="2821" max="2821" width="22.6640625" style="641" customWidth="1"/>
    <col min="2822" max="2822" width="30.6640625" style="641" customWidth="1"/>
    <col min="2823" max="2823" width="11.88671875" style="641" customWidth="1"/>
    <col min="2824" max="2824" width="12.33203125" style="641" bestFit="1" customWidth="1"/>
    <col min="2825" max="3072" width="9.109375" style="641"/>
    <col min="3073" max="3073" width="4.6640625" style="641" customWidth="1"/>
    <col min="3074" max="3074" width="55.109375" style="641" customWidth="1"/>
    <col min="3075" max="3075" width="13.6640625" style="641" customWidth="1"/>
    <col min="3076" max="3076" width="50.6640625" style="641" customWidth="1"/>
    <col min="3077" max="3077" width="22.6640625" style="641" customWidth="1"/>
    <col min="3078" max="3078" width="30.6640625" style="641" customWidth="1"/>
    <col min="3079" max="3079" width="11.88671875" style="641" customWidth="1"/>
    <col min="3080" max="3080" width="12.33203125" style="641" bestFit="1" customWidth="1"/>
    <col min="3081" max="3328" width="9.109375" style="641"/>
    <col min="3329" max="3329" width="4.6640625" style="641" customWidth="1"/>
    <col min="3330" max="3330" width="55.109375" style="641" customWidth="1"/>
    <col min="3331" max="3331" width="13.6640625" style="641" customWidth="1"/>
    <col min="3332" max="3332" width="50.6640625" style="641" customWidth="1"/>
    <col min="3333" max="3333" width="22.6640625" style="641" customWidth="1"/>
    <col min="3334" max="3334" width="30.6640625" style="641" customWidth="1"/>
    <col min="3335" max="3335" width="11.88671875" style="641" customWidth="1"/>
    <col min="3336" max="3336" width="12.33203125" style="641" bestFit="1" customWidth="1"/>
    <col min="3337" max="3584" width="9.109375" style="641"/>
    <col min="3585" max="3585" width="4.6640625" style="641" customWidth="1"/>
    <col min="3586" max="3586" width="55.109375" style="641" customWidth="1"/>
    <col min="3587" max="3587" width="13.6640625" style="641" customWidth="1"/>
    <col min="3588" max="3588" width="50.6640625" style="641" customWidth="1"/>
    <col min="3589" max="3589" width="22.6640625" style="641" customWidth="1"/>
    <col min="3590" max="3590" width="30.6640625" style="641" customWidth="1"/>
    <col min="3591" max="3591" width="11.88671875" style="641" customWidth="1"/>
    <col min="3592" max="3592" width="12.33203125" style="641" bestFit="1" customWidth="1"/>
    <col min="3593" max="3840" width="9.109375" style="641"/>
    <col min="3841" max="3841" width="4.6640625" style="641" customWidth="1"/>
    <col min="3842" max="3842" width="55.109375" style="641" customWidth="1"/>
    <col min="3843" max="3843" width="13.6640625" style="641" customWidth="1"/>
    <col min="3844" max="3844" width="50.6640625" style="641" customWidth="1"/>
    <col min="3845" max="3845" width="22.6640625" style="641" customWidth="1"/>
    <col min="3846" max="3846" width="30.6640625" style="641" customWidth="1"/>
    <col min="3847" max="3847" width="11.88671875" style="641" customWidth="1"/>
    <col min="3848" max="3848" width="12.33203125" style="641" bestFit="1" customWidth="1"/>
    <col min="3849" max="4096" width="9.109375" style="641"/>
    <col min="4097" max="4097" width="4.6640625" style="641" customWidth="1"/>
    <col min="4098" max="4098" width="55.109375" style="641" customWidth="1"/>
    <col min="4099" max="4099" width="13.6640625" style="641" customWidth="1"/>
    <col min="4100" max="4100" width="50.6640625" style="641" customWidth="1"/>
    <col min="4101" max="4101" width="22.6640625" style="641" customWidth="1"/>
    <col min="4102" max="4102" width="30.6640625" style="641" customWidth="1"/>
    <col min="4103" max="4103" width="11.88671875" style="641" customWidth="1"/>
    <col min="4104" max="4104" width="12.33203125" style="641" bestFit="1" customWidth="1"/>
    <col min="4105" max="4352" width="9.109375" style="641"/>
    <col min="4353" max="4353" width="4.6640625" style="641" customWidth="1"/>
    <col min="4354" max="4354" width="55.109375" style="641" customWidth="1"/>
    <col min="4355" max="4355" width="13.6640625" style="641" customWidth="1"/>
    <col min="4356" max="4356" width="50.6640625" style="641" customWidth="1"/>
    <col min="4357" max="4357" width="22.6640625" style="641" customWidth="1"/>
    <col min="4358" max="4358" width="30.6640625" style="641" customWidth="1"/>
    <col min="4359" max="4359" width="11.88671875" style="641" customWidth="1"/>
    <col min="4360" max="4360" width="12.33203125" style="641" bestFit="1" customWidth="1"/>
    <col min="4361" max="4608" width="9.109375" style="641"/>
    <col min="4609" max="4609" width="4.6640625" style="641" customWidth="1"/>
    <col min="4610" max="4610" width="55.109375" style="641" customWidth="1"/>
    <col min="4611" max="4611" width="13.6640625" style="641" customWidth="1"/>
    <col min="4612" max="4612" width="50.6640625" style="641" customWidth="1"/>
    <col min="4613" max="4613" width="22.6640625" style="641" customWidth="1"/>
    <col min="4614" max="4614" width="30.6640625" style="641" customWidth="1"/>
    <col min="4615" max="4615" width="11.88671875" style="641" customWidth="1"/>
    <col min="4616" max="4616" width="12.33203125" style="641" bestFit="1" customWidth="1"/>
    <col min="4617" max="4864" width="9.109375" style="641"/>
    <col min="4865" max="4865" width="4.6640625" style="641" customWidth="1"/>
    <col min="4866" max="4866" width="55.109375" style="641" customWidth="1"/>
    <col min="4867" max="4867" width="13.6640625" style="641" customWidth="1"/>
    <col min="4868" max="4868" width="50.6640625" style="641" customWidth="1"/>
    <col min="4869" max="4869" width="22.6640625" style="641" customWidth="1"/>
    <col min="4870" max="4870" width="30.6640625" style="641" customWidth="1"/>
    <col min="4871" max="4871" width="11.88671875" style="641" customWidth="1"/>
    <col min="4872" max="4872" width="12.33203125" style="641" bestFit="1" customWidth="1"/>
    <col min="4873" max="5120" width="9.109375" style="641"/>
    <col min="5121" max="5121" width="4.6640625" style="641" customWidth="1"/>
    <col min="5122" max="5122" width="55.109375" style="641" customWidth="1"/>
    <col min="5123" max="5123" width="13.6640625" style="641" customWidth="1"/>
    <col min="5124" max="5124" width="50.6640625" style="641" customWidth="1"/>
    <col min="5125" max="5125" width="22.6640625" style="641" customWidth="1"/>
    <col min="5126" max="5126" width="30.6640625" style="641" customWidth="1"/>
    <col min="5127" max="5127" width="11.88671875" style="641" customWidth="1"/>
    <col min="5128" max="5128" width="12.33203125" style="641" bestFit="1" customWidth="1"/>
    <col min="5129" max="5376" width="9.109375" style="641"/>
    <col min="5377" max="5377" width="4.6640625" style="641" customWidth="1"/>
    <col min="5378" max="5378" width="55.109375" style="641" customWidth="1"/>
    <col min="5379" max="5379" width="13.6640625" style="641" customWidth="1"/>
    <col min="5380" max="5380" width="50.6640625" style="641" customWidth="1"/>
    <col min="5381" max="5381" width="22.6640625" style="641" customWidth="1"/>
    <col min="5382" max="5382" width="30.6640625" style="641" customWidth="1"/>
    <col min="5383" max="5383" width="11.88671875" style="641" customWidth="1"/>
    <col min="5384" max="5384" width="12.33203125" style="641" bestFit="1" customWidth="1"/>
    <col min="5385" max="5632" width="9.109375" style="641"/>
    <col min="5633" max="5633" width="4.6640625" style="641" customWidth="1"/>
    <col min="5634" max="5634" width="55.109375" style="641" customWidth="1"/>
    <col min="5635" max="5635" width="13.6640625" style="641" customWidth="1"/>
    <col min="5636" max="5636" width="50.6640625" style="641" customWidth="1"/>
    <col min="5637" max="5637" width="22.6640625" style="641" customWidth="1"/>
    <col min="5638" max="5638" width="30.6640625" style="641" customWidth="1"/>
    <col min="5639" max="5639" width="11.88671875" style="641" customWidth="1"/>
    <col min="5640" max="5640" width="12.33203125" style="641" bestFit="1" customWidth="1"/>
    <col min="5641" max="5888" width="9.109375" style="641"/>
    <col min="5889" max="5889" width="4.6640625" style="641" customWidth="1"/>
    <col min="5890" max="5890" width="55.109375" style="641" customWidth="1"/>
    <col min="5891" max="5891" width="13.6640625" style="641" customWidth="1"/>
    <col min="5892" max="5892" width="50.6640625" style="641" customWidth="1"/>
    <col min="5893" max="5893" width="22.6640625" style="641" customWidth="1"/>
    <col min="5894" max="5894" width="30.6640625" style="641" customWidth="1"/>
    <col min="5895" max="5895" width="11.88671875" style="641" customWidth="1"/>
    <col min="5896" max="5896" width="12.33203125" style="641" bestFit="1" customWidth="1"/>
    <col min="5897" max="6144" width="9.109375" style="641"/>
    <col min="6145" max="6145" width="4.6640625" style="641" customWidth="1"/>
    <col min="6146" max="6146" width="55.109375" style="641" customWidth="1"/>
    <col min="6147" max="6147" width="13.6640625" style="641" customWidth="1"/>
    <col min="6148" max="6148" width="50.6640625" style="641" customWidth="1"/>
    <col min="6149" max="6149" width="22.6640625" style="641" customWidth="1"/>
    <col min="6150" max="6150" width="30.6640625" style="641" customWidth="1"/>
    <col min="6151" max="6151" width="11.88671875" style="641" customWidth="1"/>
    <col min="6152" max="6152" width="12.33203125" style="641" bestFit="1" customWidth="1"/>
    <col min="6153" max="6400" width="9.109375" style="641"/>
    <col min="6401" max="6401" width="4.6640625" style="641" customWidth="1"/>
    <col min="6402" max="6402" width="55.109375" style="641" customWidth="1"/>
    <col min="6403" max="6403" width="13.6640625" style="641" customWidth="1"/>
    <col min="6404" max="6404" width="50.6640625" style="641" customWidth="1"/>
    <col min="6405" max="6405" width="22.6640625" style="641" customWidth="1"/>
    <col min="6406" max="6406" width="30.6640625" style="641" customWidth="1"/>
    <col min="6407" max="6407" width="11.88671875" style="641" customWidth="1"/>
    <col min="6408" max="6408" width="12.33203125" style="641" bestFit="1" customWidth="1"/>
    <col min="6409" max="6656" width="9.109375" style="641"/>
    <col min="6657" max="6657" width="4.6640625" style="641" customWidth="1"/>
    <col min="6658" max="6658" width="55.109375" style="641" customWidth="1"/>
    <col min="6659" max="6659" width="13.6640625" style="641" customWidth="1"/>
    <col min="6660" max="6660" width="50.6640625" style="641" customWidth="1"/>
    <col min="6661" max="6661" width="22.6640625" style="641" customWidth="1"/>
    <col min="6662" max="6662" width="30.6640625" style="641" customWidth="1"/>
    <col min="6663" max="6663" width="11.88671875" style="641" customWidth="1"/>
    <col min="6664" max="6664" width="12.33203125" style="641" bestFit="1" customWidth="1"/>
    <col min="6665" max="6912" width="9.109375" style="641"/>
    <col min="6913" max="6913" width="4.6640625" style="641" customWidth="1"/>
    <col min="6914" max="6914" width="55.109375" style="641" customWidth="1"/>
    <col min="6915" max="6915" width="13.6640625" style="641" customWidth="1"/>
    <col min="6916" max="6916" width="50.6640625" style="641" customWidth="1"/>
    <col min="6917" max="6917" width="22.6640625" style="641" customWidth="1"/>
    <col min="6918" max="6918" width="30.6640625" style="641" customWidth="1"/>
    <col min="6919" max="6919" width="11.88671875" style="641" customWidth="1"/>
    <col min="6920" max="6920" width="12.33203125" style="641" bestFit="1" customWidth="1"/>
    <col min="6921" max="7168" width="9.109375" style="641"/>
    <col min="7169" max="7169" width="4.6640625" style="641" customWidth="1"/>
    <col min="7170" max="7170" width="55.109375" style="641" customWidth="1"/>
    <col min="7171" max="7171" width="13.6640625" style="641" customWidth="1"/>
    <col min="7172" max="7172" width="50.6640625" style="641" customWidth="1"/>
    <col min="7173" max="7173" width="22.6640625" style="641" customWidth="1"/>
    <col min="7174" max="7174" width="30.6640625" style="641" customWidth="1"/>
    <col min="7175" max="7175" width="11.88671875" style="641" customWidth="1"/>
    <col min="7176" max="7176" width="12.33203125" style="641" bestFit="1" customWidth="1"/>
    <col min="7177" max="7424" width="9.109375" style="641"/>
    <col min="7425" max="7425" width="4.6640625" style="641" customWidth="1"/>
    <col min="7426" max="7426" width="55.109375" style="641" customWidth="1"/>
    <col min="7427" max="7427" width="13.6640625" style="641" customWidth="1"/>
    <col min="7428" max="7428" width="50.6640625" style="641" customWidth="1"/>
    <col min="7429" max="7429" width="22.6640625" style="641" customWidth="1"/>
    <col min="7430" max="7430" width="30.6640625" style="641" customWidth="1"/>
    <col min="7431" max="7431" width="11.88671875" style="641" customWidth="1"/>
    <col min="7432" max="7432" width="12.33203125" style="641" bestFit="1" customWidth="1"/>
    <col min="7433" max="7680" width="9.109375" style="641"/>
    <col min="7681" max="7681" width="4.6640625" style="641" customWidth="1"/>
    <col min="7682" max="7682" width="55.109375" style="641" customWidth="1"/>
    <col min="7683" max="7683" width="13.6640625" style="641" customWidth="1"/>
    <col min="7684" max="7684" width="50.6640625" style="641" customWidth="1"/>
    <col min="7685" max="7685" width="22.6640625" style="641" customWidth="1"/>
    <col min="7686" max="7686" width="30.6640625" style="641" customWidth="1"/>
    <col min="7687" max="7687" width="11.88671875" style="641" customWidth="1"/>
    <col min="7688" max="7688" width="12.33203125" style="641" bestFit="1" customWidth="1"/>
    <col min="7689" max="7936" width="9.109375" style="641"/>
    <col min="7937" max="7937" width="4.6640625" style="641" customWidth="1"/>
    <col min="7938" max="7938" width="55.109375" style="641" customWidth="1"/>
    <col min="7939" max="7939" width="13.6640625" style="641" customWidth="1"/>
    <col min="7940" max="7940" width="50.6640625" style="641" customWidth="1"/>
    <col min="7941" max="7941" width="22.6640625" style="641" customWidth="1"/>
    <col min="7942" max="7942" width="30.6640625" style="641" customWidth="1"/>
    <col min="7943" max="7943" width="11.88671875" style="641" customWidth="1"/>
    <col min="7944" max="7944" width="12.33203125" style="641" bestFit="1" customWidth="1"/>
    <col min="7945" max="8192" width="9.109375" style="641"/>
    <col min="8193" max="8193" width="4.6640625" style="641" customWidth="1"/>
    <col min="8194" max="8194" width="55.109375" style="641" customWidth="1"/>
    <col min="8195" max="8195" width="13.6640625" style="641" customWidth="1"/>
    <col min="8196" max="8196" width="50.6640625" style="641" customWidth="1"/>
    <col min="8197" max="8197" width="22.6640625" style="641" customWidth="1"/>
    <col min="8198" max="8198" width="30.6640625" style="641" customWidth="1"/>
    <col min="8199" max="8199" width="11.88671875" style="641" customWidth="1"/>
    <col min="8200" max="8200" width="12.33203125" style="641" bestFit="1" customWidth="1"/>
    <col min="8201" max="8448" width="9.109375" style="641"/>
    <col min="8449" max="8449" width="4.6640625" style="641" customWidth="1"/>
    <col min="8450" max="8450" width="55.109375" style="641" customWidth="1"/>
    <col min="8451" max="8451" width="13.6640625" style="641" customWidth="1"/>
    <col min="8452" max="8452" width="50.6640625" style="641" customWidth="1"/>
    <col min="8453" max="8453" width="22.6640625" style="641" customWidth="1"/>
    <col min="8454" max="8454" width="30.6640625" style="641" customWidth="1"/>
    <col min="8455" max="8455" width="11.88671875" style="641" customWidth="1"/>
    <col min="8456" max="8456" width="12.33203125" style="641" bestFit="1" customWidth="1"/>
    <col min="8457" max="8704" width="9.109375" style="641"/>
    <col min="8705" max="8705" width="4.6640625" style="641" customWidth="1"/>
    <col min="8706" max="8706" width="55.109375" style="641" customWidth="1"/>
    <col min="8707" max="8707" width="13.6640625" style="641" customWidth="1"/>
    <col min="8708" max="8708" width="50.6640625" style="641" customWidth="1"/>
    <col min="8709" max="8709" width="22.6640625" style="641" customWidth="1"/>
    <col min="8710" max="8710" width="30.6640625" style="641" customWidth="1"/>
    <col min="8711" max="8711" width="11.88671875" style="641" customWidth="1"/>
    <col min="8712" max="8712" width="12.33203125" style="641" bestFit="1" customWidth="1"/>
    <col min="8713" max="8960" width="9.109375" style="641"/>
    <col min="8961" max="8961" width="4.6640625" style="641" customWidth="1"/>
    <col min="8962" max="8962" width="55.109375" style="641" customWidth="1"/>
    <col min="8963" max="8963" width="13.6640625" style="641" customWidth="1"/>
    <col min="8964" max="8964" width="50.6640625" style="641" customWidth="1"/>
    <col min="8965" max="8965" width="22.6640625" style="641" customWidth="1"/>
    <col min="8966" max="8966" width="30.6640625" style="641" customWidth="1"/>
    <col min="8967" max="8967" width="11.88671875" style="641" customWidth="1"/>
    <col min="8968" max="8968" width="12.33203125" style="641" bestFit="1" customWidth="1"/>
    <col min="8969" max="9216" width="9.109375" style="641"/>
    <col min="9217" max="9217" width="4.6640625" style="641" customWidth="1"/>
    <col min="9218" max="9218" width="55.109375" style="641" customWidth="1"/>
    <col min="9219" max="9219" width="13.6640625" style="641" customWidth="1"/>
    <col min="9220" max="9220" width="50.6640625" style="641" customWidth="1"/>
    <col min="9221" max="9221" width="22.6640625" style="641" customWidth="1"/>
    <col min="9222" max="9222" width="30.6640625" style="641" customWidth="1"/>
    <col min="9223" max="9223" width="11.88671875" style="641" customWidth="1"/>
    <col min="9224" max="9224" width="12.33203125" style="641" bestFit="1" customWidth="1"/>
    <col min="9225" max="9472" width="9.109375" style="641"/>
    <col min="9473" max="9473" width="4.6640625" style="641" customWidth="1"/>
    <col min="9474" max="9474" width="55.109375" style="641" customWidth="1"/>
    <col min="9475" max="9475" width="13.6640625" style="641" customWidth="1"/>
    <col min="9476" max="9476" width="50.6640625" style="641" customWidth="1"/>
    <col min="9477" max="9477" width="22.6640625" style="641" customWidth="1"/>
    <col min="9478" max="9478" width="30.6640625" style="641" customWidth="1"/>
    <col min="9479" max="9479" width="11.88671875" style="641" customWidth="1"/>
    <col min="9480" max="9480" width="12.33203125" style="641" bestFit="1" customWidth="1"/>
    <col min="9481" max="9728" width="9.109375" style="641"/>
    <col min="9729" max="9729" width="4.6640625" style="641" customWidth="1"/>
    <col min="9730" max="9730" width="55.109375" style="641" customWidth="1"/>
    <col min="9731" max="9731" width="13.6640625" style="641" customWidth="1"/>
    <col min="9732" max="9732" width="50.6640625" style="641" customWidth="1"/>
    <col min="9733" max="9733" width="22.6640625" style="641" customWidth="1"/>
    <col min="9734" max="9734" width="30.6640625" style="641" customWidth="1"/>
    <col min="9735" max="9735" width="11.88671875" style="641" customWidth="1"/>
    <col min="9736" max="9736" width="12.33203125" style="641" bestFit="1" customWidth="1"/>
    <col min="9737" max="9984" width="9.109375" style="641"/>
    <col min="9985" max="9985" width="4.6640625" style="641" customWidth="1"/>
    <col min="9986" max="9986" width="55.109375" style="641" customWidth="1"/>
    <col min="9987" max="9987" width="13.6640625" style="641" customWidth="1"/>
    <col min="9988" max="9988" width="50.6640625" style="641" customWidth="1"/>
    <col min="9989" max="9989" width="22.6640625" style="641" customWidth="1"/>
    <col min="9990" max="9990" width="30.6640625" style="641" customWidth="1"/>
    <col min="9991" max="9991" width="11.88671875" style="641" customWidth="1"/>
    <col min="9992" max="9992" width="12.33203125" style="641" bestFit="1" customWidth="1"/>
    <col min="9993" max="10240" width="9.109375" style="641"/>
    <col min="10241" max="10241" width="4.6640625" style="641" customWidth="1"/>
    <col min="10242" max="10242" width="55.109375" style="641" customWidth="1"/>
    <col min="10243" max="10243" width="13.6640625" style="641" customWidth="1"/>
    <col min="10244" max="10244" width="50.6640625" style="641" customWidth="1"/>
    <col min="10245" max="10245" width="22.6640625" style="641" customWidth="1"/>
    <col min="10246" max="10246" width="30.6640625" style="641" customWidth="1"/>
    <col min="10247" max="10247" width="11.88671875" style="641" customWidth="1"/>
    <col min="10248" max="10248" width="12.33203125" style="641" bestFit="1" customWidth="1"/>
    <col min="10249" max="10496" width="9.109375" style="641"/>
    <col min="10497" max="10497" width="4.6640625" style="641" customWidth="1"/>
    <col min="10498" max="10498" width="55.109375" style="641" customWidth="1"/>
    <col min="10499" max="10499" width="13.6640625" style="641" customWidth="1"/>
    <col min="10500" max="10500" width="50.6640625" style="641" customWidth="1"/>
    <col min="10501" max="10501" width="22.6640625" style="641" customWidth="1"/>
    <col min="10502" max="10502" width="30.6640625" style="641" customWidth="1"/>
    <col min="10503" max="10503" width="11.88671875" style="641" customWidth="1"/>
    <col min="10504" max="10504" width="12.33203125" style="641" bestFit="1" customWidth="1"/>
    <col min="10505" max="10752" width="9.109375" style="641"/>
    <col min="10753" max="10753" width="4.6640625" style="641" customWidth="1"/>
    <col min="10754" max="10754" width="55.109375" style="641" customWidth="1"/>
    <col min="10755" max="10755" width="13.6640625" style="641" customWidth="1"/>
    <col min="10756" max="10756" width="50.6640625" style="641" customWidth="1"/>
    <col min="10757" max="10757" width="22.6640625" style="641" customWidth="1"/>
    <col min="10758" max="10758" width="30.6640625" style="641" customWidth="1"/>
    <col min="10759" max="10759" width="11.88671875" style="641" customWidth="1"/>
    <col min="10760" max="10760" width="12.33203125" style="641" bestFit="1" customWidth="1"/>
    <col min="10761" max="11008" width="9.109375" style="641"/>
    <col min="11009" max="11009" width="4.6640625" style="641" customWidth="1"/>
    <col min="11010" max="11010" width="55.109375" style="641" customWidth="1"/>
    <col min="11011" max="11011" width="13.6640625" style="641" customWidth="1"/>
    <col min="11012" max="11012" width="50.6640625" style="641" customWidth="1"/>
    <col min="11013" max="11013" width="22.6640625" style="641" customWidth="1"/>
    <col min="11014" max="11014" width="30.6640625" style="641" customWidth="1"/>
    <col min="11015" max="11015" width="11.88671875" style="641" customWidth="1"/>
    <col min="11016" max="11016" width="12.33203125" style="641" bestFit="1" customWidth="1"/>
    <col min="11017" max="11264" width="9.109375" style="641"/>
    <col min="11265" max="11265" width="4.6640625" style="641" customWidth="1"/>
    <col min="11266" max="11266" width="55.109375" style="641" customWidth="1"/>
    <col min="11267" max="11267" width="13.6640625" style="641" customWidth="1"/>
    <col min="11268" max="11268" width="50.6640625" style="641" customWidth="1"/>
    <col min="11269" max="11269" width="22.6640625" style="641" customWidth="1"/>
    <col min="11270" max="11270" width="30.6640625" style="641" customWidth="1"/>
    <col min="11271" max="11271" width="11.88671875" style="641" customWidth="1"/>
    <col min="11272" max="11272" width="12.33203125" style="641" bestFit="1" customWidth="1"/>
    <col min="11273" max="11520" width="9.109375" style="641"/>
    <col min="11521" max="11521" width="4.6640625" style="641" customWidth="1"/>
    <col min="11522" max="11522" width="55.109375" style="641" customWidth="1"/>
    <col min="11523" max="11523" width="13.6640625" style="641" customWidth="1"/>
    <col min="11524" max="11524" width="50.6640625" style="641" customWidth="1"/>
    <col min="11525" max="11525" width="22.6640625" style="641" customWidth="1"/>
    <col min="11526" max="11526" width="30.6640625" style="641" customWidth="1"/>
    <col min="11527" max="11527" width="11.88671875" style="641" customWidth="1"/>
    <col min="11528" max="11528" width="12.33203125" style="641" bestFit="1" customWidth="1"/>
    <col min="11529" max="11776" width="9.109375" style="641"/>
    <col min="11777" max="11777" width="4.6640625" style="641" customWidth="1"/>
    <col min="11778" max="11778" width="55.109375" style="641" customWidth="1"/>
    <col min="11779" max="11779" width="13.6640625" style="641" customWidth="1"/>
    <col min="11780" max="11780" width="50.6640625" style="641" customWidth="1"/>
    <col min="11781" max="11781" width="22.6640625" style="641" customWidth="1"/>
    <col min="11782" max="11782" width="30.6640625" style="641" customWidth="1"/>
    <col min="11783" max="11783" width="11.88671875" style="641" customWidth="1"/>
    <col min="11784" max="11784" width="12.33203125" style="641" bestFit="1" customWidth="1"/>
    <col min="11785" max="12032" width="9.109375" style="641"/>
    <col min="12033" max="12033" width="4.6640625" style="641" customWidth="1"/>
    <col min="12034" max="12034" width="55.109375" style="641" customWidth="1"/>
    <col min="12035" max="12035" width="13.6640625" style="641" customWidth="1"/>
    <col min="12036" max="12036" width="50.6640625" style="641" customWidth="1"/>
    <col min="12037" max="12037" width="22.6640625" style="641" customWidth="1"/>
    <col min="12038" max="12038" width="30.6640625" style="641" customWidth="1"/>
    <col min="12039" max="12039" width="11.88671875" style="641" customWidth="1"/>
    <col min="12040" max="12040" width="12.33203125" style="641" bestFit="1" customWidth="1"/>
    <col min="12041" max="12288" width="9.109375" style="641"/>
    <col min="12289" max="12289" width="4.6640625" style="641" customWidth="1"/>
    <col min="12290" max="12290" width="55.109375" style="641" customWidth="1"/>
    <col min="12291" max="12291" width="13.6640625" style="641" customWidth="1"/>
    <col min="12292" max="12292" width="50.6640625" style="641" customWidth="1"/>
    <col min="12293" max="12293" width="22.6640625" style="641" customWidth="1"/>
    <col min="12294" max="12294" width="30.6640625" style="641" customWidth="1"/>
    <col min="12295" max="12295" width="11.88671875" style="641" customWidth="1"/>
    <col min="12296" max="12296" width="12.33203125" style="641" bestFit="1" customWidth="1"/>
    <col min="12297" max="12544" width="9.109375" style="641"/>
    <col min="12545" max="12545" width="4.6640625" style="641" customWidth="1"/>
    <col min="12546" max="12546" width="55.109375" style="641" customWidth="1"/>
    <col min="12547" max="12547" width="13.6640625" style="641" customWidth="1"/>
    <col min="12548" max="12548" width="50.6640625" style="641" customWidth="1"/>
    <col min="12549" max="12549" width="22.6640625" style="641" customWidth="1"/>
    <col min="12550" max="12550" width="30.6640625" style="641" customWidth="1"/>
    <col min="12551" max="12551" width="11.88671875" style="641" customWidth="1"/>
    <col min="12552" max="12552" width="12.33203125" style="641" bestFit="1" customWidth="1"/>
    <col min="12553" max="12800" width="9.109375" style="641"/>
    <col min="12801" max="12801" width="4.6640625" style="641" customWidth="1"/>
    <col min="12802" max="12802" width="55.109375" style="641" customWidth="1"/>
    <col min="12803" max="12803" width="13.6640625" style="641" customWidth="1"/>
    <col min="12804" max="12804" width="50.6640625" style="641" customWidth="1"/>
    <col min="12805" max="12805" width="22.6640625" style="641" customWidth="1"/>
    <col min="12806" max="12806" width="30.6640625" style="641" customWidth="1"/>
    <col min="12807" max="12807" width="11.88671875" style="641" customWidth="1"/>
    <col min="12808" max="12808" width="12.33203125" style="641" bestFit="1" customWidth="1"/>
    <col min="12809" max="13056" width="9.109375" style="641"/>
    <col min="13057" max="13057" width="4.6640625" style="641" customWidth="1"/>
    <col min="13058" max="13058" width="55.109375" style="641" customWidth="1"/>
    <col min="13059" max="13059" width="13.6640625" style="641" customWidth="1"/>
    <col min="13060" max="13060" width="50.6640625" style="641" customWidth="1"/>
    <col min="13061" max="13061" width="22.6640625" style="641" customWidth="1"/>
    <col min="13062" max="13062" width="30.6640625" style="641" customWidth="1"/>
    <col min="13063" max="13063" width="11.88671875" style="641" customWidth="1"/>
    <col min="13064" max="13064" width="12.33203125" style="641" bestFit="1" customWidth="1"/>
    <col min="13065" max="13312" width="9.109375" style="641"/>
    <col min="13313" max="13313" width="4.6640625" style="641" customWidth="1"/>
    <col min="13314" max="13314" width="55.109375" style="641" customWidth="1"/>
    <col min="13315" max="13315" width="13.6640625" style="641" customWidth="1"/>
    <col min="13316" max="13316" width="50.6640625" style="641" customWidth="1"/>
    <col min="13317" max="13317" width="22.6640625" style="641" customWidth="1"/>
    <col min="13318" max="13318" width="30.6640625" style="641" customWidth="1"/>
    <col min="13319" max="13319" width="11.88671875" style="641" customWidth="1"/>
    <col min="13320" max="13320" width="12.33203125" style="641" bestFit="1" customWidth="1"/>
    <col min="13321" max="13568" width="9.109375" style="641"/>
    <col min="13569" max="13569" width="4.6640625" style="641" customWidth="1"/>
    <col min="13570" max="13570" width="55.109375" style="641" customWidth="1"/>
    <col min="13571" max="13571" width="13.6640625" style="641" customWidth="1"/>
    <col min="13572" max="13572" width="50.6640625" style="641" customWidth="1"/>
    <col min="13573" max="13573" width="22.6640625" style="641" customWidth="1"/>
    <col min="13574" max="13574" width="30.6640625" style="641" customWidth="1"/>
    <col min="13575" max="13575" width="11.88671875" style="641" customWidth="1"/>
    <col min="13576" max="13576" width="12.33203125" style="641" bestFit="1" customWidth="1"/>
    <col min="13577" max="13824" width="9.109375" style="641"/>
    <col min="13825" max="13825" width="4.6640625" style="641" customWidth="1"/>
    <col min="13826" max="13826" width="55.109375" style="641" customWidth="1"/>
    <col min="13827" max="13827" width="13.6640625" style="641" customWidth="1"/>
    <col min="13828" max="13828" width="50.6640625" style="641" customWidth="1"/>
    <col min="13829" max="13829" width="22.6640625" style="641" customWidth="1"/>
    <col min="13830" max="13830" width="30.6640625" style="641" customWidth="1"/>
    <col min="13831" max="13831" width="11.88671875" style="641" customWidth="1"/>
    <col min="13832" max="13832" width="12.33203125" style="641" bestFit="1" customWidth="1"/>
    <col min="13833" max="14080" width="9.109375" style="641"/>
    <col min="14081" max="14081" width="4.6640625" style="641" customWidth="1"/>
    <col min="14082" max="14082" width="55.109375" style="641" customWidth="1"/>
    <col min="14083" max="14083" width="13.6640625" style="641" customWidth="1"/>
    <col min="14084" max="14084" width="50.6640625" style="641" customWidth="1"/>
    <col min="14085" max="14085" width="22.6640625" style="641" customWidth="1"/>
    <col min="14086" max="14086" width="30.6640625" style="641" customWidth="1"/>
    <col min="14087" max="14087" width="11.88671875" style="641" customWidth="1"/>
    <col min="14088" max="14088" width="12.33203125" style="641" bestFit="1" customWidth="1"/>
    <col min="14089" max="14336" width="9.109375" style="641"/>
    <col min="14337" max="14337" width="4.6640625" style="641" customWidth="1"/>
    <col min="14338" max="14338" width="55.109375" style="641" customWidth="1"/>
    <col min="14339" max="14339" width="13.6640625" style="641" customWidth="1"/>
    <col min="14340" max="14340" width="50.6640625" style="641" customWidth="1"/>
    <col min="14341" max="14341" width="22.6640625" style="641" customWidth="1"/>
    <col min="14342" max="14342" width="30.6640625" style="641" customWidth="1"/>
    <col min="14343" max="14343" width="11.88671875" style="641" customWidth="1"/>
    <col min="14344" max="14344" width="12.33203125" style="641" bestFit="1" customWidth="1"/>
    <col min="14345" max="14592" width="9.109375" style="641"/>
    <col min="14593" max="14593" width="4.6640625" style="641" customWidth="1"/>
    <col min="14594" max="14594" width="55.109375" style="641" customWidth="1"/>
    <col min="14595" max="14595" width="13.6640625" style="641" customWidth="1"/>
    <col min="14596" max="14596" width="50.6640625" style="641" customWidth="1"/>
    <col min="14597" max="14597" width="22.6640625" style="641" customWidth="1"/>
    <col min="14598" max="14598" width="30.6640625" style="641" customWidth="1"/>
    <col min="14599" max="14599" width="11.88671875" style="641" customWidth="1"/>
    <col min="14600" max="14600" width="12.33203125" style="641" bestFit="1" customWidth="1"/>
    <col min="14601" max="14848" width="9.109375" style="641"/>
    <col min="14849" max="14849" width="4.6640625" style="641" customWidth="1"/>
    <col min="14850" max="14850" width="55.109375" style="641" customWidth="1"/>
    <col min="14851" max="14851" width="13.6640625" style="641" customWidth="1"/>
    <col min="14852" max="14852" width="50.6640625" style="641" customWidth="1"/>
    <col min="14853" max="14853" width="22.6640625" style="641" customWidth="1"/>
    <col min="14854" max="14854" width="30.6640625" style="641" customWidth="1"/>
    <col min="14855" max="14855" width="11.88671875" style="641" customWidth="1"/>
    <col min="14856" max="14856" width="12.33203125" style="641" bestFit="1" customWidth="1"/>
    <col min="14857" max="15104" width="9.109375" style="641"/>
    <col min="15105" max="15105" width="4.6640625" style="641" customWidth="1"/>
    <col min="15106" max="15106" width="55.109375" style="641" customWidth="1"/>
    <col min="15107" max="15107" width="13.6640625" style="641" customWidth="1"/>
    <col min="15108" max="15108" width="50.6640625" style="641" customWidth="1"/>
    <col min="15109" max="15109" width="22.6640625" style="641" customWidth="1"/>
    <col min="15110" max="15110" width="30.6640625" style="641" customWidth="1"/>
    <col min="15111" max="15111" width="11.88671875" style="641" customWidth="1"/>
    <col min="15112" max="15112" width="12.33203125" style="641" bestFit="1" customWidth="1"/>
    <col min="15113" max="15360" width="9.109375" style="641"/>
    <col min="15361" max="15361" width="4.6640625" style="641" customWidth="1"/>
    <col min="15362" max="15362" width="55.109375" style="641" customWidth="1"/>
    <col min="15363" max="15363" width="13.6640625" style="641" customWidth="1"/>
    <col min="15364" max="15364" width="50.6640625" style="641" customWidth="1"/>
    <col min="15365" max="15365" width="22.6640625" style="641" customWidth="1"/>
    <col min="15366" max="15366" width="30.6640625" style="641" customWidth="1"/>
    <col min="15367" max="15367" width="11.88671875" style="641" customWidth="1"/>
    <col min="15368" max="15368" width="12.33203125" style="641" bestFit="1" customWidth="1"/>
    <col min="15369" max="15616" width="9.109375" style="641"/>
    <col min="15617" max="15617" width="4.6640625" style="641" customWidth="1"/>
    <col min="15618" max="15618" width="55.109375" style="641" customWidth="1"/>
    <col min="15619" max="15619" width="13.6640625" style="641" customWidth="1"/>
    <col min="15620" max="15620" width="50.6640625" style="641" customWidth="1"/>
    <col min="15621" max="15621" width="22.6640625" style="641" customWidth="1"/>
    <col min="15622" max="15622" width="30.6640625" style="641" customWidth="1"/>
    <col min="15623" max="15623" width="11.88671875" style="641" customWidth="1"/>
    <col min="15624" max="15624" width="12.33203125" style="641" bestFit="1" customWidth="1"/>
    <col min="15625" max="15872" width="9.109375" style="641"/>
    <col min="15873" max="15873" width="4.6640625" style="641" customWidth="1"/>
    <col min="15874" max="15874" width="55.109375" style="641" customWidth="1"/>
    <col min="15875" max="15875" width="13.6640625" style="641" customWidth="1"/>
    <col min="15876" max="15876" width="50.6640625" style="641" customWidth="1"/>
    <col min="15877" max="15877" width="22.6640625" style="641" customWidth="1"/>
    <col min="15878" max="15878" width="30.6640625" style="641" customWidth="1"/>
    <col min="15879" max="15879" width="11.88671875" style="641" customWidth="1"/>
    <col min="15880" max="15880" width="12.33203125" style="641" bestFit="1" customWidth="1"/>
    <col min="15881" max="16128" width="9.109375" style="641"/>
    <col min="16129" max="16129" width="4.6640625" style="641" customWidth="1"/>
    <col min="16130" max="16130" width="55.109375" style="641" customWidth="1"/>
    <col min="16131" max="16131" width="13.6640625" style="641" customWidth="1"/>
    <col min="16132" max="16132" width="50.6640625" style="641" customWidth="1"/>
    <col min="16133" max="16133" width="22.6640625" style="641" customWidth="1"/>
    <col min="16134" max="16134" width="30.6640625" style="641" customWidth="1"/>
    <col min="16135" max="16135" width="11.88671875" style="641" customWidth="1"/>
    <col min="16136" max="16136" width="12.33203125" style="641" bestFit="1" customWidth="1"/>
    <col min="16137" max="16384" width="9.109375" style="641"/>
  </cols>
  <sheetData>
    <row r="1" spans="1:9" x14ac:dyDescent="0.25">
      <c r="A1" s="375" t="s">
        <v>1701</v>
      </c>
      <c r="B1" s="446"/>
      <c r="C1" s="375" t="s">
        <v>95</v>
      </c>
      <c r="E1" s="446"/>
      <c r="F1" s="446"/>
    </row>
    <row r="2" spans="1:9" x14ac:dyDescent="0.25">
      <c r="B2" s="1135"/>
      <c r="C2" s="1135"/>
      <c r="D2" s="1135"/>
      <c r="E2" s="1135"/>
      <c r="F2" s="1135"/>
    </row>
    <row r="3" spans="1:9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643"/>
      <c r="H3" s="643"/>
    </row>
    <row r="4" spans="1:9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643"/>
      <c r="H4" s="643"/>
    </row>
    <row r="5" spans="1:9" s="280" customFormat="1" x14ac:dyDescent="0.25">
      <c r="A5" s="379"/>
      <c r="B5" s="380"/>
      <c r="C5" s="381"/>
      <c r="D5" s="380"/>
      <c r="E5" s="381"/>
      <c r="F5" s="380"/>
      <c r="G5" s="643"/>
      <c r="H5" s="643"/>
    </row>
    <row r="6" spans="1:9" s="280" customFormat="1" x14ac:dyDescent="0.25">
      <c r="A6" s="379"/>
      <c r="B6" s="4" t="s">
        <v>111</v>
      </c>
      <c r="C6" s="381"/>
      <c r="D6" s="380"/>
      <c r="E6" s="381"/>
      <c r="F6" s="380"/>
      <c r="G6" s="643"/>
      <c r="H6" s="643"/>
    </row>
    <row r="7" spans="1:9" s="280" customFormat="1" x14ac:dyDescent="0.25">
      <c r="A7" s="379"/>
      <c r="B7" s="382" t="s">
        <v>95</v>
      </c>
      <c r="C7" s="644">
        <f>C9</f>
        <v>2260375000</v>
      </c>
      <c r="D7" s="380"/>
      <c r="E7" s="381"/>
      <c r="F7" s="380"/>
      <c r="G7" s="643"/>
      <c r="H7" s="643"/>
    </row>
    <row r="8" spans="1:9" s="280" customFormat="1" x14ac:dyDescent="0.25">
      <c r="A8" s="379"/>
      <c r="B8" s="380"/>
      <c r="C8" s="381"/>
      <c r="D8" s="380"/>
      <c r="E8" s="381"/>
      <c r="F8" s="380"/>
      <c r="G8" s="643"/>
      <c r="H8" s="643"/>
    </row>
    <row r="9" spans="1:9" s="280" customFormat="1" x14ac:dyDescent="0.25">
      <c r="A9" s="384" t="s">
        <v>123</v>
      </c>
      <c r="B9" s="382" t="s">
        <v>95</v>
      </c>
      <c r="C9" s="385">
        <f>C10+C21+C29+C32+C36+C42+C45+C50+C55+C58+C61</f>
        <v>2260375000</v>
      </c>
      <c r="D9" s="380"/>
      <c r="E9" s="381"/>
      <c r="F9" s="380"/>
      <c r="G9" s="643"/>
      <c r="H9" s="643"/>
    </row>
    <row r="10" spans="1:9" ht="31.2" x14ac:dyDescent="0.25">
      <c r="A10" s="658" t="s">
        <v>237</v>
      </c>
      <c r="B10" s="659" t="s">
        <v>238</v>
      </c>
      <c r="C10" s="660">
        <f>SUM(C11:C19)</f>
        <v>212652700</v>
      </c>
      <c r="D10" s="501"/>
      <c r="E10" s="501"/>
      <c r="F10" s="501"/>
    </row>
    <row r="11" spans="1:9" s="649" customFormat="1" ht="31.2" x14ac:dyDescent="0.3">
      <c r="A11" s="189">
        <v>1</v>
      </c>
      <c r="B11" s="645" t="s">
        <v>3314</v>
      </c>
      <c r="C11" s="646">
        <v>32900700</v>
      </c>
      <c r="D11" s="207" t="s">
        <v>3315</v>
      </c>
      <c r="E11" s="645" t="s">
        <v>3316</v>
      </c>
      <c r="F11" s="645" t="s">
        <v>95</v>
      </c>
      <c r="G11" s="648"/>
      <c r="H11" s="648"/>
    </row>
    <row r="12" spans="1:9" ht="31.2" x14ac:dyDescent="0.25">
      <c r="A12" s="189">
        <v>2</v>
      </c>
      <c r="B12" s="645" t="s">
        <v>426</v>
      </c>
      <c r="C12" s="650">
        <v>51228000</v>
      </c>
      <c r="D12" s="645" t="s">
        <v>3317</v>
      </c>
      <c r="E12" s="645" t="s">
        <v>905</v>
      </c>
      <c r="F12" s="645" t="s">
        <v>95</v>
      </c>
    </row>
    <row r="13" spans="1:9" ht="31.2" x14ac:dyDescent="0.25">
      <c r="A13" s="189">
        <v>3</v>
      </c>
      <c r="B13" s="645" t="s">
        <v>683</v>
      </c>
      <c r="C13" s="646">
        <v>26000000</v>
      </c>
      <c r="D13" s="207" t="s">
        <v>240</v>
      </c>
      <c r="E13" s="645" t="s">
        <v>3318</v>
      </c>
      <c r="F13" s="645" t="s">
        <v>95</v>
      </c>
    </row>
    <row r="14" spans="1:9" ht="31.2" x14ac:dyDescent="0.25">
      <c r="A14" s="189">
        <v>4</v>
      </c>
      <c r="B14" s="645" t="s">
        <v>3319</v>
      </c>
      <c r="C14" s="646">
        <v>8250000</v>
      </c>
      <c r="D14" s="221" t="s">
        <v>241</v>
      </c>
      <c r="E14" s="668" t="s">
        <v>905</v>
      </c>
      <c r="F14" s="645" t="s">
        <v>95</v>
      </c>
      <c r="G14" s="651"/>
      <c r="H14" s="651"/>
      <c r="I14" s="652"/>
    </row>
    <row r="15" spans="1:9" ht="31.2" x14ac:dyDescent="0.25">
      <c r="A15" s="189">
        <v>5</v>
      </c>
      <c r="B15" s="645" t="s">
        <v>3320</v>
      </c>
      <c r="C15" s="646">
        <v>2924000</v>
      </c>
      <c r="D15" s="221" t="s">
        <v>3321</v>
      </c>
      <c r="E15" s="668" t="s">
        <v>905</v>
      </c>
      <c r="F15" s="645" t="s">
        <v>95</v>
      </c>
      <c r="G15" s="651"/>
      <c r="H15" s="651"/>
      <c r="I15" s="652"/>
    </row>
    <row r="16" spans="1:9" ht="31.2" x14ac:dyDescent="0.25">
      <c r="A16" s="189">
        <v>6</v>
      </c>
      <c r="B16" s="645" t="s">
        <v>3322</v>
      </c>
      <c r="C16" s="646">
        <v>3150000</v>
      </c>
      <c r="D16" s="221" t="s">
        <v>3323</v>
      </c>
      <c r="E16" s="645" t="s">
        <v>905</v>
      </c>
      <c r="F16" s="645" t="s">
        <v>95</v>
      </c>
      <c r="G16" s="651"/>
      <c r="H16" s="651"/>
      <c r="I16" s="652"/>
    </row>
    <row r="17" spans="1:9" ht="31.2" x14ac:dyDescent="0.25">
      <c r="A17" s="189">
        <v>7</v>
      </c>
      <c r="B17" s="645" t="s">
        <v>446</v>
      </c>
      <c r="C17" s="646">
        <v>34560000</v>
      </c>
      <c r="D17" s="221" t="s">
        <v>3324</v>
      </c>
      <c r="E17" s="645" t="s">
        <v>905</v>
      </c>
      <c r="F17" s="645" t="s">
        <v>95</v>
      </c>
      <c r="G17" s="651"/>
      <c r="H17" s="651"/>
      <c r="I17" s="652"/>
    </row>
    <row r="18" spans="1:9" ht="31.2" x14ac:dyDescent="0.25">
      <c r="A18" s="189">
        <v>8</v>
      </c>
      <c r="B18" s="645" t="s">
        <v>3325</v>
      </c>
      <c r="C18" s="646">
        <v>38640000</v>
      </c>
      <c r="D18" s="653" t="s">
        <v>3326</v>
      </c>
      <c r="E18" s="645" t="s">
        <v>905</v>
      </c>
      <c r="F18" s="645" t="s">
        <v>95</v>
      </c>
      <c r="G18" s="651"/>
      <c r="H18" s="651"/>
      <c r="I18" s="652"/>
    </row>
    <row r="19" spans="1:9" ht="31.2" x14ac:dyDescent="0.25">
      <c r="A19" s="189">
        <v>9</v>
      </c>
      <c r="B19" s="645" t="s">
        <v>3327</v>
      </c>
      <c r="C19" s="646">
        <v>15000000</v>
      </c>
      <c r="D19" s="221" t="s">
        <v>3328</v>
      </c>
      <c r="E19" s="645" t="s">
        <v>905</v>
      </c>
      <c r="F19" s="645" t="s">
        <v>95</v>
      </c>
      <c r="G19" s="651"/>
      <c r="H19" s="651"/>
      <c r="I19" s="652"/>
    </row>
    <row r="20" spans="1:9" x14ac:dyDescent="0.25">
      <c r="A20" s="189"/>
      <c r="B20" s="645"/>
      <c r="C20" s="646"/>
      <c r="D20" s="221"/>
      <c r="E20" s="645"/>
      <c r="F20" s="645"/>
      <c r="G20" s="651"/>
      <c r="H20" s="651"/>
      <c r="I20" s="652"/>
    </row>
    <row r="21" spans="1:9" ht="31.2" x14ac:dyDescent="0.25">
      <c r="A21" s="658" t="s">
        <v>243</v>
      </c>
      <c r="B21" s="659" t="s">
        <v>244</v>
      </c>
      <c r="C21" s="661">
        <f>SUM(C22:C27)</f>
        <v>1764271800</v>
      </c>
      <c r="D21" s="281"/>
      <c r="E21" s="501"/>
      <c r="F21" s="501"/>
      <c r="G21" s="651"/>
      <c r="H21" s="651"/>
      <c r="I21" s="652"/>
    </row>
    <row r="22" spans="1:9" ht="31.2" x14ac:dyDescent="0.25">
      <c r="A22" s="189">
        <v>1</v>
      </c>
      <c r="B22" s="645" t="s">
        <v>1747</v>
      </c>
      <c r="C22" s="666">
        <v>25500000</v>
      </c>
      <c r="D22" s="216" t="s">
        <v>3329</v>
      </c>
      <c r="E22" s="669" t="s">
        <v>3330</v>
      </c>
      <c r="F22" s="645" t="s">
        <v>95</v>
      </c>
      <c r="G22" s="651"/>
      <c r="H22" s="651"/>
      <c r="I22" s="652"/>
    </row>
    <row r="23" spans="1:9" ht="31.2" x14ac:dyDescent="0.25">
      <c r="A23" s="189">
        <v>2</v>
      </c>
      <c r="B23" s="645" t="s">
        <v>3331</v>
      </c>
      <c r="C23" s="646">
        <v>23696800</v>
      </c>
      <c r="D23" s="216" t="s">
        <v>3332</v>
      </c>
      <c r="E23" s="645" t="s">
        <v>3333</v>
      </c>
      <c r="F23" s="645" t="s">
        <v>95</v>
      </c>
    </row>
    <row r="24" spans="1:9" ht="31.2" x14ac:dyDescent="0.25">
      <c r="A24" s="189">
        <v>3</v>
      </c>
      <c r="B24" s="645" t="s">
        <v>3334</v>
      </c>
      <c r="C24" s="666">
        <v>3075000</v>
      </c>
      <c r="D24" s="216" t="s">
        <v>1131</v>
      </c>
      <c r="E24" s="645" t="s">
        <v>3335</v>
      </c>
      <c r="F24" s="645" t="s">
        <v>95</v>
      </c>
    </row>
    <row r="25" spans="1:9" ht="31.2" x14ac:dyDescent="0.25">
      <c r="A25" s="189">
        <v>4</v>
      </c>
      <c r="B25" s="645" t="s">
        <v>3336</v>
      </c>
      <c r="C25" s="666">
        <v>6000000</v>
      </c>
      <c r="D25" s="216" t="s">
        <v>3337</v>
      </c>
      <c r="E25" s="645" t="s">
        <v>3338</v>
      </c>
      <c r="F25" s="645" t="s">
        <v>95</v>
      </c>
    </row>
    <row r="26" spans="1:9" ht="31.2" x14ac:dyDescent="0.25">
      <c r="A26" s="189">
        <v>5</v>
      </c>
      <c r="B26" s="645" t="s">
        <v>699</v>
      </c>
      <c r="C26" s="666">
        <v>6000000</v>
      </c>
      <c r="D26" s="216" t="s">
        <v>3339</v>
      </c>
      <c r="E26" s="645" t="s">
        <v>3340</v>
      </c>
      <c r="F26" s="645" t="s">
        <v>95</v>
      </c>
    </row>
    <row r="27" spans="1:9" ht="31.2" x14ac:dyDescent="0.25">
      <c r="A27" s="189">
        <v>6</v>
      </c>
      <c r="B27" s="645" t="s">
        <v>3285</v>
      </c>
      <c r="C27" s="667">
        <v>1700000000</v>
      </c>
      <c r="D27" s="216" t="s">
        <v>3341</v>
      </c>
      <c r="E27" s="645" t="s">
        <v>3342</v>
      </c>
      <c r="F27" s="645" t="s">
        <v>95</v>
      </c>
    </row>
    <row r="28" spans="1:9" x14ac:dyDescent="0.25">
      <c r="A28" s="189"/>
      <c r="B28" s="645"/>
      <c r="C28" s="667"/>
      <c r="D28" s="216"/>
      <c r="E28" s="645"/>
      <c r="F28" s="645"/>
    </row>
    <row r="29" spans="1:9" ht="31.2" x14ac:dyDescent="0.25">
      <c r="A29" s="658" t="s">
        <v>247</v>
      </c>
      <c r="B29" s="659" t="s">
        <v>3343</v>
      </c>
      <c r="C29" s="660">
        <f>SUM(C30)</f>
        <v>38400000</v>
      </c>
      <c r="D29" s="645"/>
      <c r="E29" s="645"/>
      <c r="F29" s="645"/>
    </row>
    <row r="30" spans="1:9" ht="46.8" x14ac:dyDescent="0.25">
      <c r="A30" s="189">
        <v>1</v>
      </c>
      <c r="B30" s="104" t="s">
        <v>3344</v>
      </c>
      <c r="C30" s="646">
        <v>38400000</v>
      </c>
      <c r="D30" s="216" t="s">
        <v>3345</v>
      </c>
      <c r="E30" s="645" t="s">
        <v>262</v>
      </c>
      <c r="F30" s="645" t="s">
        <v>95</v>
      </c>
    </row>
    <row r="31" spans="1:9" x14ac:dyDescent="0.25">
      <c r="A31" s="189"/>
      <c r="B31" s="104"/>
      <c r="C31" s="646"/>
      <c r="D31" s="216"/>
      <c r="E31" s="645"/>
      <c r="F31" s="645"/>
    </row>
    <row r="32" spans="1:9" ht="31.2" x14ac:dyDescent="0.25">
      <c r="A32" s="658" t="s">
        <v>248</v>
      </c>
      <c r="B32" s="659" t="s">
        <v>3346</v>
      </c>
      <c r="C32" s="661">
        <f>SUM(C33:C34)</f>
        <v>13734000</v>
      </c>
      <c r="D32" s="647"/>
      <c r="E32" s="645"/>
      <c r="F32" s="645"/>
    </row>
    <row r="33" spans="1:6" ht="31.2" x14ac:dyDescent="0.25">
      <c r="A33" s="189">
        <v>1</v>
      </c>
      <c r="B33" s="645" t="s">
        <v>3347</v>
      </c>
      <c r="C33" s="646">
        <v>6384000</v>
      </c>
      <c r="D33" s="216" t="s">
        <v>3348</v>
      </c>
      <c r="E33" s="645" t="s">
        <v>1190</v>
      </c>
      <c r="F33" s="645" t="s">
        <v>95</v>
      </c>
    </row>
    <row r="34" spans="1:6" ht="31.2" x14ac:dyDescent="0.25">
      <c r="A34" s="189">
        <v>2</v>
      </c>
      <c r="B34" s="645" t="s">
        <v>3349</v>
      </c>
      <c r="C34" s="646">
        <v>7350000</v>
      </c>
      <c r="D34" s="216" t="s">
        <v>3348</v>
      </c>
      <c r="E34" s="645" t="s">
        <v>1190</v>
      </c>
      <c r="F34" s="645" t="s">
        <v>95</v>
      </c>
    </row>
    <row r="35" spans="1:6" x14ac:dyDescent="0.25">
      <c r="A35" s="189"/>
      <c r="B35" s="645"/>
      <c r="C35" s="646"/>
      <c r="D35" s="216"/>
      <c r="E35" s="645"/>
      <c r="F35" s="645"/>
    </row>
    <row r="36" spans="1:6" ht="31.2" x14ac:dyDescent="0.25">
      <c r="A36" s="658" t="s">
        <v>249</v>
      </c>
      <c r="B36" s="662" t="s">
        <v>3350</v>
      </c>
      <c r="C36" s="663">
        <f>SUM(C37:C40)</f>
        <v>114782500</v>
      </c>
      <c r="D36" s="104"/>
      <c r="E36" s="645"/>
      <c r="F36" s="645"/>
    </row>
    <row r="37" spans="1:6" ht="31.2" x14ac:dyDescent="0.25">
      <c r="A37" s="189">
        <v>1</v>
      </c>
      <c r="B37" s="104" t="s">
        <v>579</v>
      </c>
      <c r="C37" s="650">
        <v>8860000</v>
      </c>
      <c r="D37" s="645" t="s">
        <v>3351</v>
      </c>
      <c r="E37" s="645" t="s">
        <v>3352</v>
      </c>
      <c r="F37" s="645" t="s">
        <v>95</v>
      </c>
    </row>
    <row r="38" spans="1:6" ht="31.2" x14ac:dyDescent="0.25">
      <c r="A38" s="189">
        <v>2</v>
      </c>
      <c r="B38" s="645" t="s">
        <v>582</v>
      </c>
      <c r="C38" s="650">
        <v>45842500</v>
      </c>
      <c r="D38" s="645" t="s">
        <v>3353</v>
      </c>
      <c r="E38" s="645" t="s">
        <v>3354</v>
      </c>
      <c r="F38" s="645" t="s">
        <v>95</v>
      </c>
    </row>
    <row r="39" spans="1:6" ht="31.2" x14ac:dyDescent="0.25">
      <c r="A39" s="189">
        <v>3</v>
      </c>
      <c r="B39" s="645" t="s">
        <v>3355</v>
      </c>
      <c r="C39" s="650">
        <v>30080000</v>
      </c>
      <c r="D39" s="645" t="s">
        <v>3356</v>
      </c>
      <c r="E39" s="645" t="s">
        <v>3357</v>
      </c>
      <c r="F39" s="645" t="s">
        <v>95</v>
      </c>
    </row>
    <row r="40" spans="1:6" ht="31.2" x14ac:dyDescent="0.25">
      <c r="A40" s="189">
        <v>4</v>
      </c>
      <c r="B40" s="645" t="s">
        <v>3358</v>
      </c>
      <c r="C40" s="650">
        <v>30000000</v>
      </c>
      <c r="D40" s="645" t="s">
        <v>3359</v>
      </c>
      <c r="E40" s="645" t="s">
        <v>3360</v>
      </c>
      <c r="F40" s="645" t="s">
        <v>95</v>
      </c>
    </row>
    <row r="41" spans="1:6" x14ac:dyDescent="0.25">
      <c r="A41" s="189"/>
      <c r="B41" s="645"/>
      <c r="C41" s="650"/>
      <c r="D41" s="645"/>
      <c r="E41" s="645"/>
      <c r="F41" s="645"/>
    </row>
    <row r="42" spans="1:6" ht="31.2" x14ac:dyDescent="0.25">
      <c r="A42" s="658" t="s">
        <v>250</v>
      </c>
      <c r="B42" s="664" t="s">
        <v>3361</v>
      </c>
      <c r="C42" s="660">
        <f>SUM(C43:C43)</f>
        <v>5670000</v>
      </c>
      <c r="D42" s="645"/>
      <c r="E42" s="645"/>
      <c r="F42" s="645"/>
    </row>
    <row r="43" spans="1:6" ht="31.2" x14ac:dyDescent="0.25">
      <c r="A43" s="189">
        <v>1</v>
      </c>
      <c r="B43" s="269" t="s">
        <v>3362</v>
      </c>
      <c r="C43" s="650">
        <v>5670000</v>
      </c>
      <c r="D43" s="645" t="s">
        <v>3363</v>
      </c>
      <c r="E43" s="645" t="s">
        <v>3364</v>
      </c>
      <c r="F43" s="645" t="s">
        <v>95</v>
      </c>
    </row>
    <row r="44" spans="1:6" x14ac:dyDescent="0.25">
      <c r="A44" s="189"/>
      <c r="B44" s="269"/>
      <c r="C44" s="650"/>
      <c r="D44" s="645"/>
      <c r="E44" s="645"/>
      <c r="F44" s="645"/>
    </row>
    <row r="45" spans="1:6" ht="31.2" x14ac:dyDescent="0.25">
      <c r="A45" s="658" t="s">
        <v>253</v>
      </c>
      <c r="B45" s="659" t="s">
        <v>3365</v>
      </c>
      <c r="C45" s="661">
        <f>SUM(C46:C48)</f>
        <v>45755000</v>
      </c>
      <c r="D45" s="647"/>
      <c r="E45" s="645"/>
      <c r="F45" s="645"/>
    </row>
    <row r="46" spans="1:6" ht="31.2" x14ac:dyDescent="0.25">
      <c r="A46" s="189">
        <v>1</v>
      </c>
      <c r="B46" s="645" t="s">
        <v>3366</v>
      </c>
      <c r="C46" s="646">
        <v>6190000</v>
      </c>
      <c r="D46" s="216" t="s">
        <v>3367</v>
      </c>
      <c r="E46" s="645" t="s">
        <v>1190</v>
      </c>
      <c r="F46" s="645" t="s">
        <v>95</v>
      </c>
    </row>
    <row r="47" spans="1:6" x14ac:dyDescent="0.25">
      <c r="A47" s="189">
        <v>2</v>
      </c>
      <c r="B47" s="645" t="s">
        <v>829</v>
      </c>
      <c r="C47" s="654">
        <v>30375000</v>
      </c>
      <c r="D47" s="216"/>
      <c r="E47" s="645"/>
      <c r="F47" s="645"/>
    </row>
    <row r="48" spans="1:6" ht="31.2" x14ac:dyDescent="0.25">
      <c r="A48" s="189">
        <v>3</v>
      </c>
      <c r="B48" s="645" t="s">
        <v>3368</v>
      </c>
      <c r="C48" s="646">
        <v>9190000</v>
      </c>
      <c r="D48" s="216" t="s">
        <v>3369</v>
      </c>
      <c r="E48" s="645" t="s">
        <v>1190</v>
      </c>
      <c r="F48" s="645" t="s">
        <v>95</v>
      </c>
    </row>
    <row r="49" spans="1:6" x14ac:dyDescent="0.25">
      <c r="A49" s="189"/>
      <c r="B49" s="645"/>
      <c r="C49" s="646"/>
      <c r="D49" s="216"/>
      <c r="E49" s="645"/>
      <c r="F49" s="645"/>
    </row>
    <row r="50" spans="1:6" ht="31.2" x14ac:dyDescent="0.25">
      <c r="A50" s="658" t="s">
        <v>256</v>
      </c>
      <c r="B50" s="659" t="s">
        <v>3370</v>
      </c>
      <c r="C50" s="661">
        <f>SUM(C51:C53)</f>
        <v>14777000</v>
      </c>
      <c r="D50" s="647"/>
      <c r="E50" s="645"/>
      <c r="F50" s="645"/>
    </row>
    <row r="51" spans="1:6" ht="31.2" x14ac:dyDescent="0.25">
      <c r="A51" s="189">
        <v>1</v>
      </c>
      <c r="B51" s="645" t="s">
        <v>3371</v>
      </c>
      <c r="C51" s="646">
        <v>5657000</v>
      </c>
      <c r="D51" s="216" t="s">
        <v>3372</v>
      </c>
      <c r="E51" s="645" t="s">
        <v>1190</v>
      </c>
      <c r="F51" s="645" t="s">
        <v>95</v>
      </c>
    </row>
    <row r="52" spans="1:6" ht="31.2" x14ac:dyDescent="0.25">
      <c r="A52" s="189">
        <v>2</v>
      </c>
      <c r="B52" s="645" t="s">
        <v>3373</v>
      </c>
      <c r="C52" s="646">
        <v>5000000</v>
      </c>
      <c r="D52" s="216" t="s">
        <v>3374</v>
      </c>
      <c r="E52" s="645" t="s">
        <v>3375</v>
      </c>
      <c r="F52" s="645" t="s">
        <v>95</v>
      </c>
    </row>
    <row r="53" spans="1:6" ht="31.2" x14ac:dyDescent="0.25">
      <c r="A53" s="189">
        <v>3</v>
      </c>
      <c r="B53" s="645" t="s">
        <v>838</v>
      </c>
      <c r="C53" s="646">
        <v>4120000</v>
      </c>
      <c r="D53" s="216" t="s">
        <v>3376</v>
      </c>
      <c r="E53" s="645" t="s">
        <v>3375</v>
      </c>
      <c r="F53" s="645" t="s">
        <v>95</v>
      </c>
    </row>
    <row r="54" spans="1:6" x14ac:dyDescent="0.25">
      <c r="A54" s="189"/>
      <c r="B54" s="645"/>
      <c r="C54" s="646"/>
      <c r="D54" s="216"/>
      <c r="E54" s="645"/>
      <c r="F54" s="645"/>
    </row>
    <row r="55" spans="1:6" ht="31.2" x14ac:dyDescent="0.25">
      <c r="A55" s="658" t="s">
        <v>123</v>
      </c>
      <c r="B55" s="664" t="s">
        <v>3377</v>
      </c>
      <c r="C55" s="660">
        <f>SUM(C56)</f>
        <v>9000000</v>
      </c>
      <c r="D55" s="216"/>
      <c r="E55" s="645"/>
      <c r="F55" s="645"/>
    </row>
    <row r="56" spans="1:6" ht="31.2" x14ac:dyDescent="0.25">
      <c r="A56" s="189">
        <v>1</v>
      </c>
      <c r="B56" s="269" t="s">
        <v>666</v>
      </c>
      <c r="C56" s="646">
        <v>9000000</v>
      </c>
      <c r="D56" s="104" t="s">
        <v>3378</v>
      </c>
      <c r="E56" s="645" t="s">
        <v>905</v>
      </c>
      <c r="F56" s="645" t="s">
        <v>95</v>
      </c>
    </row>
    <row r="57" spans="1:6" x14ac:dyDescent="0.25">
      <c r="A57" s="189"/>
      <c r="B57" s="269"/>
      <c r="C57" s="646"/>
      <c r="D57" s="104"/>
      <c r="E57" s="645"/>
      <c r="F57" s="645"/>
    </row>
    <row r="58" spans="1:6" ht="31.2" x14ac:dyDescent="0.25">
      <c r="A58" s="658" t="s">
        <v>257</v>
      </c>
      <c r="B58" s="659" t="s">
        <v>611</v>
      </c>
      <c r="C58" s="660">
        <f>SUM(C59)</f>
        <v>1332000</v>
      </c>
      <c r="D58" s="501"/>
      <c r="E58" s="501"/>
      <c r="F58" s="501"/>
    </row>
    <row r="59" spans="1:6" ht="31.2" x14ac:dyDescent="0.25">
      <c r="A59" s="189">
        <v>1</v>
      </c>
      <c r="B59" s="645" t="s">
        <v>3379</v>
      </c>
      <c r="C59" s="646">
        <v>1332000</v>
      </c>
      <c r="D59" s="216" t="s">
        <v>3380</v>
      </c>
      <c r="E59" s="645" t="s">
        <v>905</v>
      </c>
      <c r="F59" s="645" t="s">
        <v>95</v>
      </c>
    </row>
    <row r="60" spans="1:6" x14ac:dyDescent="0.25">
      <c r="A60" s="189"/>
      <c r="B60" s="645"/>
      <c r="C60" s="646"/>
      <c r="D60" s="216"/>
      <c r="E60" s="645"/>
      <c r="F60" s="645"/>
    </row>
    <row r="61" spans="1:6" ht="31.2" x14ac:dyDescent="0.25">
      <c r="A61" s="658" t="s">
        <v>258</v>
      </c>
      <c r="B61" s="205" t="s">
        <v>3381</v>
      </c>
      <c r="C61" s="665">
        <f>SUM(C62)</f>
        <v>40000000</v>
      </c>
      <c r="D61" s="645"/>
      <c r="E61" s="645"/>
      <c r="F61" s="645"/>
    </row>
    <row r="62" spans="1:6" ht="31.2" x14ac:dyDescent="0.25">
      <c r="A62" s="189">
        <v>1</v>
      </c>
      <c r="B62" s="207" t="s">
        <v>3382</v>
      </c>
      <c r="C62" s="646">
        <v>40000000</v>
      </c>
      <c r="D62" s="207" t="s">
        <v>3383</v>
      </c>
      <c r="E62" s="645" t="s">
        <v>905</v>
      </c>
      <c r="F62" s="645" t="s">
        <v>95</v>
      </c>
    </row>
    <row r="63" spans="1:6" x14ac:dyDescent="0.25">
      <c r="E63" s="655"/>
      <c r="F63" s="655"/>
    </row>
    <row r="64" spans="1:6" x14ac:dyDescent="0.25">
      <c r="D64" s="1140"/>
      <c r="E64" s="1140"/>
      <c r="F64" s="1140"/>
    </row>
    <row r="65" spans="4:6" x14ac:dyDescent="0.25">
      <c r="E65" s="655"/>
      <c r="F65" s="655"/>
    </row>
    <row r="66" spans="4:6" x14ac:dyDescent="0.25">
      <c r="E66" s="655"/>
      <c r="F66" s="655"/>
    </row>
    <row r="67" spans="4:6" x14ac:dyDescent="0.25">
      <c r="E67" s="655"/>
      <c r="F67" s="655"/>
    </row>
    <row r="68" spans="4:6" x14ac:dyDescent="0.25">
      <c r="D68" s="1141"/>
      <c r="E68" s="1141"/>
      <c r="F68" s="1141"/>
    </row>
    <row r="69" spans="4:6" x14ac:dyDescent="0.25">
      <c r="D69" s="1140"/>
      <c r="E69" s="1140"/>
      <c r="F69" s="1140"/>
    </row>
    <row r="70" spans="4:6" x14ac:dyDescent="0.25">
      <c r="D70" s="1140"/>
      <c r="E70" s="1140"/>
      <c r="F70" s="1140"/>
    </row>
    <row r="71" spans="4:6" x14ac:dyDescent="0.25">
      <c r="E71" s="656"/>
      <c r="F71" s="657"/>
    </row>
    <row r="72" spans="4:6" x14ac:dyDescent="0.25">
      <c r="E72" s="656"/>
    </row>
    <row r="73" spans="4:6" x14ac:dyDescent="0.25">
      <c r="E73" s="656"/>
    </row>
    <row r="74" spans="4:6" x14ac:dyDescent="0.25">
      <c r="E74" s="1142"/>
      <c r="F74" s="1142"/>
    </row>
    <row r="75" spans="4:6" x14ac:dyDescent="0.25">
      <c r="E75" s="1139"/>
      <c r="F75" s="1139"/>
    </row>
    <row r="76" spans="4:6" x14ac:dyDescent="0.25">
      <c r="E76" s="1139"/>
      <c r="F76" s="1139"/>
    </row>
    <row r="77" spans="4:6" x14ac:dyDescent="0.25">
      <c r="E77" s="191"/>
    </row>
  </sheetData>
  <mergeCells count="8">
    <mergeCell ref="B2:F2"/>
    <mergeCell ref="E76:F76"/>
    <mergeCell ref="D64:F64"/>
    <mergeCell ref="D68:F68"/>
    <mergeCell ref="D69:F69"/>
    <mergeCell ref="D70:F70"/>
    <mergeCell ref="E74:F74"/>
    <mergeCell ref="E75:F75"/>
  </mergeCells>
  <conditionalFormatting sqref="B6">
    <cfRule type="expression" dxfId="3" priority="1">
      <formula>#REF!&lt;&gt;0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50" zoomScaleNormal="50" workbookViewId="0">
      <selection activeCell="D14" sqref="D14"/>
    </sheetView>
  </sheetViews>
  <sheetFormatPr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6" width="24.77734375" style="3" customWidth="1"/>
    <col min="7" max="256" width="8.88671875" style="3"/>
    <col min="257" max="257" width="7.77734375" style="3" customWidth="1"/>
    <col min="258" max="258" width="55.77734375" style="3" customWidth="1"/>
    <col min="259" max="259" width="23.77734375" style="3" customWidth="1"/>
    <col min="260" max="260" width="45.77734375" style="3" customWidth="1"/>
    <col min="261" max="262" width="24.77734375" style="3" customWidth="1"/>
    <col min="263" max="512" width="8.88671875" style="3"/>
    <col min="513" max="513" width="7.77734375" style="3" customWidth="1"/>
    <col min="514" max="514" width="55.77734375" style="3" customWidth="1"/>
    <col min="515" max="515" width="23.77734375" style="3" customWidth="1"/>
    <col min="516" max="516" width="45.77734375" style="3" customWidth="1"/>
    <col min="517" max="518" width="24.77734375" style="3" customWidth="1"/>
    <col min="519" max="768" width="8.88671875" style="3"/>
    <col min="769" max="769" width="7.77734375" style="3" customWidth="1"/>
    <col min="770" max="770" width="55.77734375" style="3" customWidth="1"/>
    <col min="771" max="771" width="23.77734375" style="3" customWidth="1"/>
    <col min="772" max="772" width="45.77734375" style="3" customWidth="1"/>
    <col min="773" max="774" width="24.77734375" style="3" customWidth="1"/>
    <col min="775" max="1024" width="8.88671875" style="3"/>
    <col min="1025" max="1025" width="7.77734375" style="3" customWidth="1"/>
    <col min="1026" max="1026" width="55.77734375" style="3" customWidth="1"/>
    <col min="1027" max="1027" width="23.77734375" style="3" customWidth="1"/>
    <col min="1028" max="1028" width="45.77734375" style="3" customWidth="1"/>
    <col min="1029" max="1030" width="24.77734375" style="3" customWidth="1"/>
    <col min="1031" max="1280" width="8.88671875" style="3"/>
    <col min="1281" max="1281" width="7.77734375" style="3" customWidth="1"/>
    <col min="1282" max="1282" width="55.77734375" style="3" customWidth="1"/>
    <col min="1283" max="1283" width="23.77734375" style="3" customWidth="1"/>
    <col min="1284" max="1284" width="45.77734375" style="3" customWidth="1"/>
    <col min="1285" max="1286" width="24.77734375" style="3" customWidth="1"/>
    <col min="1287" max="1536" width="8.88671875" style="3"/>
    <col min="1537" max="1537" width="7.77734375" style="3" customWidth="1"/>
    <col min="1538" max="1538" width="55.77734375" style="3" customWidth="1"/>
    <col min="1539" max="1539" width="23.77734375" style="3" customWidth="1"/>
    <col min="1540" max="1540" width="45.77734375" style="3" customWidth="1"/>
    <col min="1541" max="1542" width="24.77734375" style="3" customWidth="1"/>
    <col min="1543" max="1792" width="8.88671875" style="3"/>
    <col min="1793" max="1793" width="7.77734375" style="3" customWidth="1"/>
    <col min="1794" max="1794" width="55.77734375" style="3" customWidth="1"/>
    <col min="1795" max="1795" width="23.77734375" style="3" customWidth="1"/>
    <col min="1796" max="1796" width="45.77734375" style="3" customWidth="1"/>
    <col min="1797" max="1798" width="24.77734375" style="3" customWidth="1"/>
    <col min="1799" max="2048" width="8.88671875" style="3"/>
    <col min="2049" max="2049" width="7.77734375" style="3" customWidth="1"/>
    <col min="2050" max="2050" width="55.77734375" style="3" customWidth="1"/>
    <col min="2051" max="2051" width="23.77734375" style="3" customWidth="1"/>
    <col min="2052" max="2052" width="45.77734375" style="3" customWidth="1"/>
    <col min="2053" max="2054" width="24.77734375" style="3" customWidth="1"/>
    <col min="2055" max="2304" width="8.88671875" style="3"/>
    <col min="2305" max="2305" width="7.77734375" style="3" customWidth="1"/>
    <col min="2306" max="2306" width="55.77734375" style="3" customWidth="1"/>
    <col min="2307" max="2307" width="23.77734375" style="3" customWidth="1"/>
    <col min="2308" max="2308" width="45.77734375" style="3" customWidth="1"/>
    <col min="2309" max="2310" width="24.77734375" style="3" customWidth="1"/>
    <col min="2311" max="2560" width="8.88671875" style="3"/>
    <col min="2561" max="2561" width="7.77734375" style="3" customWidth="1"/>
    <col min="2562" max="2562" width="55.77734375" style="3" customWidth="1"/>
    <col min="2563" max="2563" width="23.77734375" style="3" customWidth="1"/>
    <col min="2564" max="2564" width="45.77734375" style="3" customWidth="1"/>
    <col min="2565" max="2566" width="24.77734375" style="3" customWidth="1"/>
    <col min="2567" max="2816" width="8.88671875" style="3"/>
    <col min="2817" max="2817" width="7.77734375" style="3" customWidth="1"/>
    <col min="2818" max="2818" width="55.77734375" style="3" customWidth="1"/>
    <col min="2819" max="2819" width="23.77734375" style="3" customWidth="1"/>
    <col min="2820" max="2820" width="45.77734375" style="3" customWidth="1"/>
    <col min="2821" max="2822" width="24.77734375" style="3" customWidth="1"/>
    <col min="2823" max="3072" width="8.88671875" style="3"/>
    <col min="3073" max="3073" width="7.77734375" style="3" customWidth="1"/>
    <col min="3074" max="3074" width="55.77734375" style="3" customWidth="1"/>
    <col min="3075" max="3075" width="23.77734375" style="3" customWidth="1"/>
    <col min="3076" max="3076" width="45.77734375" style="3" customWidth="1"/>
    <col min="3077" max="3078" width="24.77734375" style="3" customWidth="1"/>
    <col min="3079" max="3328" width="8.88671875" style="3"/>
    <col min="3329" max="3329" width="7.77734375" style="3" customWidth="1"/>
    <col min="3330" max="3330" width="55.77734375" style="3" customWidth="1"/>
    <col min="3331" max="3331" width="23.77734375" style="3" customWidth="1"/>
    <col min="3332" max="3332" width="45.77734375" style="3" customWidth="1"/>
    <col min="3333" max="3334" width="24.77734375" style="3" customWidth="1"/>
    <col min="3335" max="3584" width="8.88671875" style="3"/>
    <col min="3585" max="3585" width="7.77734375" style="3" customWidth="1"/>
    <col min="3586" max="3586" width="55.77734375" style="3" customWidth="1"/>
    <col min="3587" max="3587" width="23.77734375" style="3" customWidth="1"/>
    <col min="3588" max="3588" width="45.77734375" style="3" customWidth="1"/>
    <col min="3589" max="3590" width="24.77734375" style="3" customWidth="1"/>
    <col min="3591" max="3840" width="8.88671875" style="3"/>
    <col min="3841" max="3841" width="7.77734375" style="3" customWidth="1"/>
    <col min="3842" max="3842" width="55.77734375" style="3" customWidth="1"/>
    <col min="3843" max="3843" width="23.77734375" style="3" customWidth="1"/>
    <col min="3844" max="3844" width="45.77734375" style="3" customWidth="1"/>
    <col min="3845" max="3846" width="24.77734375" style="3" customWidth="1"/>
    <col min="3847" max="4096" width="8.88671875" style="3"/>
    <col min="4097" max="4097" width="7.77734375" style="3" customWidth="1"/>
    <col min="4098" max="4098" width="55.77734375" style="3" customWidth="1"/>
    <col min="4099" max="4099" width="23.77734375" style="3" customWidth="1"/>
    <col min="4100" max="4100" width="45.77734375" style="3" customWidth="1"/>
    <col min="4101" max="4102" width="24.77734375" style="3" customWidth="1"/>
    <col min="4103" max="4352" width="8.88671875" style="3"/>
    <col min="4353" max="4353" width="7.77734375" style="3" customWidth="1"/>
    <col min="4354" max="4354" width="55.77734375" style="3" customWidth="1"/>
    <col min="4355" max="4355" width="23.77734375" style="3" customWidth="1"/>
    <col min="4356" max="4356" width="45.77734375" style="3" customWidth="1"/>
    <col min="4357" max="4358" width="24.77734375" style="3" customWidth="1"/>
    <col min="4359" max="4608" width="8.88671875" style="3"/>
    <col min="4609" max="4609" width="7.77734375" style="3" customWidth="1"/>
    <col min="4610" max="4610" width="55.77734375" style="3" customWidth="1"/>
    <col min="4611" max="4611" width="23.77734375" style="3" customWidth="1"/>
    <col min="4612" max="4612" width="45.77734375" style="3" customWidth="1"/>
    <col min="4613" max="4614" width="24.77734375" style="3" customWidth="1"/>
    <col min="4615" max="4864" width="8.88671875" style="3"/>
    <col min="4865" max="4865" width="7.77734375" style="3" customWidth="1"/>
    <col min="4866" max="4866" width="55.77734375" style="3" customWidth="1"/>
    <col min="4867" max="4867" width="23.77734375" style="3" customWidth="1"/>
    <col min="4868" max="4868" width="45.77734375" style="3" customWidth="1"/>
    <col min="4869" max="4870" width="24.77734375" style="3" customWidth="1"/>
    <col min="4871" max="5120" width="8.88671875" style="3"/>
    <col min="5121" max="5121" width="7.77734375" style="3" customWidth="1"/>
    <col min="5122" max="5122" width="55.77734375" style="3" customWidth="1"/>
    <col min="5123" max="5123" width="23.77734375" style="3" customWidth="1"/>
    <col min="5124" max="5124" width="45.77734375" style="3" customWidth="1"/>
    <col min="5125" max="5126" width="24.77734375" style="3" customWidth="1"/>
    <col min="5127" max="5376" width="8.88671875" style="3"/>
    <col min="5377" max="5377" width="7.77734375" style="3" customWidth="1"/>
    <col min="5378" max="5378" width="55.77734375" style="3" customWidth="1"/>
    <col min="5379" max="5379" width="23.77734375" style="3" customWidth="1"/>
    <col min="5380" max="5380" width="45.77734375" style="3" customWidth="1"/>
    <col min="5381" max="5382" width="24.77734375" style="3" customWidth="1"/>
    <col min="5383" max="5632" width="8.88671875" style="3"/>
    <col min="5633" max="5633" width="7.77734375" style="3" customWidth="1"/>
    <col min="5634" max="5634" width="55.77734375" style="3" customWidth="1"/>
    <col min="5635" max="5635" width="23.77734375" style="3" customWidth="1"/>
    <col min="5636" max="5636" width="45.77734375" style="3" customWidth="1"/>
    <col min="5637" max="5638" width="24.77734375" style="3" customWidth="1"/>
    <col min="5639" max="5888" width="8.88671875" style="3"/>
    <col min="5889" max="5889" width="7.77734375" style="3" customWidth="1"/>
    <col min="5890" max="5890" width="55.77734375" style="3" customWidth="1"/>
    <col min="5891" max="5891" width="23.77734375" style="3" customWidth="1"/>
    <col min="5892" max="5892" width="45.77734375" style="3" customWidth="1"/>
    <col min="5893" max="5894" width="24.77734375" style="3" customWidth="1"/>
    <col min="5895" max="6144" width="8.88671875" style="3"/>
    <col min="6145" max="6145" width="7.77734375" style="3" customWidth="1"/>
    <col min="6146" max="6146" width="55.77734375" style="3" customWidth="1"/>
    <col min="6147" max="6147" width="23.77734375" style="3" customWidth="1"/>
    <col min="6148" max="6148" width="45.77734375" style="3" customWidth="1"/>
    <col min="6149" max="6150" width="24.77734375" style="3" customWidth="1"/>
    <col min="6151" max="6400" width="8.88671875" style="3"/>
    <col min="6401" max="6401" width="7.77734375" style="3" customWidth="1"/>
    <col min="6402" max="6402" width="55.77734375" style="3" customWidth="1"/>
    <col min="6403" max="6403" width="23.77734375" style="3" customWidth="1"/>
    <col min="6404" max="6404" width="45.77734375" style="3" customWidth="1"/>
    <col min="6405" max="6406" width="24.77734375" style="3" customWidth="1"/>
    <col min="6407" max="6656" width="8.88671875" style="3"/>
    <col min="6657" max="6657" width="7.77734375" style="3" customWidth="1"/>
    <col min="6658" max="6658" width="55.77734375" style="3" customWidth="1"/>
    <col min="6659" max="6659" width="23.77734375" style="3" customWidth="1"/>
    <col min="6660" max="6660" width="45.77734375" style="3" customWidth="1"/>
    <col min="6661" max="6662" width="24.77734375" style="3" customWidth="1"/>
    <col min="6663" max="6912" width="8.88671875" style="3"/>
    <col min="6913" max="6913" width="7.77734375" style="3" customWidth="1"/>
    <col min="6914" max="6914" width="55.77734375" style="3" customWidth="1"/>
    <col min="6915" max="6915" width="23.77734375" style="3" customWidth="1"/>
    <col min="6916" max="6916" width="45.77734375" style="3" customWidth="1"/>
    <col min="6917" max="6918" width="24.77734375" style="3" customWidth="1"/>
    <col min="6919" max="7168" width="8.88671875" style="3"/>
    <col min="7169" max="7169" width="7.77734375" style="3" customWidth="1"/>
    <col min="7170" max="7170" width="55.77734375" style="3" customWidth="1"/>
    <col min="7171" max="7171" width="23.77734375" style="3" customWidth="1"/>
    <col min="7172" max="7172" width="45.77734375" style="3" customWidth="1"/>
    <col min="7173" max="7174" width="24.77734375" style="3" customWidth="1"/>
    <col min="7175" max="7424" width="8.88671875" style="3"/>
    <col min="7425" max="7425" width="7.77734375" style="3" customWidth="1"/>
    <col min="7426" max="7426" width="55.77734375" style="3" customWidth="1"/>
    <col min="7427" max="7427" width="23.77734375" style="3" customWidth="1"/>
    <col min="7428" max="7428" width="45.77734375" style="3" customWidth="1"/>
    <col min="7429" max="7430" width="24.77734375" style="3" customWidth="1"/>
    <col min="7431" max="7680" width="8.88671875" style="3"/>
    <col min="7681" max="7681" width="7.77734375" style="3" customWidth="1"/>
    <col min="7682" max="7682" width="55.77734375" style="3" customWidth="1"/>
    <col min="7683" max="7683" width="23.77734375" style="3" customWidth="1"/>
    <col min="7684" max="7684" width="45.77734375" style="3" customWidth="1"/>
    <col min="7685" max="7686" width="24.77734375" style="3" customWidth="1"/>
    <col min="7687" max="7936" width="8.88671875" style="3"/>
    <col min="7937" max="7937" width="7.77734375" style="3" customWidth="1"/>
    <col min="7938" max="7938" width="55.77734375" style="3" customWidth="1"/>
    <col min="7939" max="7939" width="23.77734375" style="3" customWidth="1"/>
    <col min="7940" max="7940" width="45.77734375" style="3" customWidth="1"/>
    <col min="7941" max="7942" width="24.77734375" style="3" customWidth="1"/>
    <col min="7943" max="8192" width="8.88671875" style="3"/>
    <col min="8193" max="8193" width="7.77734375" style="3" customWidth="1"/>
    <col min="8194" max="8194" width="55.77734375" style="3" customWidth="1"/>
    <col min="8195" max="8195" width="23.77734375" style="3" customWidth="1"/>
    <col min="8196" max="8196" width="45.77734375" style="3" customWidth="1"/>
    <col min="8197" max="8198" width="24.77734375" style="3" customWidth="1"/>
    <col min="8199" max="8448" width="8.88671875" style="3"/>
    <col min="8449" max="8449" width="7.77734375" style="3" customWidth="1"/>
    <col min="8450" max="8450" width="55.77734375" style="3" customWidth="1"/>
    <col min="8451" max="8451" width="23.77734375" style="3" customWidth="1"/>
    <col min="8452" max="8452" width="45.77734375" style="3" customWidth="1"/>
    <col min="8453" max="8454" width="24.77734375" style="3" customWidth="1"/>
    <col min="8455" max="8704" width="8.88671875" style="3"/>
    <col min="8705" max="8705" width="7.77734375" style="3" customWidth="1"/>
    <col min="8706" max="8706" width="55.77734375" style="3" customWidth="1"/>
    <col min="8707" max="8707" width="23.77734375" style="3" customWidth="1"/>
    <col min="8708" max="8708" width="45.77734375" style="3" customWidth="1"/>
    <col min="8709" max="8710" width="24.77734375" style="3" customWidth="1"/>
    <col min="8711" max="8960" width="8.88671875" style="3"/>
    <col min="8961" max="8961" width="7.77734375" style="3" customWidth="1"/>
    <col min="8962" max="8962" width="55.77734375" style="3" customWidth="1"/>
    <col min="8963" max="8963" width="23.77734375" style="3" customWidth="1"/>
    <col min="8964" max="8964" width="45.77734375" style="3" customWidth="1"/>
    <col min="8965" max="8966" width="24.77734375" style="3" customWidth="1"/>
    <col min="8967" max="9216" width="8.88671875" style="3"/>
    <col min="9217" max="9217" width="7.77734375" style="3" customWidth="1"/>
    <col min="9218" max="9218" width="55.77734375" style="3" customWidth="1"/>
    <col min="9219" max="9219" width="23.77734375" style="3" customWidth="1"/>
    <col min="9220" max="9220" width="45.77734375" style="3" customWidth="1"/>
    <col min="9221" max="9222" width="24.77734375" style="3" customWidth="1"/>
    <col min="9223" max="9472" width="8.88671875" style="3"/>
    <col min="9473" max="9473" width="7.77734375" style="3" customWidth="1"/>
    <col min="9474" max="9474" width="55.77734375" style="3" customWidth="1"/>
    <col min="9475" max="9475" width="23.77734375" style="3" customWidth="1"/>
    <col min="9476" max="9476" width="45.77734375" style="3" customWidth="1"/>
    <col min="9477" max="9478" width="24.77734375" style="3" customWidth="1"/>
    <col min="9479" max="9728" width="8.88671875" style="3"/>
    <col min="9729" max="9729" width="7.77734375" style="3" customWidth="1"/>
    <col min="9730" max="9730" width="55.77734375" style="3" customWidth="1"/>
    <col min="9731" max="9731" width="23.77734375" style="3" customWidth="1"/>
    <col min="9732" max="9732" width="45.77734375" style="3" customWidth="1"/>
    <col min="9733" max="9734" width="24.77734375" style="3" customWidth="1"/>
    <col min="9735" max="9984" width="8.88671875" style="3"/>
    <col min="9985" max="9985" width="7.77734375" style="3" customWidth="1"/>
    <col min="9986" max="9986" width="55.77734375" style="3" customWidth="1"/>
    <col min="9987" max="9987" width="23.77734375" style="3" customWidth="1"/>
    <col min="9988" max="9988" width="45.77734375" style="3" customWidth="1"/>
    <col min="9989" max="9990" width="24.77734375" style="3" customWidth="1"/>
    <col min="9991" max="10240" width="8.88671875" style="3"/>
    <col min="10241" max="10241" width="7.77734375" style="3" customWidth="1"/>
    <col min="10242" max="10242" width="55.77734375" style="3" customWidth="1"/>
    <col min="10243" max="10243" width="23.77734375" style="3" customWidth="1"/>
    <col min="10244" max="10244" width="45.77734375" style="3" customWidth="1"/>
    <col min="10245" max="10246" width="24.77734375" style="3" customWidth="1"/>
    <col min="10247" max="10496" width="8.88671875" style="3"/>
    <col min="10497" max="10497" width="7.77734375" style="3" customWidth="1"/>
    <col min="10498" max="10498" width="55.77734375" style="3" customWidth="1"/>
    <col min="10499" max="10499" width="23.77734375" style="3" customWidth="1"/>
    <col min="10500" max="10500" width="45.77734375" style="3" customWidth="1"/>
    <col min="10501" max="10502" width="24.77734375" style="3" customWidth="1"/>
    <col min="10503" max="10752" width="8.88671875" style="3"/>
    <col min="10753" max="10753" width="7.77734375" style="3" customWidth="1"/>
    <col min="10754" max="10754" width="55.77734375" style="3" customWidth="1"/>
    <col min="10755" max="10755" width="23.77734375" style="3" customWidth="1"/>
    <col min="10756" max="10756" width="45.77734375" style="3" customWidth="1"/>
    <col min="10757" max="10758" width="24.77734375" style="3" customWidth="1"/>
    <col min="10759" max="11008" width="8.88671875" style="3"/>
    <col min="11009" max="11009" width="7.77734375" style="3" customWidth="1"/>
    <col min="11010" max="11010" width="55.77734375" style="3" customWidth="1"/>
    <col min="11011" max="11011" width="23.77734375" style="3" customWidth="1"/>
    <col min="11012" max="11012" width="45.77734375" style="3" customWidth="1"/>
    <col min="11013" max="11014" width="24.77734375" style="3" customWidth="1"/>
    <col min="11015" max="11264" width="8.88671875" style="3"/>
    <col min="11265" max="11265" width="7.77734375" style="3" customWidth="1"/>
    <col min="11266" max="11266" width="55.77734375" style="3" customWidth="1"/>
    <col min="11267" max="11267" width="23.77734375" style="3" customWidth="1"/>
    <col min="11268" max="11268" width="45.77734375" style="3" customWidth="1"/>
    <col min="11269" max="11270" width="24.77734375" style="3" customWidth="1"/>
    <col min="11271" max="11520" width="8.88671875" style="3"/>
    <col min="11521" max="11521" width="7.77734375" style="3" customWidth="1"/>
    <col min="11522" max="11522" width="55.77734375" style="3" customWidth="1"/>
    <col min="11523" max="11523" width="23.77734375" style="3" customWidth="1"/>
    <col min="11524" max="11524" width="45.77734375" style="3" customWidth="1"/>
    <col min="11525" max="11526" width="24.77734375" style="3" customWidth="1"/>
    <col min="11527" max="11776" width="8.88671875" style="3"/>
    <col min="11777" max="11777" width="7.77734375" style="3" customWidth="1"/>
    <col min="11778" max="11778" width="55.77734375" style="3" customWidth="1"/>
    <col min="11779" max="11779" width="23.77734375" style="3" customWidth="1"/>
    <col min="11780" max="11780" width="45.77734375" style="3" customWidth="1"/>
    <col min="11781" max="11782" width="24.77734375" style="3" customWidth="1"/>
    <col min="11783" max="12032" width="8.88671875" style="3"/>
    <col min="12033" max="12033" width="7.77734375" style="3" customWidth="1"/>
    <col min="12034" max="12034" width="55.77734375" style="3" customWidth="1"/>
    <col min="12035" max="12035" width="23.77734375" style="3" customWidth="1"/>
    <col min="12036" max="12036" width="45.77734375" style="3" customWidth="1"/>
    <col min="12037" max="12038" width="24.77734375" style="3" customWidth="1"/>
    <col min="12039" max="12288" width="8.88671875" style="3"/>
    <col min="12289" max="12289" width="7.77734375" style="3" customWidth="1"/>
    <col min="12290" max="12290" width="55.77734375" style="3" customWidth="1"/>
    <col min="12291" max="12291" width="23.77734375" style="3" customWidth="1"/>
    <col min="12292" max="12292" width="45.77734375" style="3" customWidth="1"/>
    <col min="12293" max="12294" width="24.77734375" style="3" customWidth="1"/>
    <col min="12295" max="12544" width="8.88671875" style="3"/>
    <col min="12545" max="12545" width="7.77734375" style="3" customWidth="1"/>
    <col min="12546" max="12546" width="55.77734375" style="3" customWidth="1"/>
    <col min="12547" max="12547" width="23.77734375" style="3" customWidth="1"/>
    <col min="12548" max="12548" width="45.77734375" style="3" customWidth="1"/>
    <col min="12549" max="12550" width="24.77734375" style="3" customWidth="1"/>
    <col min="12551" max="12800" width="8.88671875" style="3"/>
    <col min="12801" max="12801" width="7.77734375" style="3" customWidth="1"/>
    <col min="12802" max="12802" width="55.77734375" style="3" customWidth="1"/>
    <col min="12803" max="12803" width="23.77734375" style="3" customWidth="1"/>
    <col min="12804" max="12804" width="45.77734375" style="3" customWidth="1"/>
    <col min="12805" max="12806" width="24.77734375" style="3" customWidth="1"/>
    <col min="12807" max="13056" width="8.88671875" style="3"/>
    <col min="13057" max="13057" width="7.77734375" style="3" customWidth="1"/>
    <col min="13058" max="13058" width="55.77734375" style="3" customWidth="1"/>
    <col min="13059" max="13059" width="23.77734375" style="3" customWidth="1"/>
    <col min="13060" max="13060" width="45.77734375" style="3" customWidth="1"/>
    <col min="13061" max="13062" width="24.77734375" style="3" customWidth="1"/>
    <col min="13063" max="13312" width="8.88671875" style="3"/>
    <col min="13313" max="13313" width="7.77734375" style="3" customWidth="1"/>
    <col min="13314" max="13314" width="55.77734375" style="3" customWidth="1"/>
    <col min="13315" max="13315" width="23.77734375" style="3" customWidth="1"/>
    <col min="13316" max="13316" width="45.77734375" style="3" customWidth="1"/>
    <col min="13317" max="13318" width="24.77734375" style="3" customWidth="1"/>
    <col min="13319" max="13568" width="8.88671875" style="3"/>
    <col min="13569" max="13569" width="7.77734375" style="3" customWidth="1"/>
    <col min="13570" max="13570" width="55.77734375" style="3" customWidth="1"/>
    <col min="13571" max="13571" width="23.77734375" style="3" customWidth="1"/>
    <col min="13572" max="13572" width="45.77734375" style="3" customWidth="1"/>
    <col min="13573" max="13574" width="24.77734375" style="3" customWidth="1"/>
    <col min="13575" max="13824" width="8.88671875" style="3"/>
    <col min="13825" max="13825" width="7.77734375" style="3" customWidth="1"/>
    <col min="13826" max="13826" width="55.77734375" style="3" customWidth="1"/>
    <col min="13827" max="13827" width="23.77734375" style="3" customWidth="1"/>
    <col min="13828" max="13828" width="45.77734375" style="3" customWidth="1"/>
    <col min="13829" max="13830" width="24.77734375" style="3" customWidth="1"/>
    <col min="13831" max="14080" width="8.88671875" style="3"/>
    <col min="14081" max="14081" width="7.77734375" style="3" customWidth="1"/>
    <col min="14082" max="14082" width="55.77734375" style="3" customWidth="1"/>
    <col min="14083" max="14083" width="23.77734375" style="3" customWidth="1"/>
    <col min="14084" max="14084" width="45.77734375" style="3" customWidth="1"/>
    <col min="14085" max="14086" width="24.77734375" style="3" customWidth="1"/>
    <col min="14087" max="14336" width="8.88671875" style="3"/>
    <col min="14337" max="14337" width="7.77734375" style="3" customWidth="1"/>
    <col min="14338" max="14338" width="55.77734375" style="3" customWidth="1"/>
    <col min="14339" max="14339" width="23.77734375" style="3" customWidth="1"/>
    <col min="14340" max="14340" width="45.77734375" style="3" customWidth="1"/>
    <col min="14341" max="14342" width="24.77734375" style="3" customWidth="1"/>
    <col min="14343" max="14592" width="8.88671875" style="3"/>
    <col min="14593" max="14593" width="7.77734375" style="3" customWidth="1"/>
    <col min="14594" max="14594" width="55.77734375" style="3" customWidth="1"/>
    <col min="14595" max="14595" width="23.77734375" style="3" customWidth="1"/>
    <col min="14596" max="14596" width="45.77734375" style="3" customWidth="1"/>
    <col min="14597" max="14598" width="24.77734375" style="3" customWidth="1"/>
    <col min="14599" max="14848" width="8.88671875" style="3"/>
    <col min="14849" max="14849" width="7.77734375" style="3" customWidth="1"/>
    <col min="14850" max="14850" width="55.77734375" style="3" customWidth="1"/>
    <col min="14851" max="14851" width="23.77734375" style="3" customWidth="1"/>
    <col min="14852" max="14852" width="45.77734375" style="3" customWidth="1"/>
    <col min="14853" max="14854" width="24.77734375" style="3" customWidth="1"/>
    <col min="14855" max="15104" width="8.88671875" style="3"/>
    <col min="15105" max="15105" width="7.77734375" style="3" customWidth="1"/>
    <col min="15106" max="15106" width="55.77734375" style="3" customWidth="1"/>
    <col min="15107" max="15107" width="23.77734375" style="3" customWidth="1"/>
    <col min="15108" max="15108" width="45.77734375" style="3" customWidth="1"/>
    <col min="15109" max="15110" width="24.77734375" style="3" customWidth="1"/>
    <col min="15111" max="15360" width="8.88671875" style="3"/>
    <col min="15361" max="15361" width="7.77734375" style="3" customWidth="1"/>
    <col min="15362" max="15362" width="55.77734375" style="3" customWidth="1"/>
    <col min="15363" max="15363" width="23.77734375" style="3" customWidth="1"/>
    <col min="15364" max="15364" width="45.77734375" style="3" customWidth="1"/>
    <col min="15365" max="15366" width="24.77734375" style="3" customWidth="1"/>
    <col min="15367" max="15616" width="8.88671875" style="3"/>
    <col min="15617" max="15617" width="7.77734375" style="3" customWidth="1"/>
    <col min="15618" max="15618" width="55.77734375" style="3" customWidth="1"/>
    <col min="15619" max="15619" width="23.77734375" style="3" customWidth="1"/>
    <col min="15620" max="15620" width="45.77734375" style="3" customWidth="1"/>
    <col min="15621" max="15622" width="24.77734375" style="3" customWidth="1"/>
    <col min="15623" max="15872" width="8.88671875" style="3"/>
    <col min="15873" max="15873" width="7.77734375" style="3" customWidth="1"/>
    <col min="15874" max="15874" width="55.77734375" style="3" customWidth="1"/>
    <col min="15875" max="15875" width="23.77734375" style="3" customWidth="1"/>
    <col min="15876" max="15876" width="45.77734375" style="3" customWidth="1"/>
    <col min="15877" max="15878" width="24.77734375" style="3" customWidth="1"/>
    <col min="15879" max="16128" width="8.88671875" style="3"/>
    <col min="16129" max="16129" width="7.77734375" style="3" customWidth="1"/>
    <col min="16130" max="16130" width="55.77734375" style="3" customWidth="1"/>
    <col min="16131" max="16131" width="23.77734375" style="3" customWidth="1"/>
    <col min="16132" max="16132" width="45.77734375" style="3" customWidth="1"/>
    <col min="16133" max="16134" width="24.77734375" style="3" customWidth="1"/>
    <col min="16135" max="16384" width="8.88671875" style="3"/>
  </cols>
  <sheetData>
    <row r="1" spans="1:6" x14ac:dyDescent="0.3">
      <c r="A1" s="375" t="s">
        <v>1701</v>
      </c>
      <c r="B1" s="86"/>
      <c r="C1" s="909" t="s">
        <v>12</v>
      </c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153"/>
      <c r="B5" s="154"/>
      <c r="C5" s="155"/>
      <c r="D5" s="156"/>
      <c r="E5" s="156"/>
      <c r="F5" s="155"/>
    </row>
    <row r="6" spans="1:6" x14ac:dyDescent="0.25">
      <c r="A6" s="91"/>
      <c r="B6" s="587" t="s">
        <v>1212</v>
      </c>
      <c r="C6" s="91"/>
      <c r="D6" s="91"/>
      <c r="E6" s="91"/>
      <c r="F6" s="91"/>
    </row>
    <row r="7" spans="1:6" x14ac:dyDescent="0.3">
      <c r="A7" s="91"/>
      <c r="B7" s="588" t="s">
        <v>12</v>
      </c>
      <c r="C7" s="910">
        <f>SUM(C9,C22,C39,C42,C48,C51,C57,C60,C63,C66,C69,C75,C78,C81,C100,C103,C109,C113,C116,C120,C127,C132,C135,C138,C106)</f>
        <v>19465000000</v>
      </c>
      <c r="D7" s="91"/>
      <c r="E7" s="91"/>
      <c r="F7" s="91"/>
    </row>
    <row r="8" spans="1:6" x14ac:dyDescent="0.25">
      <c r="A8" s="91"/>
      <c r="B8" s="91"/>
      <c r="C8" s="91"/>
      <c r="D8" s="91"/>
      <c r="E8" s="91"/>
      <c r="F8" s="91"/>
    </row>
    <row r="9" spans="1:6" ht="31.2" x14ac:dyDescent="0.25">
      <c r="A9" s="118" t="s">
        <v>237</v>
      </c>
      <c r="B9" s="81" t="s">
        <v>238</v>
      </c>
      <c r="C9" s="530">
        <f>SUM(C10:C20)</f>
        <v>1446131750</v>
      </c>
      <c r="D9" s="5"/>
      <c r="E9" s="5"/>
      <c r="F9" s="5"/>
    </row>
    <row r="10" spans="1:6" ht="31.2" x14ac:dyDescent="0.25">
      <c r="A10" s="64">
        <v>1</v>
      </c>
      <c r="B10" s="5" t="s">
        <v>420</v>
      </c>
      <c r="C10" s="524">
        <v>270844000</v>
      </c>
      <c r="D10" s="5" t="s">
        <v>5545</v>
      </c>
      <c r="E10" s="5" t="s">
        <v>5546</v>
      </c>
      <c r="F10" s="5" t="s">
        <v>5547</v>
      </c>
    </row>
    <row r="11" spans="1:6" ht="31.2" x14ac:dyDescent="0.25">
      <c r="A11" s="64">
        <f>A10+1</f>
        <v>2</v>
      </c>
      <c r="B11" s="92" t="s">
        <v>424</v>
      </c>
      <c r="C11" s="524">
        <v>186050000</v>
      </c>
      <c r="D11" s="5" t="s">
        <v>5548</v>
      </c>
      <c r="E11" s="5" t="s">
        <v>5546</v>
      </c>
      <c r="F11" s="5" t="s">
        <v>5547</v>
      </c>
    </row>
    <row r="12" spans="1:6" ht="31.2" x14ac:dyDescent="0.25">
      <c r="A12" s="64">
        <f t="shared" ref="A12:A20" si="0">A11+1</f>
        <v>3</v>
      </c>
      <c r="B12" s="5" t="s">
        <v>426</v>
      </c>
      <c r="C12" s="524">
        <v>515988800</v>
      </c>
      <c r="D12" s="5" t="s">
        <v>5549</v>
      </c>
      <c r="E12" s="5" t="s">
        <v>5546</v>
      </c>
      <c r="F12" s="5" t="s">
        <v>5547</v>
      </c>
    </row>
    <row r="13" spans="1:6" ht="31.2" x14ac:dyDescent="0.25">
      <c r="A13" s="64">
        <f t="shared" si="0"/>
        <v>4</v>
      </c>
      <c r="B13" s="5" t="s">
        <v>239</v>
      </c>
      <c r="C13" s="524">
        <v>122899150</v>
      </c>
      <c r="D13" s="5" t="s">
        <v>5550</v>
      </c>
      <c r="E13" s="5" t="s">
        <v>5546</v>
      </c>
      <c r="F13" s="5" t="s">
        <v>5547</v>
      </c>
    </row>
    <row r="14" spans="1:6" x14ac:dyDescent="0.25">
      <c r="A14" s="64">
        <f t="shared" si="0"/>
        <v>5</v>
      </c>
      <c r="B14" s="5" t="s">
        <v>5551</v>
      </c>
      <c r="C14" s="524">
        <v>4600000</v>
      </c>
      <c r="D14" s="5"/>
      <c r="E14" s="5" t="s">
        <v>1197</v>
      </c>
      <c r="F14" s="5" t="s">
        <v>5552</v>
      </c>
    </row>
    <row r="15" spans="1:6" ht="31.2" x14ac:dyDescent="0.25">
      <c r="A15" s="64">
        <f t="shared" si="0"/>
        <v>6</v>
      </c>
      <c r="B15" s="92" t="s">
        <v>439</v>
      </c>
      <c r="C15" s="524">
        <v>52133800</v>
      </c>
      <c r="D15" s="5" t="s">
        <v>5553</v>
      </c>
      <c r="E15" s="5" t="s">
        <v>5554</v>
      </c>
      <c r="F15" s="5" t="s">
        <v>5547</v>
      </c>
    </row>
    <row r="16" spans="1:6" ht="31.2" x14ac:dyDescent="0.25">
      <c r="A16" s="64">
        <f t="shared" si="0"/>
        <v>7</v>
      </c>
      <c r="B16" s="92" t="s">
        <v>242</v>
      </c>
      <c r="C16" s="524">
        <v>20484000</v>
      </c>
      <c r="D16" s="5" t="s">
        <v>5555</v>
      </c>
      <c r="E16" s="5" t="s">
        <v>5546</v>
      </c>
      <c r="F16" s="5" t="s">
        <v>5547</v>
      </c>
    </row>
    <row r="17" spans="1:6" ht="31.2" x14ac:dyDescent="0.25">
      <c r="A17" s="64">
        <f t="shared" si="0"/>
        <v>8</v>
      </c>
      <c r="B17" s="92" t="s">
        <v>550</v>
      </c>
      <c r="C17" s="524">
        <v>18540000</v>
      </c>
      <c r="D17" s="5" t="s">
        <v>5367</v>
      </c>
      <c r="E17" s="5" t="s">
        <v>5546</v>
      </c>
      <c r="F17" s="5" t="s">
        <v>5547</v>
      </c>
    </row>
    <row r="18" spans="1:6" ht="31.2" x14ac:dyDescent="0.25">
      <c r="A18" s="64">
        <f t="shared" si="0"/>
        <v>9</v>
      </c>
      <c r="B18" s="5" t="s">
        <v>279</v>
      </c>
      <c r="C18" s="524">
        <v>28446000</v>
      </c>
      <c r="D18" s="5" t="s">
        <v>5556</v>
      </c>
      <c r="E18" s="5" t="s">
        <v>5557</v>
      </c>
      <c r="F18" s="5" t="s">
        <v>5558</v>
      </c>
    </row>
    <row r="19" spans="1:6" ht="31.2" x14ac:dyDescent="0.25">
      <c r="A19" s="64">
        <f t="shared" si="0"/>
        <v>10</v>
      </c>
      <c r="B19" s="5" t="s">
        <v>446</v>
      </c>
      <c r="C19" s="524">
        <v>154616000</v>
      </c>
      <c r="D19" s="5" t="s">
        <v>5559</v>
      </c>
      <c r="E19" s="5" t="s">
        <v>5546</v>
      </c>
      <c r="F19" s="5" t="s">
        <v>5560</v>
      </c>
    </row>
    <row r="20" spans="1:6" ht="31.2" x14ac:dyDescent="0.25">
      <c r="A20" s="64">
        <f t="shared" si="0"/>
        <v>11</v>
      </c>
      <c r="B20" s="92" t="s">
        <v>554</v>
      </c>
      <c r="C20" s="524">
        <v>71530000</v>
      </c>
      <c r="D20" s="5" t="s">
        <v>5561</v>
      </c>
      <c r="E20" s="5" t="s">
        <v>5562</v>
      </c>
      <c r="F20" s="5" t="s">
        <v>5563</v>
      </c>
    </row>
    <row r="21" spans="1:6" x14ac:dyDescent="0.25">
      <c r="A21" s="5"/>
      <c r="B21" s="92"/>
      <c r="C21" s="524"/>
      <c r="D21" s="5"/>
      <c r="E21" s="5"/>
      <c r="F21" s="5"/>
    </row>
    <row r="22" spans="1:6" ht="31.2" x14ac:dyDescent="0.25">
      <c r="A22" s="118" t="s">
        <v>243</v>
      </c>
      <c r="B22" s="90" t="s">
        <v>244</v>
      </c>
      <c r="C22" s="530">
        <f>SUM(C23:C37)</f>
        <v>2561317350</v>
      </c>
      <c r="D22" s="5"/>
      <c r="E22" s="5"/>
      <c r="F22" s="5"/>
    </row>
    <row r="23" spans="1:6" ht="31.2" x14ac:dyDescent="0.25">
      <c r="A23" s="64">
        <v>1</v>
      </c>
      <c r="B23" s="92" t="s">
        <v>3285</v>
      </c>
      <c r="C23" s="524">
        <v>2000000000</v>
      </c>
      <c r="D23" s="5" t="s">
        <v>5564</v>
      </c>
      <c r="E23" s="5" t="s">
        <v>3482</v>
      </c>
      <c r="F23" s="5" t="s">
        <v>5565</v>
      </c>
    </row>
    <row r="24" spans="1:6" ht="46.8" x14ac:dyDescent="0.25">
      <c r="A24" s="64">
        <v>2</v>
      </c>
      <c r="B24" s="5" t="s">
        <v>862</v>
      </c>
      <c r="C24" s="524">
        <v>114975000</v>
      </c>
      <c r="D24" s="5" t="s">
        <v>5566</v>
      </c>
      <c r="E24" s="5" t="s">
        <v>5567</v>
      </c>
      <c r="F24" s="5" t="s">
        <v>5568</v>
      </c>
    </row>
    <row r="25" spans="1:6" x14ac:dyDescent="0.25">
      <c r="A25" s="64">
        <f t="shared" ref="A25:A37" si="1">A24+1</f>
        <v>3</v>
      </c>
      <c r="B25" s="5" t="s">
        <v>783</v>
      </c>
      <c r="C25" s="524">
        <v>39000000</v>
      </c>
      <c r="D25" s="5"/>
      <c r="E25" s="5" t="s">
        <v>5557</v>
      </c>
      <c r="F25" s="5" t="s">
        <v>5569</v>
      </c>
    </row>
    <row r="26" spans="1:6" ht="31.2" x14ac:dyDescent="0.25">
      <c r="A26" s="64">
        <f t="shared" si="1"/>
        <v>4</v>
      </c>
      <c r="B26" s="5" t="s">
        <v>1173</v>
      </c>
      <c r="C26" s="524">
        <v>63600000</v>
      </c>
      <c r="D26" s="5" t="s">
        <v>5570</v>
      </c>
      <c r="E26" s="5" t="s">
        <v>5571</v>
      </c>
      <c r="F26" s="5" t="s">
        <v>5572</v>
      </c>
    </row>
    <row r="27" spans="1:6" ht="46.8" x14ac:dyDescent="0.25">
      <c r="A27" s="64">
        <f t="shared" si="1"/>
        <v>5</v>
      </c>
      <c r="B27" s="5" t="s">
        <v>5573</v>
      </c>
      <c r="C27" s="524">
        <v>59400000</v>
      </c>
      <c r="D27" s="5" t="s">
        <v>5574</v>
      </c>
      <c r="E27" s="5" t="s">
        <v>5571</v>
      </c>
      <c r="F27" s="5" t="s">
        <v>5575</v>
      </c>
    </row>
    <row r="28" spans="1:6" x14ac:dyDescent="0.25">
      <c r="A28" s="64">
        <f t="shared" si="1"/>
        <v>6</v>
      </c>
      <c r="B28" s="5" t="s">
        <v>5576</v>
      </c>
      <c r="C28" s="524">
        <v>15000000</v>
      </c>
      <c r="D28" s="5"/>
      <c r="E28" s="5" t="s">
        <v>1197</v>
      </c>
      <c r="F28" s="5" t="s">
        <v>5577</v>
      </c>
    </row>
    <row r="29" spans="1:6" ht="31.2" x14ac:dyDescent="0.25">
      <c r="A29" s="64">
        <f t="shared" si="1"/>
        <v>7</v>
      </c>
      <c r="B29" s="5" t="s">
        <v>5578</v>
      </c>
      <c r="C29" s="524">
        <v>9593200</v>
      </c>
      <c r="D29" s="5"/>
      <c r="E29" s="5" t="s">
        <v>5557</v>
      </c>
      <c r="F29" s="5" t="s">
        <v>5579</v>
      </c>
    </row>
    <row r="30" spans="1:6" x14ac:dyDescent="0.25">
      <c r="A30" s="64">
        <f t="shared" si="1"/>
        <v>8</v>
      </c>
      <c r="B30" s="5" t="s">
        <v>788</v>
      </c>
      <c r="C30" s="524">
        <v>5000000</v>
      </c>
      <c r="D30" s="5" t="s">
        <v>5580</v>
      </c>
      <c r="E30" s="5" t="s">
        <v>1197</v>
      </c>
      <c r="F30" s="5" t="s">
        <v>5581</v>
      </c>
    </row>
    <row r="31" spans="1:6" ht="31.2" x14ac:dyDescent="0.25">
      <c r="A31" s="64">
        <f t="shared" si="1"/>
        <v>9</v>
      </c>
      <c r="B31" s="5" t="s">
        <v>245</v>
      </c>
      <c r="C31" s="524">
        <v>105932000</v>
      </c>
      <c r="D31" s="5" t="s">
        <v>5582</v>
      </c>
      <c r="E31" s="5" t="s">
        <v>5546</v>
      </c>
      <c r="F31" s="5" t="s">
        <v>5560</v>
      </c>
    </row>
    <row r="32" spans="1:6" ht="31.2" x14ac:dyDescent="0.25">
      <c r="A32" s="64">
        <f t="shared" si="1"/>
        <v>10</v>
      </c>
      <c r="B32" s="5" t="s">
        <v>867</v>
      </c>
      <c r="C32" s="524">
        <v>1200000</v>
      </c>
      <c r="D32" s="5"/>
      <c r="E32" s="5" t="s">
        <v>1197</v>
      </c>
      <c r="F32" s="5" t="s">
        <v>5583</v>
      </c>
    </row>
    <row r="33" spans="1:6" ht="31.2" x14ac:dyDescent="0.25">
      <c r="A33" s="64">
        <f t="shared" si="1"/>
        <v>11</v>
      </c>
      <c r="B33" s="5" t="s">
        <v>5584</v>
      </c>
      <c r="C33" s="524">
        <v>5915000</v>
      </c>
      <c r="D33" s="5"/>
      <c r="E33" s="5" t="s">
        <v>5557</v>
      </c>
      <c r="F33" s="5" t="s">
        <v>5585</v>
      </c>
    </row>
    <row r="34" spans="1:6" ht="31.2" x14ac:dyDescent="0.25">
      <c r="A34" s="64">
        <f t="shared" si="1"/>
        <v>12</v>
      </c>
      <c r="B34" s="92" t="s">
        <v>456</v>
      </c>
      <c r="C34" s="524">
        <v>51136000</v>
      </c>
      <c r="D34" s="5" t="s">
        <v>5586</v>
      </c>
      <c r="E34" s="5" t="s">
        <v>5546</v>
      </c>
      <c r="F34" s="5" t="s">
        <v>5560</v>
      </c>
    </row>
    <row r="35" spans="1:6" ht="31.2" x14ac:dyDescent="0.25">
      <c r="A35" s="64">
        <f t="shared" si="1"/>
        <v>13</v>
      </c>
      <c r="B35" s="5" t="s">
        <v>711</v>
      </c>
      <c r="C35" s="524">
        <v>47697000</v>
      </c>
      <c r="D35" s="5" t="s">
        <v>5587</v>
      </c>
      <c r="E35" s="5" t="s">
        <v>5562</v>
      </c>
      <c r="F35" s="5" t="s">
        <v>5588</v>
      </c>
    </row>
    <row r="36" spans="1:6" x14ac:dyDescent="0.25">
      <c r="A36" s="64">
        <f t="shared" si="1"/>
        <v>14</v>
      </c>
      <c r="B36" s="5" t="s">
        <v>5589</v>
      </c>
      <c r="C36" s="524">
        <v>30169150</v>
      </c>
      <c r="D36" s="5" t="s">
        <v>5590</v>
      </c>
      <c r="E36" s="5" t="s">
        <v>3482</v>
      </c>
      <c r="F36" s="5" t="s">
        <v>5591</v>
      </c>
    </row>
    <row r="37" spans="1:6" x14ac:dyDescent="0.25">
      <c r="A37" s="64">
        <f t="shared" si="1"/>
        <v>15</v>
      </c>
      <c r="B37" s="5" t="s">
        <v>5592</v>
      </c>
      <c r="C37" s="524">
        <v>12700000</v>
      </c>
      <c r="D37" s="5" t="s">
        <v>5593</v>
      </c>
      <c r="E37" s="5" t="s">
        <v>1197</v>
      </c>
      <c r="F37" s="5" t="s">
        <v>5594</v>
      </c>
    </row>
    <row r="38" spans="1:6" x14ac:dyDescent="0.25">
      <c r="A38" s="59"/>
      <c r="B38" s="5"/>
      <c r="C38" s="524"/>
      <c r="D38" s="5"/>
      <c r="E38" s="5"/>
      <c r="F38" s="5"/>
    </row>
    <row r="39" spans="1:6" x14ac:dyDescent="0.25">
      <c r="A39" s="118" t="s">
        <v>247</v>
      </c>
      <c r="B39" s="81" t="s">
        <v>5595</v>
      </c>
      <c r="C39" s="530">
        <f>C40</f>
        <v>21200000</v>
      </c>
      <c r="D39" s="5"/>
      <c r="E39" s="5"/>
      <c r="F39" s="5"/>
    </row>
    <row r="40" spans="1:6" ht="46.8" x14ac:dyDescent="0.25">
      <c r="A40" s="64">
        <v>1</v>
      </c>
      <c r="B40" s="5" t="s">
        <v>5596</v>
      </c>
      <c r="C40" s="524">
        <v>21200000</v>
      </c>
      <c r="D40" s="5" t="s">
        <v>5597</v>
      </c>
      <c r="E40" s="5" t="s">
        <v>5571</v>
      </c>
      <c r="F40" s="5" t="s">
        <v>5598</v>
      </c>
    </row>
    <row r="41" spans="1:6" x14ac:dyDescent="0.25">
      <c r="A41" s="5"/>
      <c r="B41" s="5"/>
      <c r="C41" s="524"/>
      <c r="D41" s="5"/>
      <c r="E41" s="5"/>
      <c r="F41" s="5"/>
    </row>
    <row r="42" spans="1:6" ht="46.8" x14ac:dyDescent="0.25">
      <c r="A42" s="118" t="s">
        <v>248</v>
      </c>
      <c r="B42" s="81" t="s">
        <v>716</v>
      </c>
      <c r="C42" s="530">
        <f>SUM(C43:C46)</f>
        <v>391336400</v>
      </c>
      <c r="D42" s="5"/>
      <c r="E42" s="5"/>
      <c r="F42" s="5"/>
    </row>
    <row r="43" spans="1:6" ht="31.2" x14ac:dyDescent="0.25">
      <c r="A43" s="64">
        <v>1</v>
      </c>
      <c r="B43" s="92" t="s">
        <v>467</v>
      </c>
      <c r="C43" s="524">
        <v>350458000</v>
      </c>
      <c r="D43" s="5" t="s">
        <v>5599</v>
      </c>
      <c r="E43" s="5" t="s">
        <v>5600</v>
      </c>
      <c r="F43" s="5" t="s">
        <v>5601</v>
      </c>
    </row>
    <row r="44" spans="1:6" x14ac:dyDescent="0.25">
      <c r="A44" s="64">
        <f>A43+1</f>
        <v>2</v>
      </c>
      <c r="B44" s="5" t="s">
        <v>3470</v>
      </c>
      <c r="C44" s="524">
        <v>15000000</v>
      </c>
      <c r="D44" s="5" t="s">
        <v>5602</v>
      </c>
      <c r="E44" s="5" t="s">
        <v>1197</v>
      </c>
      <c r="F44" s="5" t="s">
        <v>5581</v>
      </c>
    </row>
    <row r="45" spans="1:6" ht="31.2" x14ac:dyDescent="0.25">
      <c r="A45" s="64">
        <f>A44+1</f>
        <v>3</v>
      </c>
      <c r="B45" s="5" t="s">
        <v>1243</v>
      </c>
      <c r="C45" s="524">
        <v>21900000</v>
      </c>
      <c r="D45" s="5" t="s">
        <v>5603</v>
      </c>
      <c r="E45" s="5" t="s">
        <v>1197</v>
      </c>
      <c r="F45" s="5" t="s">
        <v>5604</v>
      </c>
    </row>
    <row r="46" spans="1:6" ht="31.2" x14ac:dyDescent="0.25">
      <c r="A46" s="64">
        <f>A45+1</f>
        <v>4</v>
      </c>
      <c r="B46" s="5" t="s">
        <v>5605</v>
      </c>
      <c r="C46" s="524">
        <v>3978400</v>
      </c>
      <c r="D46" s="5"/>
      <c r="E46" s="5" t="s">
        <v>1197</v>
      </c>
      <c r="F46" s="5" t="s">
        <v>5606</v>
      </c>
    </row>
    <row r="47" spans="1:6" x14ac:dyDescent="0.25">
      <c r="A47" s="5"/>
      <c r="B47" s="5"/>
      <c r="C47" s="524"/>
      <c r="D47" s="5"/>
      <c r="E47" s="5"/>
      <c r="F47" s="5"/>
    </row>
    <row r="48" spans="1:6" ht="31.2" x14ac:dyDescent="0.25">
      <c r="A48" s="118" t="s">
        <v>249</v>
      </c>
      <c r="B48" s="81" t="s">
        <v>2912</v>
      </c>
      <c r="C48" s="530">
        <f>C49</f>
        <v>6666000</v>
      </c>
      <c r="D48" s="5"/>
      <c r="E48" s="5"/>
      <c r="F48" s="5"/>
    </row>
    <row r="49" spans="1:6" x14ac:dyDescent="0.25">
      <c r="A49" s="64">
        <v>1</v>
      </c>
      <c r="B49" s="5" t="s">
        <v>5607</v>
      </c>
      <c r="C49" s="524">
        <v>6666000</v>
      </c>
      <c r="D49" s="5" t="s">
        <v>5608</v>
      </c>
      <c r="E49" s="5" t="s">
        <v>1197</v>
      </c>
      <c r="F49" s="5" t="s">
        <v>5581</v>
      </c>
    </row>
    <row r="50" spans="1:6" x14ac:dyDescent="0.25">
      <c r="A50" s="5"/>
      <c r="B50" s="5"/>
      <c r="C50" s="524"/>
      <c r="D50" s="5"/>
      <c r="E50" s="5"/>
      <c r="F50" s="5"/>
    </row>
    <row r="51" spans="1:6" ht="31.2" x14ac:dyDescent="0.25">
      <c r="A51" s="118" t="s">
        <v>250</v>
      </c>
      <c r="B51" s="81" t="s">
        <v>5609</v>
      </c>
      <c r="C51" s="530">
        <f>SUM(C52:C55)</f>
        <v>594925000</v>
      </c>
      <c r="D51" s="5"/>
      <c r="E51" s="5"/>
      <c r="F51" s="5"/>
    </row>
    <row r="52" spans="1:6" ht="31.2" x14ac:dyDescent="0.25">
      <c r="A52" s="64">
        <v>1</v>
      </c>
      <c r="B52" s="5" t="s">
        <v>573</v>
      </c>
      <c r="C52" s="524">
        <v>465630000</v>
      </c>
      <c r="D52" s="5" t="s">
        <v>5610</v>
      </c>
      <c r="E52" s="5" t="s">
        <v>5546</v>
      </c>
      <c r="F52" s="5" t="s">
        <v>5611</v>
      </c>
    </row>
    <row r="53" spans="1:6" x14ac:dyDescent="0.25">
      <c r="A53" s="64">
        <f>A52+1</f>
        <v>2</v>
      </c>
      <c r="B53" s="5" t="s">
        <v>5612</v>
      </c>
      <c r="C53" s="524">
        <v>50400000</v>
      </c>
      <c r="D53" s="5"/>
      <c r="E53" s="5" t="s">
        <v>1197</v>
      </c>
      <c r="F53" s="5" t="s">
        <v>5613</v>
      </c>
    </row>
    <row r="54" spans="1:6" x14ac:dyDescent="0.25">
      <c r="A54" s="64">
        <f>A53+1</f>
        <v>3</v>
      </c>
      <c r="B54" s="5" t="s">
        <v>5614</v>
      </c>
      <c r="C54" s="524">
        <v>75495000</v>
      </c>
      <c r="D54" s="5" t="s">
        <v>5615</v>
      </c>
      <c r="E54" s="5" t="s">
        <v>5600</v>
      </c>
      <c r="F54" s="5" t="s">
        <v>5616</v>
      </c>
    </row>
    <row r="55" spans="1:6" x14ac:dyDescent="0.25">
      <c r="A55" s="64">
        <f>A54+1</f>
        <v>4</v>
      </c>
      <c r="B55" s="5" t="s">
        <v>5617</v>
      </c>
      <c r="C55" s="524">
        <v>3400000</v>
      </c>
      <c r="D55" s="5" t="s">
        <v>5618</v>
      </c>
      <c r="E55" s="5" t="s">
        <v>1197</v>
      </c>
      <c r="F55" s="5" t="s">
        <v>5581</v>
      </c>
    </row>
    <row r="56" spans="1:6" x14ac:dyDescent="0.25">
      <c r="A56" s="5"/>
      <c r="B56" s="5"/>
      <c r="C56" s="524"/>
      <c r="D56" s="5"/>
      <c r="E56" s="5"/>
      <c r="F56" s="5"/>
    </row>
    <row r="57" spans="1:6" ht="31.2" x14ac:dyDescent="0.25">
      <c r="A57" s="118" t="s">
        <v>253</v>
      </c>
      <c r="B57" s="81" t="s">
        <v>807</v>
      </c>
      <c r="C57" s="530">
        <f>C58</f>
        <v>3200000</v>
      </c>
      <c r="D57" s="5"/>
      <c r="E57" s="5"/>
      <c r="F57" s="5"/>
    </row>
    <row r="58" spans="1:6" ht="31.2" x14ac:dyDescent="0.25">
      <c r="A58" s="64">
        <v>1</v>
      </c>
      <c r="B58" s="5" t="s">
        <v>3362</v>
      </c>
      <c r="C58" s="524">
        <v>3200000</v>
      </c>
      <c r="D58" s="5"/>
      <c r="E58" s="5" t="s">
        <v>1197</v>
      </c>
      <c r="F58" s="5" t="s">
        <v>5583</v>
      </c>
    </row>
    <row r="59" spans="1:6" x14ac:dyDescent="0.25">
      <c r="A59" s="5"/>
      <c r="B59" s="5"/>
      <c r="C59" s="524"/>
      <c r="D59" s="5"/>
      <c r="E59" s="5"/>
      <c r="F59" s="5"/>
    </row>
    <row r="60" spans="1:6" ht="31.2" x14ac:dyDescent="0.25">
      <c r="A60" s="118" t="s">
        <v>256</v>
      </c>
      <c r="B60" s="81" t="s">
        <v>5619</v>
      </c>
      <c r="C60" s="530">
        <f>C61</f>
        <v>4050000</v>
      </c>
      <c r="D60" s="5"/>
      <c r="E60" s="5"/>
      <c r="F60" s="5"/>
    </row>
    <row r="61" spans="1:6" x14ac:dyDescent="0.25">
      <c r="A61" s="64">
        <v>1</v>
      </c>
      <c r="B61" s="5" t="s">
        <v>3864</v>
      </c>
      <c r="C61" s="524">
        <v>4050000</v>
      </c>
      <c r="D61" s="5"/>
      <c r="E61" s="5" t="s">
        <v>3482</v>
      </c>
      <c r="F61" s="5" t="s">
        <v>5620</v>
      </c>
    </row>
    <row r="62" spans="1:6" x14ac:dyDescent="0.25">
      <c r="A62" s="5"/>
      <c r="B62" s="5"/>
      <c r="C62" s="524"/>
      <c r="D62" s="5"/>
      <c r="E62" s="5"/>
      <c r="F62" s="5"/>
    </row>
    <row r="63" spans="1:6" ht="31.2" x14ac:dyDescent="0.25">
      <c r="A63" s="118" t="s">
        <v>123</v>
      </c>
      <c r="B63" s="81" t="s">
        <v>810</v>
      </c>
      <c r="C63" s="530">
        <f>C64</f>
        <v>4680000</v>
      </c>
      <c r="D63" s="5"/>
      <c r="E63" s="5"/>
      <c r="F63" s="5"/>
    </row>
    <row r="64" spans="1:6" x14ac:dyDescent="0.25">
      <c r="A64" s="64">
        <v>1</v>
      </c>
      <c r="B64" s="5" t="s">
        <v>5621</v>
      </c>
      <c r="C64" s="524">
        <v>4680000</v>
      </c>
      <c r="D64" s="5" t="s">
        <v>5622</v>
      </c>
      <c r="E64" s="5" t="s">
        <v>1197</v>
      </c>
      <c r="F64" s="5" t="s">
        <v>5581</v>
      </c>
    </row>
    <row r="65" spans="1:6" x14ac:dyDescent="0.25">
      <c r="A65" s="5"/>
      <c r="B65" s="5"/>
      <c r="C65" s="524"/>
      <c r="D65" s="5"/>
      <c r="E65" s="5"/>
      <c r="F65" s="5"/>
    </row>
    <row r="66" spans="1:6" ht="31.2" x14ac:dyDescent="0.25">
      <c r="A66" s="118" t="s">
        <v>257</v>
      </c>
      <c r="B66" s="81" t="s">
        <v>611</v>
      </c>
      <c r="C66" s="530">
        <f>SUM(C67)</f>
        <v>9765000</v>
      </c>
      <c r="D66" s="5"/>
      <c r="E66" s="5"/>
      <c r="F66" s="5"/>
    </row>
    <row r="67" spans="1:6" x14ac:dyDescent="0.25">
      <c r="A67" s="64">
        <v>1</v>
      </c>
      <c r="B67" s="92" t="s">
        <v>612</v>
      </c>
      <c r="C67" s="524">
        <v>9765000</v>
      </c>
      <c r="D67" s="5" t="s">
        <v>5623</v>
      </c>
      <c r="E67" s="5" t="s">
        <v>1197</v>
      </c>
      <c r="F67" s="5" t="s">
        <v>5581</v>
      </c>
    </row>
    <row r="68" spans="1:6" x14ac:dyDescent="0.25">
      <c r="A68" s="5"/>
      <c r="B68" s="92"/>
      <c r="C68" s="524"/>
      <c r="D68" s="5"/>
      <c r="E68" s="5"/>
      <c r="F68" s="5"/>
    </row>
    <row r="69" spans="1:6" ht="31.2" x14ac:dyDescent="0.25">
      <c r="A69" s="118" t="s">
        <v>258</v>
      </c>
      <c r="B69" s="90" t="s">
        <v>3350</v>
      </c>
      <c r="C69" s="530">
        <f>SUM(C70:C73)</f>
        <v>104805800</v>
      </c>
      <c r="D69" s="5"/>
      <c r="E69" s="5"/>
      <c r="F69" s="5"/>
    </row>
    <row r="70" spans="1:6" x14ac:dyDescent="0.25">
      <c r="A70" s="64">
        <v>1</v>
      </c>
      <c r="B70" s="92" t="s">
        <v>5624</v>
      </c>
      <c r="C70" s="524">
        <v>11375000</v>
      </c>
      <c r="D70" s="5" t="s">
        <v>5625</v>
      </c>
      <c r="E70" s="5" t="s">
        <v>1197</v>
      </c>
      <c r="F70" s="5" t="s">
        <v>5581</v>
      </c>
    </row>
    <row r="71" spans="1:6" x14ac:dyDescent="0.25">
      <c r="A71" s="64">
        <f>A70+1</f>
        <v>2</v>
      </c>
      <c r="B71" s="5" t="s">
        <v>5626</v>
      </c>
      <c r="C71" s="524">
        <v>21330800</v>
      </c>
      <c r="D71" s="5" t="s">
        <v>5627</v>
      </c>
      <c r="E71" s="5" t="s">
        <v>1197</v>
      </c>
      <c r="F71" s="5" t="s">
        <v>5581</v>
      </c>
    </row>
    <row r="72" spans="1:6" x14ac:dyDescent="0.25">
      <c r="A72" s="64">
        <f>A71+1</f>
        <v>3</v>
      </c>
      <c r="B72" s="5" t="s">
        <v>823</v>
      </c>
      <c r="C72" s="524">
        <v>66500000</v>
      </c>
      <c r="D72" s="5" t="s">
        <v>5628</v>
      </c>
      <c r="E72" s="5" t="s">
        <v>1197</v>
      </c>
      <c r="F72" s="5" t="s">
        <v>5581</v>
      </c>
    </row>
    <row r="73" spans="1:6" x14ac:dyDescent="0.25">
      <c r="A73" s="64">
        <f>A72+1</f>
        <v>4</v>
      </c>
      <c r="B73" s="5" t="s">
        <v>825</v>
      </c>
      <c r="C73" s="524">
        <v>5600000</v>
      </c>
      <c r="D73" s="5" t="s">
        <v>5629</v>
      </c>
      <c r="E73" s="5" t="s">
        <v>1197</v>
      </c>
      <c r="F73" s="5" t="s">
        <v>5581</v>
      </c>
    </row>
    <row r="74" spans="1:6" x14ac:dyDescent="0.25">
      <c r="A74" s="5"/>
      <c r="B74" s="5"/>
      <c r="C74" s="524">
        <v>0</v>
      </c>
      <c r="D74" s="5"/>
      <c r="E74" s="5"/>
      <c r="F74" s="5"/>
    </row>
    <row r="75" spans="1:6" x14ac:dyDescent="0.25">
      <c r="A75" s="118" t="s">
        <v>260</v>
      </c>
      <c r="B75" s="81" t="s">
        <v>5630</v>
      </c>
      <c r="C75" s="530">
        <f>C76</f>
        <v>190268500</v>
      </c>
      <c r="D75" s="5"/>
      <c r="E75" s="5"/>
      <c r="F75" s="5"/>
    </row>
    <row r="76" spans="1:6" ht="31.2" x14ac:dyDescent="0.25">
      <c r="A76" s="64">
        <v>1</v>
      </c>
      <c r="B76" s="5" t="s">
        <v>5631</v>
      </c>
      <c r="C76" s="524">
        <v>190268500</v>
      </c>
      <c r="D76" s="5"/>
      <c r="E76" s="5" t="s">
        <v>5600</v>
      </c>
      <c r="F76" s="5" t="s">
        <v>5616</v>
      </c>
    </row>
    <row r="77" spans="1:6" x14ac:dyDescent="0.25">
      <c r="A77" s="5"/>
      <c r="B77" s="5"/>
      <c r="C77" s="524"/>
      <c r="D77" s="5"/>
      <c r="E77" s="5"/>
      <c r="F77" s="5"/>
    </row>
    <row r="78" spans="1:6" ht="31.2" x14ac:dyDescent="0.25">
      <c r="A78" s="118" t="s">
        <v>261</v>
      </c>
      <c r="B78" s="81" t="s">
        <v>816</v>
      </c>
      <c r="C78" s="530">
        <f>C79</f>
        <v>17780000</v>
      </c>
      <c r="D78" s="5"/>
      <c r="E78" s="5"/>
      <c r="F78" s="5"/>
    </row>
    <row r="79" spans="1:6" ht="31.2" x14ac:dyDescent="0.25">
      <c r="A79" s="64">
        <v>1</v>
      </c>
      <c r="B79" s="5" t="s">
        <v>5632</v>
      </c>
      <c r="C79" s="524">
        <v>17780000</v>
      </c>
      <c r="D79" s="5" t="s">
        <v>5633</v>
      </c>
      <c r="E79" s="5" t="s">
        <v>1679</v>
      </c>
      <c r="F79" s="5" t="s">
        <v>5634</v>
      </c>
    </row>
    <row r="80" spans="1:6" x14ac:dyDescent="0.25">
      <c r="A80" s="5"/>
      <c r="B80" s="5"/>
      <c r="C80" s="524"/>
      <c r="D80" s="5"/>
      <c r="E80" s="5"/>
      <c r="F80" s="5"/>
    </row>
    <row r="81" spans="1:6" ht="31.2" x14ac:dyDescent="0.25">
      <c r="A81" s="118" t="s">
        <v>840</v>
      </c>
      <c r="B81" s="81" t="s">
        <v>3365</v>
      </c>
      <c r="C81" s="530">
        <f>SUM(C82:C98)</f>
        <v>11955093000</v>
      </c>
      <c r="D81" s="5"/>
      <c r="E81" s="5"/>
      <c r="F81" s="5"/>
    </row>
    <row r="82" spans="1:6" ht="31.2" x14ac:dyDescent="0.25">
      <c r="A82" s="64">
        <v>1</v>
      </c>
      <c r="B82" s="5" t="s">
        <v>5635</v>
      </c>
      <c r="C82" s="524">
        <v>3720000</v>
      </c>
      <c r="D82" s="5"/>
      <c r="E82" s="5" t="s">
        <v>1197</v>
      </c>
      <c r="F82" s="5" t="s">
        <v>5636</v>
      </c>
    </row>
    <row r="83" spans="1:6" ht="31.2" x14ac:dyDescent="0.25">
      <c r="A83" s="64">
        <f>A82+1</f>
        <v>2</v>
      </c>
      <c r="B83" s="92" t="s">
        <v>596</v>
      </c>
      <c r="C83" s="524">
        <v>107008500</v>
      </c>
      <c r="D83" s="5" t="s">
        <v>5637</v>
      </c>
      <c r="E83" s="5" t="s">
        <v>5546</v>
      </c>
      <c r="F83" s="5" t="s">
        <v>5560</v>
      </c>
    </row>
    <row r="84" spans="1:6" ht="46.8" x14ac:dyDescent="0.25">
      <c r="A84" s="64">
        <f t="shared" ref="A84:A98" si="2">A83+1</f>
        <v>3</v>
      </c>
      <c r="B84" s="92" t="s">
        <v>5638</v>
      </c>
      <c r="C84" s="524">
        <v>34507000</v>
      </c>
      <c r="D84" s="5" t="s">
        <v>5639</v>
      </c>
      <c r="E84" s="5" t="s">
        <v>5640</v>
      </c>
      <c r="F84" s="5" t="s">
        <v>5641</v>
      </c>
    </row>
    <row r="85" spans="1:6" ht="46.8" x14ac:dyDescent="0.25">
      <c r="A85" s="64">
        <f t="shared" si="2"/>
        <v>4</v>
      </c>
      <c r="B85" s="92" t="s">
        <v>5642</v>
      </c>
      <c r="C85" s="524">
        <v>49857500</v>
      </c>
      <c r="D85" s="5"/>
      <c r="E85" s="5"/>
      <c r="F85" s="5" t="s">
        <v>5643</v>
      </c>
    </row>
    <row r="86" spans="1:6" ht="31.2" x14ac:dyDescent="0.25">
      <c r="A86" s="64">
        <f t="shared" si="2"/>
        <v>5</v>
      </c>
      <c r="B86" s="92" t="s">
        <v>5644</v>
      </c>
      <c r="C86" s="524">
        <v>500000000</v>
      </c>
      <c r="D86" s="5" t="s">
        <v>5645</v>
      </c>
      <c r="E86" s="5"/>
      <c r="F86" s="5" t="s">
        <v>5581</v>
      </c>
    </row>
    <row r="87" spans="1:6" ht="31.2" x14ac:dyDescent="0.25">
      <c r="A87" s="64">
        <f t="shared" si="2"/>
        <v>6</v>
      </c>
      <c r="B87" s="92" t="s">
        <v>5646</v>
      </c>
      <c r="C87" s="524">
        <v>955000000</v>
      </c>
      <c r="D87" s="5" t="s">
        <v>5645</v>
      </c>
      <c r="E87" s="5"/>
      <c r="F87" s="5" t="s">
        <v>5581</v>
      </c>
    </row>
    <row r="88" spans="1:6" ht="31.2" x14ac:dyDescent="0.25">
      <c r="A88" s="64">
        <f t="shared" si="2"/>
        <v>7</v>
      </c>
      <c r="B88" s="92" t="s">
        <v>5647</v>
      </c>
      <c r="C88" s="524">
        <v>640000000</v>
      </c>
      <c r="D88" s="5" t="s">
        <v>5645</v>
      </c>
      <c r="E88" s="5"/>
      <c r="F88" s="5" t="s">
        <v>5581</v>
      </c>
    </row>
    <row r="89" spans="1:6" ht="31.2" x14ac:dyDescent="0.25">
      <c r="A89" s="64">
        <f t="shared" si="2"/>
        <v>8</v>
      </c>
      <c r="B89" s="92" t="s">
        <v>5648</v>
      </c>
      <c r="C89" s="524">
        <v>820000000</v>
      </c>
      <c r="D89" s="5" t="s">
        <v>5645</v>
      </c>
      <c r="E89" s="5"/>
      <c r="F89" s="5" t="s">
        <v>5581</v>
      </c>
    </row>
    <row r="90" spans="1:6" ht="31.2" x14ac:dyDescent="0.25">
      <c r="A90" s="64">
        <f t="shared" si="2"/>
        <v>9</v>
      </c>
      <c r="B90" s="92" t="s">
        <v>5649</v>
      </c>
      <c r="C90" s="524">
        <v>795000000</v>
      </c>
      <c r="D90" s="5" t="s">
        <v>5645</v>
      </c>
      <c r="E90" s="5"/>
      <c r="F90" s="5" t="s">
        <v>5581</v>
      </c>
    </row>
    <row r="91" spans="1:6" ht="31.2" x14ac:dyDescent="0.25">
      <c r="A91" s="64">
        <f t="shared" si="2"/>
        <v>10</v>
      </c>
      <c r="B91" s="92" t="s">
        <v>5650</v>
      </c>
      <c r="C91" s="524">
        <v>1035000000</v>
      </c>
      <c r="D91" s="5" t="s">
        <v>5645</v>
      </c>
      <c r="E91" s="5"/>
      <c r="F91" s="5" t="s">
        <v>5581</v>
      </c>
    </row>
    <row r="92" spans="1:6" ht="31.2" x14ac:dyDescent="0.25">
      <c r="A92" s="64">
        <f t="shared" si="2"/>
        <v>11</v>
      </c>
      <c r="B92" s="92" t="s">
        <v>5651</v>
      </c>
      <c r="C92" s="524">
        <v>1075000000</v>
      </c>
      <c r="D92" s="5" t="s">
        <v>5645</v>
      </c>
      <c r="E92" s="5"/>
      <c r="F92" s="5" t="s">
        <v>5581</v>
      </c>
    </row>
    <row r="93" spans="1:6" ht="31.2" x14ac:dyDescent="0.25">
      <c r="A93" s="64">
        <f t="shared" si="2"/>
        <v>12</v>
      </c>
      <c r="B93" s="92" t="s">
        <v>5652</v>
      </c>
      <c r="C93" s="524">
        <v>770000000</v>
      </c>
      <c r="D93" s="5" t="s">
        <v>5645</v>
      </c>
      <c r="E93" s="5"/>
      <c r="F93" s="5" t="s">
        <v>5581</v>
      </c>
    </row>
    <row r="94" spans="1:6" ht="31.2" x14ac:dyDescent="0.25">
      <c r="A94" s="64">
        <f>A93+1</f>
        <v>13</v>
      </c>
      <c r="B94" s="92" t="s">
        <v>5653</v>
      </c>
      <c r="C94" s="524">
        <v>1345000000</v>
      </c>
      <c r="D94" s="5" t="s">
        <v>5645</v>
      </c>
      <c r="E94" s="5"/>
      <c r="F94" s="5" t="s">
        <v>5581</v>
      </c>
    </row>
    <row r="95" spans="1:6" ht="31.2" x14ac:dyDescent="0.25">
      <c r="A95" s="64">
        <f t="shared" si="2"/>
        <v>14</v>
      </c>
      <c r="B95" s="92" t="s">
        <v>5654</v>
      </c>
      <c r="C95" s="524">
        <v>1455000000</v>
      </c>
      <c r="D95" s="5" t="s">
        <v>5645</v>
      </c>
      <c r="E95" s="5"/>
      <c r="F95" s="5" t="s">
        <v>5581</v>
      </c>
    </row>
    <row r="96" spans="1:6" ht="31.2" x14ac:dyDescent="0.25">
      <c r="A96" s="64">
        <f t="shared" si="2"/>
        <v>15</v>
      </c>
      <c r="B96" s="92" t="s">
        <v>5655</v>
      </c>
      <c r="C96" s="524">
        <v>1270000000</v>
      </c>
      <c r="D96" s="5" t="s">
        <v>5645</v>
      </c>
      <c r="E96" s="5"/>
      <c r="F96" s="5" t="s">
        <v>5581</v>
      </c>
    </row>
    <row r="97" spans="1:6" ht="31.2" x14ac:dyDescent="0.25">
      <c r="A97" s="64">
        <f>A96+1</f>
        <v>16</v>
      </c>
      <c r="B97" s="92" t="s">
        <v>5656</v>
      </c>
      <c r="C97" s="524">
        <v>1000000000</v>
      </c>
      <c r="D97" s="5" t="s">
        <v>5645</v>
      </c>
      <c r="E97" s="5"/>
      <c r="F97" s="5" t="s">
        <v>5581</v>
      </c>
    </row>
    <row r="98" spans="1:6" ht="31.2" x14ac:dyDescent="0.25">
      <c r="A98" s="64">
        <f t="shared" si="2"/>
        <v>17</v>
      </c>
      <c r="B98" s="92" t="s">
        <v>5657</v>
      </c>
      <c r="C98" s="524">
        <v>100000000</v>
      </c>
      <c r="D98" s="5" t="s">
        <v>5645</v>
      </c>
      <c r="E98" s="5" t="s">
        <v>1197</v>
      </c>
      <c r="F98" s="5" t="s">
        <v>5581</v>
      </c>
    </row>
    <row r="99" spans="1:6" x14ac:dyDescent="0.25">
      <c r="A99" s="5"/>
      <c r="B99" s="92"/>
      <c r="C99" s="524"/>
      <c r="D99" s="5"/>
      <c r="E99" s="5"/>
      <c r="F99" s="5"/>
    </row>
    <row r="100" spans="1:6" ht="31.2" x14ac:dyDescent="0.25">
      <c r="A100" s="118" t="s">
        <v>844</v>
      </c>
      <c r="B100" s="90" t="s">
        <v>3598</v>
      </c>
      <c r="C100" s="530">
        <f>C101</f>
        <v>5000000</v>
      </c>
      <c r="D100" s="5"/>
      <c r="E100" s="5"/>
      <c r="F100" s="5"/>
    </row>
    <row r="101" spans="1:6" ht="46.8" x14ac:dyDescent="0.25">
      <c r="A101" s="64">
        <v>1</v>
      </c>
      <c r="B101" s="92" t="s">
        <v>5658</v>
      </c>
      <c r="C101" s="524">
        <v>5000000</v>
      </c>
      <c r="D101" s="5"/>
      <c r="E101" s="5" t="s">
        <v>1197</v>
      </c>
      <c r="F101" s="5" t="s">
        <v>5659</v>
      </c>
    </row>
    <row r="102" spans="1:6" x14ac:dyDescent="0.25">
      <c r="A102" s="5"/>
      <c r="B102" s="92"/>
      <c r="C102" s="524"/>
      <c r="D102" s="5"/>
      <c r="E102" s="5"/>
      <c r="F102" s="5"/>
    </row>
    <row r="103" spans="1:6" ht="31.2" x14ac:dyDescent="0.25">
      <c r="A103" s="118" t="s">
        <v>2312</v>
      </c>
      <c r="B103" s="90" t="s">
        <v>3834</v>
      </c>
      <c r="C103" s="530">
        <f>SUM(C104)</f>
        <v>1499412000</v>
      </c>
      <c r="D103" s="5"/>
      <c r="E103" s="5"/>
      <c r="F103" s="5"/>
    </row>
    <row r="104" spans="1:6" ht="31.2" x14ac:dyDescent="0.25">
      <c r="A104" s="64">
        <v>1</v>
      </c>
      <c r="B104" s="5" t="s">
        <v>1207</v>
      </c>
      <c r="C104" s="524">
        <v>1499412000</v>
      </c>
      <c r="D104" s="5" t="s">
        <v>5660</v>
      </c>
      <c r="E104" s="5" t="s">
        <v>5546</v>
      </c>
      <c r="F104" s="5" t="s">
        <v>5560</v>
      </c>
    </row>
    <row r="105" spans="1:6" x14ac:dyDescent="0.25">
      <c r="A105" s="5"/>
      <c r="B105" s="5"/>
      <c r="C105" s="524">
        <v>0</v>
      </c>
      <c r="D105" s="5"/>
      <c r="E105" s="5"/>
      <c r="F105" s="5"/>
    </row>
    <row r="106" spans="1:6" ht="31.2" x14ac:dyDescent="0.25">
      <c r="A106" s="118" t="s">
        <v>2316</v>
      </c>
      <c r="B106" s="81" t="s">
        <v>5661</v>
      </c>
      <c r="C106" s="530">
        <f>C107</f>
        <v>144083500</v>
      </c>
      <c r="D106" s="5"/>
      <c r="E106" s="5"/>
      <c r="F106" s="5"/>
    </row>
    <row r="107" spans="1:6" ht="31.2" x14ac:dyDescent="0.25">
      <c r="A107" s="64">
        <v>1</v>
      </c>
      <c r="B107" s="5" t="s">
        <v>5662</v>
      </c>
      <c r="C107" s="524">
        <v>144083500</v>
      </c>
      <c r="D107" s="5" t="s">
        <v>5663</v>
      </c>
      <c r="E107" s="5" t="s">
        <v>5546</v>
      </c>
      <c r="F107" s="5" t="s">
        <v>5560</v>
      </c>
    </row>
    <row r="108" spans="1:6" x14ac:dyDescent="0.25">
      <c r="A108" s="5"/>
      <c r="B108" s="5"/>
      <c r="C108" s="524"/>
      <c r="D108" s="5"/>
      <c r="E108" s="5"/>
      <c r="F108" s="5"/>
    </row>
    <row r="109" spans="1:6" ht="31.2" x14ac:dyDescent="0.25">
      <c r="A109" s="118" t="s">
        <v>2319</v>
      </c>
      <c r="B109" s="81" t="s">
        <v>5664</v>
      </c>
      <c r="C109" s="530">
        <f>SUM(C110:C111)</f>
        <v>194089000</v>
      </c>
      <c r="D109" s="5"/>
      <c r="E109" s="5"/>
      <c r="F109" s="5"/>
    </row>
    <row r="110" spans="1:6" ht="31.2" x14ac:dyDescent="0.25">
      <c r="A110" s="64">
        <v>1</v>
      </c>
      <c r="B110" s="5" t="s">
        <v>3382</v>
      </c>
      <c r="C110" s="524">
        <v>153839000</v>
      </c>
      <c r="D110" s="5" t="s">
        <v>5665</v>
      </c>
      <c r="E110" s="5" t="s">
        <v>5666</v>
      </c>
      <c r="F110" s="5" t="s">
        <v>5667</v>
      </c>
    </row>
    <row r="111" spans="1:6" ht="31.2" x14ac:dyDescent="0.25">
      <c r="A111" s="64">
        <f>A110+1</f>
        <v>2</v>
      </c>
      <c r="B111" s="5" t="s">
        <v>5668</v>
      </c>
      <c r="C111" s="524">
        <v>40250000</v>
      </c>
      <c r="D111" s="5" t="s">
        <v>5665</v>
      </c>
      <c r="E111" s="5" t="s">
        <v>3482</v>
      </c>
      <c r="F111" s="5" t="s">
        <v>5669</v>
      </c>
    </row>
    <row r="112" spans="1:6" x14ac:dyDescent="0.25">
      <c r="A112" s="5"/>
      <c r="B112" s="5"/>
      <c r="C112" s="524"/>
      <c r="D112" s="5"/>
      <c r="E112" s="5"/>
      <c r="F112" s="5"/>
    </row>
    <row r="113" spans="1:6" ht="31.2" x14ac:dyDescent="0.25">
      <c r="A113" s="118" t="s">
        <v>2321</v>
      </c>
      <c r="B113" s="81" t="s">
        <v>5670</v>
      </c>
      <c r="C113" s="530">
        <f>C114</f>
        <v>3900000</v>
      </c>
      <c r="D113" s="5"/>
      <c r="E113" s="5"/>
      <c r="F113" s="5"/>
    </row>
    <row r="114" spans="1:6" x14ac:dyDescent="0.25">
      <c r="A114" s="64">
        <v>1</v>
      </c>
      <c r="B114" s="5" t="s">
        <v>5671</v>
      </c>
      <c r="C114" s="524">
        <v>3900000</v>
      </c>
      <c r="D114" s="5"/>
      <c r="E114" s="5" t="s">
        <v>1197</v>
      </c>
      <c r="F114" s="5" t="s">
        <v>5672</v>
      </c>
    </row>
    <row r="115" spans="1:6" x14ac:dyDescent="0.25">
      <c r="A115" s="5"/>
      <c r="B115" s="5"/>
      <c r="C115" s="524"/>
      <c r="D115" s="5"/>
      <c r="E115" s="5"/>
      <c r="F115" s="5"/>
    </row>
    <row r="116" spans="1:6" ht="31.2" x14ac:dyDescent="0.25">
      <c r="A116" s="118" t="s">
        <v>2322</v>
      </c>
      <c r="B116" s="81" t="s">
        <v>5673</v>
      </c>
      <c r="C116" s="530">
        <f>SUM(C117:C118)</f>
        <v>61444700</v>
      </c>
      <c r="D116" s="5"/>
      <c r="E116" s="5"/>
      <c r="F116" s="5"/>
    </row>
    <row r="117" spans="1:6" ht="31.2" x14ac:dyDescent="0.25">
      <c r="A117" s="64">
        <v>1</v>
      </c>
      <c r="B117" s="5" t="s">
        <v>5674</v>
      </c>
      <c r="C117" s="524">
        <v>5690000</v>
      </c>
      <c r="D117" s="5" t="s">
        <v>5675</v>
      </c>
      <c r="E117" s="5" t="s">
        <v>5557</v>
      </c>
      <c r="F117" s="5" t="s">
        <v>5676</v>
      </c>
    </row>
    <row r="118" spans="1:6" ht="46.8" x14ac:dyDescent="0.25">
      <c r="A118" s="64">
        <f>A117+1</f>
        <v>2</v>
      </c>
      <c r="B118" s="5" t="s">
        <v>5677</v>
      </c>
      <c r="C118" s="524">
        <v>55754700</v>
      </c>
      <c r="D118" s="5" t="s">
        <v>5678</v>
      </c>
      <c r="E118" s="5" t="s">
        <v>5562</v>
      </c>
      <c r="F118" s="5" t="s">
        <v>5679</v>
      </c>
    </row>
    <row r="119" spans="1:6" x14ac:dyDescent="0.25">
      <c r="A119" s="59"/>
      <c r="B119" s="5"/>
      <c r="C119" s="524"/>
      <c r="D119" s="5"/>
      <c r="E119" s="5"/>
      <c r="F119" s="5"/>
    </row>
    <row r="120" spans="1:6" ht="46.8" x14ac:dyDescent="0.25">
      <c r="A120" s="118" t="s">
        <v>2323</v>
      </c>
      <c r="B120" s="81" t="s">
        <v>5680</v>
      </c>
      <c r="C120" s="530">
        <f>SUM(C121:C125)</f>
        <v>73273000</v>
      </c>
      <c r="D120" s="5"/>
      <c r="E120" s="5"/>
      <c r="F120" s="5"/>
    </row>
    <row r="121" spans="1:6" ht="31.2" x14ac:dyDescent="0.25">
      <c r="A121" s="64">
        <v>1</v>
      </c>
      <c r="B121" s="5" t="s">
        <v>5681</v>
      </c>
      <c r="C121" s="524">
        <v>27425000</v>
      </c>
      <c r="D121" s="5"/>
      <c r="E121" s="5" t="s">
        <v>5571</v>
      </c>
      <c r="F121" s="5" t="s">
        <v>5682</v>
      </c>
    </row>
    <row r="122" spans="1:6" ht="46.8" x14ac:dyDescent="0.25">
      <c r="A122" s="64">
        <f>A121+1</f>
        <v>2</v>
      </c>
      <c r="B122" s="5" t="s">
        <v>5683</v>
      </c>
      <c r="C122" s="524">
        <v>25968000</v>
      </c>
      <c r="D122" s="5"/>
      <c r="E122" s="5" t="s">
        <v>5567</v>
      </c>
      <c r="F122" s="5" t="s">
        <v>5684</v>
      </c>
    </row>
    <row r="123" spans="1:6" x14ac:dyDescent="0.25">
      <c r="A123" s="64">
        <f>A122+1</f>
        <v>3</v>
      </c>
      <c r="B123" s="5" t="s">
        <v>5685</v>
      </c>
      <c r="C123" s="524">
        <v>4850000</v>
      </c>
      <c r="D123" s="5"/>
      <c r="E123" s="5" t="s">
        <v>3482</v>
      </c>
      <c r="F123" s="5" t="s">
        <v>5620</v>
      </c>
    </row>
    <row r="124" spans="1:6" x14ac:dyDescent="0.25">
      <c r="A124" s="64">
        <f>A123+1</f>
        <v>4</v>
      </c>
      <c r="B124" s="5" t="s">
        <v>320</v>
      </c>
      <c r="C124" s="524">
        <v>4950000</v>
      </c>
      <c r="D124" s="5"/>
      <c r="E124" s="5" t="s">
        <v>1197</v>
      </c>
      <c r="F124" s="5" t="s">
        <v>5552</v>
      </c>
    </row>
    <row r="125" spans="1:6" x14ac:dyDescent="0.25">
      <c r="A125" s="64">
        <f>A124+1</f>
        <v>5</v>
      </c>
      <c r="B125" s="5" t="s">
        <v>5686</v>
      </c>
      <c r="C125" s="524">
        <v>10080000</v>
      </c>
      <c r="D125" s="5"/>
      <c r="E125" s="5" t="s">
        <v>5687</v>
      </c>
      <c r="F125" s="5" t="s">
        <v>5688</v>
      </c>
    </row>
    <row r="126" spans="1:6" x14ac:dyDescent="0.25">
      <c r="A126" s="59"/>
      <c r="B126" s="5"/>
      <c r="C126" s="524"/>
      <c r="D126" s="5"/>
      <c r="E126" s="5"/>
      <c r="F126" s="5"/>
    </row>
    <row r="127" spans="1:6" x14ac:dyDescent="0.25">
      <c r="A127" s="118" t="s">
        <v>1268</v>
      </c>
      <c r="B127" s="81" t="s">
        <v>5137</v>
      </c>
      <c r="C127" s="530">
        <f>SUM(C128:C130)</f>
        <v>148656000</v>
      </c>
      <c r="D127" s="5"/>
      <c r="E127" s="5"/>
      <c r="F127" s="5"/>
    </row>
    <row r="128" spans="1:6" ht="46.8" x14ac:dyDescent="0.25">
      <c r="A128" s="64">
        <v>1</v>
      </c>
      <c r="B128" s="5" t="s">
        <v>5689</v>
      </c>
      <c r="C128" s="524">
        <v>87360000</v>
      </c>
      <c r="D128" s="5" t="s">
        <v>5690</v>
      </c>
      <c r="E128" s="5" t="s">
        <v>5691</v>
      </c>
      <c r="F128" s="5" t="s">
        <v>5692</v>
      </c>
    </row>
    <row r="129" spans="1:6" ht="46.8" x14ac:dyDescent="0.25">
      <c r="A129" s="64">
        <f>A128+1</f>
        <v>2</v>
      </c>
      <c r="B129" s="5" t="s">
        <v>5693</v>
      </c>
      <c r="C129" s="524">
        <v>40440000</v>
      </c>
      <c r="D129" s="5" t="s">
        <v>5694</v>
      </c>
      <c r="E129" s="5" t="s">
        <v>5567</v>
      </c>
      <c r="F129" s="5" t="s">
        <v>5695</v>
      </c>
    </row>
    <row r="130" spans="1:6" x14ac:dyDescent="0.25">
      <c r="A130" s="64">
        <f>A129+1</f>
        <v>3</v>
      </c>
      <c r="B130" s="5" t="s">
        <v>5696</v>
      </c>
      <c r="C130" s="524">
        <v>20856000</v>
      </c>
      <c r="D130" s="5"/>
      <c r="E130" s="5" t="s">
        <v>3482</v>
      </c>
      <c r="F130" s="5" t="s">
        <v>5697</v>
      </c>
    </row>
    <row r="131" spans="1:6" x14ac:dyDescent="0.25">
      <c r="A131" s="59"/>
      <c r="B131" s="5"/>
      <c r="C131" s="524"/>
      <c r="D131" s="5"/>
      <c r="E131" s="5"/>
      <c r="F131" s="5"/>
    </row>
    <row r="132" spans="1:6" ht="31.2" x14ac:dyDescent="0.25">
      <c r="A132" s="118" t="s">
        <v>2326</v>
      </c>
      <c r="B132" s="81" t="s">
        <v>5698</v>
      </c>
      <c r="C132" s="530">
        <f>C133</f>
        <v>10049500</v>
      </c>
      <c r="D132" s="5"/>
      <c r="E132" s="5"/>
      <c r="F132" s="5"/>
    </row>
    <row r="133" spans="1:6" ht="31.2" x14ac:dyDescent="0.25">
      <c r="A133" s="64">
        <v>1</v>
      </c>
      <c r="B133" s="5" t="s">
        <v>5699</v>
      </c>
      <c r="C133" s="524">
        <v>10049500</v>
      </c>
      <c r="D133" s="5"/>
      <c r="E133" s="5" t="s">
        <v>1197</v>
      </c>
      <c r="F133" s="5" t="s">
        <v>5700</v>
      </c>
    </row>
    <row r="134" spans="1:6" x14ac:dyDescent="0.25">
      <c r="A134" s="5"/>
      <c r="B134" s="5"/>
      <c r="C134" s="524"/>
      <c r="D134" s="5"/>
      <c r="E134" s="5"/>
      <c r="F134" s="5"/>
    </row>
    <row r="135" spans="1:6" ht="31.2" x14ac:dyDescent="0.25">
      <c r="A135" s="118" t="s">
        <v>1336</v>
      </c>
      <c r="B135" s="81" t="s">
        <v>5701</v>
      </c>
      <c r="C135" s="530">
        <f>C136</f>
        <v>6600000</v>
      </c>
      <c r="D135" s="5"/>
      <c r="E135" s="5"/>
      <c r="F135" s="5"/>
    </row>
    <row r="136" spans="1:6" ht="31.2" x14ac:dyDescent="0.25">
      <c r="A136" s="64">
        <v>1</v>
      </c>
      <c r="B136" s="5" t="s">
        <v>5702</v>
      </c>
      <c r="C136" s="524">
        <v>6600000</v>
      </c>
      <c r="D136" s="5"/>
      <c r="E136" s="5" t="s">
        <v>1197</v>
      </c>
      <c r="F136" s="5" t="s">
        <v>5688</v>
      </c>
    </row>
    <row r="137" spans="1:6" x14ac:dyDescent="0.25">
      <c r="A137" s="5"/>
      <c r="B137" s="5"/>
      <c r="C137" s="524"/>
      <c r="D137" s="5"/>
      <c r="E137" s="5"/>
      <c r="F137" s="5"/>
    </row>
    <row r="138" spans="1:6" ht="31.2" x14ac:dyDescent="0.25">
      <c r="A138" s="118" t="s">
        <v>2331</v>
      </c>
      <c r="B138" s="81" t="s">
        <v>5149</v>
      </c>
      <c r="C138" s="530">
        <f>SUM(C139:C140)</f>
        <v>7273500</v>
      </c>
      <c r="D138" s="5"/>
      <c r="E138" s="5"/>
      <c r="F138" s="5"/>
    </row>
    <row r="139" spans="1:6" x14ac:dyDescent="0.25">
      <c r="A139" s="64">
        <v>1</v>
      </c>
      <c r="B139" s="524" t="s">
        <v>5703</v>
      </c>
      <c r="C139" s="524">
        <v>4698500</v>
      </c>
      <c r="D139" s="5"/>
      <c r="E139" s="5" t="s">
        <v>1197</v>
      </c>
      <c r="F139" s="5" t="s">
        <v>5704</v>
      </c>
    </row>
    <row r="140" spans="1:6" x14ac:dyDescent="0.25">
      <c r="A140" s="64">
        <f>A139+1</f>
        <v>2</v>
      </c>
      <c r="B140" s="524" t="s">
        <v>5705</v>
      </c>
      <c r="C140" s="524">
        <v>2575000</v>
      </c>
      <c r="D140" s="5"/>
      <c r="E140" s="5" t="s">
        <v>1197</v>
      </c>
      <c r="F140" s="5" t="s">
        <v>5706</v>
      </c>
    </row>
    <row r="141" spans="1:6" x14ac:dyDescent="0.25">
      <c r="E141" s="1073"/>
      <c r="F141" s="1073"/>
    </row>
    <row r="142" spans="1:6" x14ac:dyDescent="0.25">
      <c r="E142" s="1073"/>
      <c r="F142" s="1073"/>
    </row>
  </sheetData>
  <mergeCells count="2">
    <mergeCell ref="E141:F141"/>
    <mergeCell ref="E142:F14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70" zoomScaleNormal="70" workbookViewId="0">
      <selection activeCell="A3" sqref="A3:F4"/>
    </sheetView>
  </sheetViews>
  <sheetFormatPr defaultRowHeight="15.6" x14ac:dyDescent="0.25"/>
  <cols>
    <col min="1" max="1" width="7.77734375" style="670" customWidth="1"/>
    <col min="2" max="2" width="55.77734375" style="158" customWidth="1"/>
    <col min="3" max="3" width="23.77734375" style="158" customWidth="1"/>
    <col min="4" max="4" width="45.77734375" style="158" customWidth="1"/>
    <col min="5" max="6" width="24.77734375" style="158" customWidth="1"/>
    <col min="7" max="16384" width="8.88671875" style="158"/>
  </cols>
  <sheetData>
    <row r="1" spans="1:6" x14ac:dyDescent="0.25">
      <c r="A1" s="100" t="s">
        <v>1586</v>
      </c>
      <c r="B1" s="100"/>
      <c r="C1" s="100" t="s">
        <v>96</v>
      </c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430"/>
      <c r="B5" s="430"/>
      <c r="C5" s="430"/>
      <c r="D5" s="430"/>
      <c r="E5" s="238"/>
      <c r="F5" s="238"/>
    </row>
    <row r="6" spans="1:6" x14ac:dyDescent="0.25">
      <c r="A6" s="430"/>
      <c r="B6" s="164" t="s">
        <v>111</v>
      </c>
      <c r="C6" s="430"/>
      <c r="D6" s="430"/>
      <c r="E6" s="238"/>
      <c r="F6" s="238"/>
    </row>
    <row r="7" spans="1:6" x14ac:dyDescent="0.25">
      <c r="A7" s="430"/>
      <c r="B7" s="164" t="s">
        <v>96</v>
      </c>
      <c r="C7" s="671">
        <f>SUM(C9,C22,C33,C36,C40,C43,C46,C49,C52,C55,C62,C65,C70,C75,C78)</f>
        <v>640375000</v>
      </c>
      <c r="D7" s="430"/>
      <c r="E7" s="238"/>
      <c r="F7" s="238"/>
    </row>
    <row r="8" spans="1:6" x14ac:dyDescent="0.25">
      <c r="A8" s="430"/>
      <c r="B8" s="430"/>
      <c r="C8" s="430"/>
      <c r="D8" s="430"/>
      <c r="E8" s="238"/>
      <c r="F8" s="238"/>
    </row>
    <row r="9" spans="1:6" ht="31.2" x14ac:dyDescent="0.25">
      <c r="A9" s="162" t="s">
        <v>237</v>
      </c>
      <c r="B9" s="672" t="s">
        <v>238</v>
      </c>
      <c r="C9" s="673">
        <v>149546400</v>
      </c>
      <c r="D9" s="71"/>
      <c r="E9" s="71"/>
      <c r="F9" s="71"/>
    </row>
    <row r="10" spans="1:6" ht="31.2" x14ac:dyDescent="0.25">
      <c r="A10" s="170">
        <v>1</v>
      </c>
      <c r="B10" s="674" t="s">
        <v>420</v>
      </c>
      <c r="C10" s="675">
        <v>957000</v>
      </c>
      <c r="D10" s="71" t="s">
        <v>763</v>
      </c>
      <c r="E10" s="71" t="s">
        <v>528</v>
      </c>
      <c r="F10" s="674" t="s">
        <v>764</v>
      </c>
    </row>
    <row r="11" spans="1:6" ht="31.2" x14ac:dyDescent="0.25">
      <c r="A11" s="170">
        <v>2</v>
      </c>
      <c r="B11" s="674" t="s">
        <v>424</v>
      </c>
      <c r="C11" s="675">
        <v>19800000</v>
      </c>
      <c r="D11" s="71" t="s">
        <v>765</v>
      </c>
      <c r="E11" s="71" t="s">
        <v>766</v>
      </c>
      <c r="F11" s="674" t="s">
        <v>764</v>
      </c>
    </row>
    <row r="12" spans="1:6" ht="31.2" x14ac:dyDescent="0.25">
      <c r="A12" s="170">
        <v>3</v>
      </c>
      <c r="B12" s="674" t="s">
        <v>426</v>
      </c>
      <c r="C12" s="675">
        <v>54169400</v>
      </c>
      <c r="D12" s="71" t="s">
        <v>767</v>
      </c>
      <c r="E12" s="71" t="s">
        <v>528</v>
      </c>
      <c r="F12" s="674" t="s">
        <v>764</v>
      </c>
    </row>
    <row r="13" spans="1:6" ht="31.2" x14ac:dyDescent="0.25">
      <c r="A13" s="170">
        <v>4</v>
      </c>
      <c r="B13" s="674" t="s">
        <v>239</v>
      </c>
      <c r="C13" s="675">
        <v>9350000</v>
      </c>
      <c r="D13" s="71" t="s">
        <v>768</v>
      </c>
      <c r="E13" s="71" t="s">
        <v>528</v>
      </c>
      <c r="F13" s="674" t="s">
        <v>764</v>
      </c>
    </row>
    <row r="14" spans="1:6" ht="31.2" x14ac:dyDescent="0.25">
      <c r="A14" s="170">
        <v>5</v>
      </c>
      <c r="B14" s="674" t="s">
        <v>439</v>
      </c>
      <c r="C14" s="675">
        <v>4950000</v>
      </c>
      <c r="D14" s="71" t="s">
        <v>769</v>
      </c>
      <c r="E14" s="71" t="s">
        <v>422</v>
      </c>
      <c r="F14" s="674" t="s">
        <v>764</v>
      </c>
    </row>
    <row r="15" spans="1:6" ht="31.2" x14ac:dyDescent="0.25">
      <c r="A15" s="170">
        <v>6</v>
      </c>
      <c r="B15" s="674" t="s">
        <v>242</v>
      </c>
      <c r="C15" s="675">
        <v>2200000</v>
      </c>
      <c r="D15" s="71" t="s">
        <v>770</v>
      </c>
      <c r="E15" s="71" t="s">
        <v>771</v>
      </c>
      <c r="F15" s="674" t="s">
        <v>764</v>
      </c>
    </row>
    <row r="16" spans="1:6" x14ac:dyDescent="0.25">
      <c r="A16" s="170">
        <v>7</v>
      </c>
      <c r="B16" s="674" t="s">
        <v>548</v>
      </c>
      <c r="C16" s="675">
        <v>2750000</v>
      </c>
      <c r="D16" s="71" t="s">
        <v>772</v>
      </c>
      <c r="E16" s="71" t="s">
        <v>773</v>
      </c>
      <c r="F16" s="674" t="s">
        <v>764</v>
      </c>
    </row>
    <row r="17" spans="1:6" ht="31.2" x14ac:dyDescent="0.25">
      <c r="A17" s="170">
        <v>8</v>
      </c>
      <c r="B17" s="674" t="s">
        <v>774</v>
      </c>
      <c r="C17" s="675">
        <v>2750000</v>
      </c>
      <c r="D17" s="71" t="s">
        <v>775</v>
      </c>
      <c r="E17" s="71" t="s">
        <v>776</v>
      </c>
      <c r="F17" s="674" t="s">
        <v>764</v>
      </c>
    </row>
    <row r="18" spans="1:6" ht="31.2" x14ac:dyDescent="0.25">
      <c r="A18" s="170">
        <v>9</v>
      </c>
      <c r="B18" s="674" t="s">
        <v>279</v>
      </c>
      <c r="C18" s="675">
        <v>12000000</v>
      </c>
      <c r="D18" s="71" t="s">
        <v>777</v>
      </c>
      <c r="E18" s="71" t="s">
        <v>778</v>
      </c>
      <c r="F18" s="674" t="s">
        <v>764</v>
      </c>
    </row>
    <row r="19" spans="1:6" x14ac:dyDescent="0.25">
      <c r="A19" s="170">
        <v>10</v>
      </c>
      <c r="B19" s="674" t="s">
        <v>446</v>
      </c>
      <c r="C19" s="675">
        <v>26320000</v>
      </c>
      <c r="D19" s="71" t="s">
        <v>779</v>
      </c>
      <c r="E19" s="71" t="s">
        <v>262</v>
      </c>
      <c r="F19" s="674" t="s">
        <v>764</v>
      </c>
    </row>
    <row r="20" spans="1:6" ht="31.2" x14ac:dyDescent="0.25">
      <c r="A20" s="170">
        <v>11</v>
      </c>
      <c r="B20" s="674" t="s">
        <v>780</v>
      </c>
      <c r="C20" s="675">
        <v>14300000</v>
      </c>
      <c r="D20" s="71" t="s">
        <v>781</v>
      </c>
      <c r="E20" s="71" t="s">
        <v>782</v>
      </c>
      <c r="F20" s="674" t="s">
        <v>764</v>
      </c>
    </row>
    <row r="21" spans="1:6" x14ac:dyDescent="0.25">
      <c r="A21" s="174"/>
      <c r="B21" s="674"/>
      <c r="C21" s="675"/>
      <c r="D21" s="71"/>
      <c r="E21" s="71"/>
      <c r="F21" s="674"/>
    </row>
    <row r="22" spans="1:6" ht="31.2" x14ac:dyDescent="0.25">
      <c r="A22" s="162" t="s">
        <v>243</v>
      </c>
      <c r="B22" s="672" t="s">
        <v>244</v>
      </c>
      <c r="C22" s="673">
        <v>147753600</v>
      </c>
      <c r="D22" s="71"/>
      <c r="E22" s="71"/>
      <c r="F22" s="71"/>
    </row>
    <row r="23" spans="1:6" ht="46.8" x14ac:dyDescent="0.25">
      <c r="A23" s="170">
        <v>1</v>
      </c>
      <c r="B23" s="674" t="s">
        <v>783</v>
      </c>
      <c r="C23" s="675">
        <v>4000000</v>
      </c>
      <c r="D23" s="71" t="s">
        <v>784</v>
      </c>
      <c r="E23" s="71" t="s">
        <v>785</v>
      </c>
      <c r="F23" s="674" t="s">
        <v>764</v>
      </c>
    </row>
    <row r="24" spans="1:6" ht="31.2" x14ac:dyDescent="0.25">
      <c r="A24" s="170">
        <v>2</v>
      </c>
      <c r="B24" s="674" t="s">
        <v>786</v>
      </c>
      <c r="C24" s="675">
        <v>30000000</v>
      </c>
      <c r="D24" s="71" t="s">
        <v>787</v>
      </c>
      <c r="E24" s="71" t="s">
        <v>487</v>
      </c>
      <c r="F24" s="674" t="s">
        <v>764</v>
      </c>
    </row>
    <row r="25" spans="1:6" x14ac:dyDescent="0.25">
      <c r="A25" s="170">
        <v>3</v>
      </c>
      <c r="B25" s="674" t="s">
        <v>788</v>
      </c>
      <c r="C25" s="675">
        <v>5000000</v>
      </c>
      <c r="D25" s="71" t="s">
        <v>789</v>
      </c>
      <c r="E25" s="71" t="s">
        <v>528</v>
      </c>
      <c r="F25" s="674" t="s">
        <v>764</v>
      </c>
    </row>
    <row r="26" spans="1:6" ht="31.2" x14ac:dyDescent="0.25">
      <c r="A26" s="170">
        <v>4</v>
      </c>
      <c r="B26" s="674" t="s">
        <v>245</v>
      </c>
      <c r="C26" s="675">
        <v>8753600</v>
      </c>
      <c r="D26" s="71" t="s">
        <v>790</v>
      </c>
      <c r="E26" s="71" t="s">
        <v>262</v>
      </c>
      <c r="F26" s="674" t="s">
        <v>764</v>
      </c>
    </row>
    <row r="27" spans="1:6" ht="31.2" x14ac:dyDescent="0.25">
      <c r="A27" s="170">
        <v>5</v>
      </c>
      <c r="B27" s="674" t="s">
        <v>456</v>
      </c>
      <c r="C27" s="675">
        <v>35000000</v>
      </c>
      <c r="D27" s="71" t="s">
        <v>791</v>
      </c>
      <c r="E27" s="71" t="s">
        <v>515</v>
      </c>
      <c r="F27" s="674" t="s">
        <v>764</v>
      </c>
    </row>
    <row r="28" spans="1:6" ht="31.2" x14ac:dyDescent="0.25">
      <c r="A28" s="170">
        <v>6</v>
      </c>
      <c r="B28" s="674" t="s">
        <v>246</v>
      </c>
      <c r="C28" s="675">
        <v>6000000</v>
      </c>
      <c r="D28" s="71" t="s">
        <v>792</v>
      </c>
      <c r="E28" s="71" t="s">
        <v>793</v>
      </c>
      <c r="F28" s="674" t="s">
        <v>764</v>
      </c>
    </row>
    <row r="29" spans="1:6" x14ac:dyDescent="0.25">
      <c r="A29" s="170">
        <v>7</v>
      </c>
      <c r="B29" s="674" t="s">
        <v>794</v>
      </c>
      <c r="C29" s="675">
        <v>3000000</v>
      </c>
      <c r="D29" s="71" t="s">
        <v>795</v>
      </c>
      <c r="E29" s="71" t="s">
        <v>796</v>
      </c>
      <c r="F29" s="674" t="s">
        <v>764</v>
      </c>
    </row>
    <row r="30" spans="1:6" ht="31.2" x14ac:dyDescent="0.25">
      <c r="A30" s="170">
        <v>8</v>
      </c>
      <c r="B30" s="674" t="s">
        <v>711</v>
      </c>
      <c r="C30" s="675">
        <v>6000000</v>
      </c>
      <c r="D30" s="71" t="s">
        <v>797</v>
      </c>
      <c r="E30" s="71" t="s">
        <v>798</v>
      </c>
      <c r="F30" s="674" t="s">
        <v>764</v>
      </c>
    </row>
    <row r="31" spans="1:6" ht="31.2" x14ac:dyDescent="0.25">
      <c r="A31" s="170">
        <v>9</v>
      </c>
      <c r="B31" s="674" t="s">
        <v>799</v>
      </c>
      <c r="C31" s="675">
        <v>50000000</v>
      </c>
      <c r="D31" s="71" t="s">
        <v>800</v>
      </c>
      <c r="E31" s="71" t="s">
        <v>801</v>
      </c>
      <c r="F31" s="674" t="s">
        <v>764</v>
      </c>
    </row>
    <row r="32" spans="1:6" x14ac:dyDescent="0.25">
      <c r="A32" s="174"/>
      <c r="B32" s="674"/>
      <c r="C32" s="675"/>
      <c r="D32" s="71"/>
      <c r="E32" s="71"/>
      <c r="F32" s="674"/>
    </row>
    <row r="33" spans="1:6" ht="46.8" x14ac:dyDescent="0.25">
      <c r="A33" s="162" t="s">
        <v>247</v>
      </c>
      <c r="B33" s="672" t="s">
        <v>466</v>
      </c>
      <c r="C33" s="673">
        <v>24200000</v>
      </c>
      <c r="D33" s="71"/>
      <c r="E33" s="71"/>
      <c r="F33" s="71"/>
    </row>
    <row r="34" spans="1:6" ht="46.8" x14ac:dyDescent="0.25">
      <c r="A34" s="170">
        <v>1</v>
      </c>
      <c r="B34" s="674" t="s">
        <v>467</v>
      </c>
      <c r="C34" s="675">
        <v>24200000</v>
      </c>
      <c r="D34" s="71" t="s">
        <v>802</v>
      </c>
      <c r="E34" s="71" t="s">
        <v>528</v>
      </c>
      <c r="F34" s="674" t="s">
        <v>764</v>
      </c>
    </row>
    <row r="35" spans="1:6" x14ac:dyDescent="0.25">
      <c r="A35" s="174"/>
      <c r="B35" s="674"/>
      <c r="C35" s="675"/>
      <c r="D35" s="71"/>
      <c r="E35" s="71"/>
      <c r="F35" s="674"/>
    </row>
    <row r="36" spans="1:6" ht="31.2" x14ac:dyDescent="0.25">
      <c r="A36" s="162" t="s">
        <v>248</v>
      </c>
      <c r="B36" s="672" t="s">
        <v>569</v>
      </c>
      <c r="C36" s="673">
        <v>27000000</v>
      </c>
      <c r="D36" s="71"/>
      <c r="E36" s="71"/>
      <c r="F36" s="71"/>
    </row>
    <row r="37" spans="1:6" x14ac:dyDescent="0.25">
      <c r="A37" s="170">
        <v>1</v>
      </c>
      <c r="B37" s="674" t="s">
        <v>570</v>
      </c>
      <c r="C37" s="675">
        <v>6000000</v>
      </c>
      <c r="D37" s="71" t="s">
        <v>803</v>
      </c>
      <c r="E37" s="71" t="s">
        <v>804</v>
      </c>
      <c r="F37" s="674" t="s">
        <v>764</v>
      </c>
    </row>
    <row r="38" spans="1:6" x14ac:dyDescent="0.25">
      <c r="A38" s="170">
        <v>2</v>
      </c>
      <c r="B38" s="674" t="s">
        <v>573</v>
      </c>
      <c r="C38" s="675">
        <v>21000000</v>
      </c>
      <c r="D38" s="71" t="s">
        <v>805</v>
      </c>
      <c r="E38" s="71" t="s">
        <v>806</v>
      </c>
      <c r="F38" s="674" t="s">
        <v>764</v>
      </c>
    </row>
    <row r="39" spans="1:6" x14ac:dyDescent="0.25">
      <c r="A39" s="174"/>
      <c r="B39" s="674"/>
      <c r="C39" s="675"/>
      <c r="D39" s="71"/>
      <c r="E39" s="71"/>
      <c r="F39" s="674"/>
    </row>
    <row r="40" spans="1:6" ht="31.2" x14ac:dyDescent="0.25">
      <c r="A40" s="162" t="s">
        <v>249</v>
      </c>
      <c r="B40" s="672" t="s">
        <v>807</v>
      </c>
      <c r="C40" s="673">
        <v>3000000</v>
      </c>
      <c r="D40" s="71"/>
      <c r="E40" s="71"/>
      <c r="F40" s="674"/>
    </row>
    <row r="41" spans="1:6" ht="31.2" x14ac:dyDescent="0.25">
      <c r="A41" s="170">
        <v>1</v>
      </c>
      <c r="B41" s="674" t="s">
        <v>808</v>
      </c>
      <c r="C41" s="675">
        <v>3000000</v>
      </c>
      <c r="D41" s="71" t="s">
        <v>809</v>
      </c>
      <c r="E41" s="71" t="s">
        <v>806</v>
      </c>
      <c r="F41" s="674" t="s">
        <v>764</v>
      </c>
    </row>
    <row r="42" spans="1:6" x14ac:dyDescent="0.25">
      <c r="A42" s="174"/>
      <c r="B42" s="674"/>
      <c r="C42" s="675"/>
      <c r="D42" s="71"/>
      <c r="E42" s="71"/>
      <c r="F42" s="674"/>
    </row>
    <row r="43" spans="1:6" ht="31.2" x14ac:dyDescent="0.25">
      <c r="A43" s="162" t="s">
        <v>250</v>
      </c>
      <c r="B43" s="672" t="s">
        <v>810</v>
      </c>
      <c r="C43" s="673">
        <v>5000000</v>
      </c>
      <c r="D43" s="71"/>
      <c r="E43" s="71"/>
      <c r="F43" s="71"/>
    </row>
    <row r="44" spans="1:6" x14ac:dyDescent="0.25">
      <c r="A44" s="170">
        <v>1</v>
      </c>
      <c r="B44" s="674" t="s">
        <v>811</v>
      </c>
      <c r="C44" s="675">
        <v>5000000</v>
      </c>
      <c r="D44" s="71" t="s">
        <v>812</v>
      </c>
      <c r="E44" s="71" t="s">
        <v>806</v>
      </c>
      <c r="F44" s="674" t="s">
        <v>764</v>
      </c>
    </row>
    <row r="45" spans="1:6" x14ac:dyDescent="0.25">
      <c r="A45" s="174"/>
      <c r="B45" s="674"/>
      <c r="C45" s="675"/>
      <c r="D45" s="71"/>
      <c r="E45" s="71"/>
      <c r="F45" s="674"/>
    </row>
    <row r="46" spans="1:6" ht="31.2" x14ac:dyDescent="0.25">
      <c r="A46" s="162" t="s">
        <v>253</v>
      </c>
      <c r="B46" s="672" t="s">
        <v>346</v>
      </c>
      <c r="C46" s="673">
        <v>5000000</v>
      </c>
      <c r="D46" s="71"/>
      <c r="E46" s="71"/>
      <c r="F46" s="71"/>
    </row>
    <row r="47" spans="1:6" ht="31.2" x14ac:dyDescent="0.25">
      <c r="A47" s="170">
        <v>1</v>
      </c>
      <c r="B47" s="674" t="s">
        <v>813</v>
      </c>
      <c r="C47" s="675">
        <v>5000000</v>
      </c>
      <c r="D47" s="71" t="s">
        <v>814</v>
      </c>
      <c r="E47" s="71" t="s">
        <v>806</v>
      </c>
      <c r="F47" s="674" t="s">
        <v>764</v>
      </c>
    </row>
    <row r="48" spans="1:6" x14ac:dyDescent="0.25">
      <c r="A48" s="174"/>
      <c r="B48" s="674"/>
      <c r="C48" s="675"/>
      <c r="D48" s="71"/>
      <c r="E48" s="71"/>
      <c r="F48" s="674"/>
    </row>
    <row r="49" spans="1:6" ht="31.2" x14ac:dyDescent="0.25">
      <c r="A49" s="162" t="s">
        <v>256</v>
      </c>
      <c r="B49" s="672" t="s">
        <v>611</v>
      </c>
      <c r="C49" s="673">
        <v>8000000</v>
      </c>
      <c r="D49" s="71"/>
      <c r="E49" s="71"/>
      <c r="F49" s="71"/>
    </row>
    <row r="50" spans="1:6" ht="31.2" x14ac:dyDescent="0.25">
      <c r="A50" s="170">
        <v>1</v>
      </c>
      <c r="B50" s="674" t="s">
        <v>612</v>
      </c>
      <c r="C50" s="675">
        <v>8000000</v>
      </c>
      <c r="D50" s="71" t="s">
        <v>815</v>
      </c>
      <c r="E50" s="71" t="s">
        <v>528</v>
      </c>
      <c r="F50" s="674" t="s">
        <v>764</v>
      </c>
    </row>
    <row r="51" spans="1:6" x14ac:dyDescent="0.25">
      <c r="A51" s="174"/>
      <c r="B51" s="674"/>
      <c r="C51" s="675"/>
      <c r="D51" s="71"/>
      <c r="E51" s="71"/>
      <c r="F51" s="674"/>
    </row>
    <row r="52" spans="1:6" ht="31.2" x14ac:dyDescent="0.25">
      <c r="A52" s="162" t="s">
        <v>123</v>
      </c>
      <c r="B52" s="672" t="s">
        <v>816</v>
      </c>
      <c r="C52" s="673">
        <v>30000000</v>
      </c>
      <c r="D52" s="71"/>
      <c r="E52" s="71"/>
      <c r="F52" s="71"/>
    </row>
    <row r="53" spans="1:6" x14ac:dyDescent="0.25">
      <c r="A53" s="170">
        <v>1</v>
      </c>
      <c r="B53" s="674" t="s">
        <v>817</v>
      </c>
      <c r="C53" s="675">
        <v>30000000</v>
      </c>
      <c r="D53" s="71" t="s">
        <v>818</v>
      </c>
      <c r="E53" s="71" t="s">
        <v>806</v>
      </c>
      <c r="F53" s="674" t="s">
        <v>764</v>
      </c>
    </row>
    <row r="54" spans="1:6" x14ac:dyDescent="0.25">
      <c r="A54" s="174"/>
      <c r="B54" s="674"/>
      <c r="C54" s="675"/>
      <c r="D54" s="71"/>
      <c r="E54" s="71"/>
      <c r="F54" s="674"/>
    </row>
    <row r="55" spans="1:6" ht="31.2" x14ac:dyDescent="0.25">
      <c r="A55" s="162" t="s">
        <v>257</v>
      </c>
      <c r="B55" s="672" t="s">
        <v>576</v>
      </c>
      <c r="C55" s="673">
        <v>155000000</v>
      </c>
      <c r="D55" s="71"/>
      <c r="E55" s="71"/>
      <c r="F55" s="71"/>
    </row>
    <row r="56" spans="1:6" ht="31.2" x14ac:dyDescent="0.25">
      <c r="A56" s="170">
        <v>1</v>
      </c>
      <c r="B56" s="674" t="s">
        <v>579</v>
      </c>
      <c r="C56" s="675">
        <v>15000000</v>
      </c>
      <c r="D56" s="71" t="s">
        <v>819</v>
      </c>
      <c r="E56" s="71" t="s">
        <v>528</v>
      </c>
      <c r="F56" s="674" t="s">
        <v>764</v>
      </c>
    </row>
    <row r="57" spans="1:6" ht="31.2" x14ac:dyDescent="0.25">
      <c r="A57" s="170">
        <v>2</v>
      </c>
      <c r="B57" s="674" t="s">
        <v>582</v>
      </c>
      <c r="C57" s="675">
        <v>40000000</v>
      </c>
      <c r="D57" s="71" t="s">
        <v>820</v>
      </c>
      <c r="E57" s="71" t="s">
        <v>515</v>
      </c>
      <c r="F57" s="674" t="s">
        <v>764</v>
      </c>
    </row>
    <row r="58" spans="1:6" ht="31.2" x14ac:dyDescent="0.25">
      <c r="A58" s="170">
        <v>3</v>
      </c>
      <c r="B58" s="674" t="s">
        <v>821</v>
      </c>
      <c r="C58" s="675">
        <v>30000000</v>
      </c>
      <c r="D58" s="71" t="s">
        <v>822</v>
      </c>
      <c r="E58" s="71" t="s">
        <v>528</v>
      </c>
      <c r="F58" s="674" t="s">
        <v>764</v>
      </c>
    </row>
    <row r="59" spans="1:6" ht="31.2" x14ac:dyDescent="0.25">
      <c r="A59" s="170">
        <v>4</v>
      </c>
      <c r="B59" s="674" t="s">
        <v>823</v>
      </c>
      <c r="C59" s="675">
        <v>30000000</v>
      </c>
      <c r="D59" s="71" t="s">
        <v>824</v>
      </c>
      <c r="E59" s="71" t="s">
        <v>528</v>
      </c>
      <c r="F59" s="674" t="s">
        <v>764</v>
      </c>
    </row>
    <row r="60" spans="1:6" ht="46.8" x14ac:dyDescent="0.25">
      <c r="A60" s="170">
        <v>5</v>
      </c>
      <c r="B60" s="674" t="s">
        <v>825</v>
      </c>
      <c r="C60" s="675">
        <v>40000000</v>
      </c>
      <c r="D60" s="71" t="s">
        <v>826</v>
      </c>
      <c r="E60" s="71" t="s">
        <v>262</v>
      </c>
      <c r="F60" s="674" t="s">
        <v>764</v>
      </c>
    </row>
    <row r="61" spans="1:6" x14ac:dyDescent="0.25">
      <c r="A61" s="174"/>
      <c r="B61" s="674"/>
      <c r="C61" s="675"/>
      <c r="D61" s="71"/>
      <c r="E61" s="71"/>
      <c r="F61" s="674"/>
    </row>
    <row r="62" spans="1:6" ht="31.2" x14ac:dyDescent="0.25">
      <c r="A62" s="162" t="s">
        <v>258</v>
      </c>
      <c r="B62" s="672" t="s">
        <v>363</v>
      </c>
      <c r="C62" s="673">
        <v>8500000</v>
      </c>
      <c r="D62" s="71"/>
      <c r="E62" s="71"/>
      <c r="F62" s="71"/>
    </row>
    <row r="63" spans="1:6" ht="31.2" x14ac:dyDescent="0.25">
      <c r="A63" s="170">
        <v>1</v>
      </c>
      <c r="B63" s="674" t="s">
        <v>592</v>
      </c>
      <c r="C63" s="675">
        <v>8500000</v>
      </c>
      <c r="D63" s="71" t="s">
        <v>827</v>
      </c>
      <c r="E63" s="71" t="s">
        <v>806</v>
      </c>
      <c r="F63" s="674" t="s">
        <v>764</v>
      </c>
    </row>
    <row r="64" spans="1:6" x14ac:dyDescent="0.25">
      <c r="A64" s="174"/>
      <c r="B64" s="674"/>
      <c r="C64" s="675"/>
      <c r="D64" s="71"/>
      <c r="E64" s="71"/>
      <c r="F64" s="674"/>
    </row>
    <row r="65" spans="1:6" ht="31.2" x14ac:dyDescent="0.25">
      <c r="A65" s="162" t="s">
        <v>260</v>
      </c>
      <c r="B65" s="672" t="s">
        <v>595</v>
      </c>
      <c r="C65" s="673">
        <v>51375000</v>
      </c>
      <c r="D65" s="71"/>
      <c r="E65" s="71"/>
      <c r="F65" s="674"/>
    </row>
    <row r="66" spans="1:6" x14ac:dyDescent="0.25">
      <c r="A66" s="170">
        <v>1</v>
      </c>
      <c r="B66" s="674" t="s">
        <v>596</v>
      </c>
      <c r="C66" s="675">
        <v>6000000</v>
      </c>
      <c r="D66" s="71" t="s">
        <v>828</v>
      </c>
      <c r="E66" s="71" t="s">
        <v>498</v>
      </c>
      <c r="F66" s="674" t="s">
        <v>764</v>
      </c>
    </row>
    <row r="67" spans="1:6" ht="31.2" x14ac:dyDescent="0.25">
      <c r="A67" s="170">
        <v>2</v>
      </c>
      <c r="B67" s="674" t="s">
        <v>829</v>
      </c>
      <c r="C67" s="675">
        <v>30375000</v>
      </c>
      <c r="D67" s="71" t="s">
        <v>830</v>
      </c>
      <c r="E67" s="71" t="s">
        <v>831</v>
      </c>
      <c r="F67" s="674" t="s">
        <v>764</v>
      </c>
    </row>
    <row r="68" spans="1:6" ht="31.2" x14ac:dyDescent="0.25">
      <c r="A68" s="170">
        <v>3</v>
      </c>
      <c r="B68" s="674" t="s">
        <v>832</v>
      </c>
      <c r="C68" s="675">
        <v>15000000</v>
      </c>
      <c r="D68" s="71" t="s">
        <v>833</v>
      </c>
      <c r="E68" s="71"/>
      <c r="F68" s="674" t="s">
        <v>764</v>
      </c>
    </row>
    <row r="69" spans="1:6" x14ac:dyDescent="0.25">
      <c r="A69" s="174"/>
      <c r="B69" s="674"/>
      <c r="C69" s="675"/>
      <c r="D69" s="71"/>
      <c r="E69" s="71"/>
      <c r="F69" s="674"/>
    </row>
    <row r="70" spans="1:6" ht="31.2" x14ac:dyDescent="0.25">
      <c r="A70" s="162" t="s">
        <v>261</v>
      </c>
      <c r="B70" s="672" t="s">
        <v>600</v>
      </c>
      <c r="C70" s="673">
        <v>15000000</v>
      </c>
      <c r="D70" s="71"/>
      <c r="E70" s="71"/>
      <c r="F70" s="674"/>
    </row>
    <row r="71" spans="1:6" ht="31.2" x14ac:dyDescent="0.25">
      <c r="A71" s="170">
        <v>1</v>
      </c>
      <c r="B71" s="674" t="s">
        <v>603</v>
      </c>
      <c r="C71" s="675">
        <v>5000000</v>
      </c>
      <c r="D71" s="71" t="s">
        <v>834</v>
      </c>
      <c r="E71" s="71" t="s">
        <v>806</v>
      </c>
      <c r="F71" s="674" t="s">
        <v>764</v>
      </c>
    </row>
    <row r="72" spans="1:6" ht="46.8" x14ac:dyDescent="0.25">
      <c r="A72" s="170">
        <v>2</v>
      </c>
      <c r="B72" s="674" t="s">
        <v>835</v>
      </c>
      <c r="C72" s="675">
        <v>6000000</v>
      </c>
      <c r="D72" s="71" t="s">
        <v>836</v>
      </c>
      <c r="E72" s="71" t="s">
        <v>837</v>
      </c>
      <c r="F72" s="674" t="s">
        <v>764</v>
      </c>
    </row>
    <row r="73" spans="1:6" ht="46.8" x14ac:dyDescent="0.25">
      <c r="A73" s="170">
        <v>3</v>
      </c>
      <c r="B73" s="674" t="s">
        <v>838</v>
      </c>
      <c r="C73" s="675">
        <v>4000000</v>
      </c>
      <c r="D73" s="71" t="s">
        <v>839</v>
      </c>
      <c r="E73" s="71" t="s">
        <v>806</v>
      </c>
      <c r="F73" s="674" t="s">
        <v>764</v>
      </c>
    </row>
    <row r="74" spans="1:6" x14ac:dyDescent="0.25">
      <c r="A74" s="174"/>
      <c r="B74" s="674"/>
      <c r="C74" s="675"/>
      <c r="D74" s="71"/>
      <c r="E74" s="71"/>
      <c r="F74" s="674"/>
    </row>
    <row r="75" spans="1:6" ht="31.2" x14ac:dyDescent="0.25">
      <c r="A75" s="162" t="s">
        <v>840</v>
      </c>
      <c r="B75" s="672" t="s">
        <v>841</v>
      </c>
      <c r="C75" s="673">
        <v>5000000</v>
      </c>
      <c r="D75" s="71"/>
      <c r="E75" s="71"/>
      <c r="F75" s="674"/>
    </row>
    <row r="76" spans="1:6" ht="31.2" x14ac:dyDescent="0.25">
      <c r="A76" s="170">
        <v>1</v>
      </c>
      <c r="B76" s="674" t="s">
        <v>842</v>
      </c>
      <c r="C76" s="675">
        <v>5000000</v>
      </c>
      <c r="D76" s="71" t="s">
        <v>843</v>
      </c>
      <c r="E76" s="71" t="s">
        <v>806</v>
      </c>
      <c r="F76" s="674" t="s">
        <v>764</v>
      </c>
    </row>
    <row r="77" spans="1:6" x14ac:dyDescent="0.25">
      <c r="A77" s="174"/>
      <c r="B77" s="674"/>
      <c r="C77" s="675"/>
      <c r="D77" s="71"/>
      <c r="E77" s="71"/>
      <c r="F77" s="674"/>
    </row>
    <row r="78" spans="1:6" ht="31.2" x14ac:dyDescent="0.25">
      <c r="A78" s="162" t="s">
        <v>844</v>
      </c>
      <c r="B78" s="672" t="s">
        <v>665</v>
      </c>
      <c r="C78" s="673">
        <v>6000000</v>
      </c>
      <c r="D78" s="71"/>
      <c r="E78" s="71"/>
      <c r="F78" s="674"/>
    </row>
    <row r="79" spans="1:6" ht="31.2" x14ac:dyDescent="0.25">
      <c r="A79" s="170">
        <v>1</v>
      </c>
      <c r="B79" s="674" t="s">
        <v>845</v>
      </c>
      <c r="C79" s="675">
        <v>6000000</v>
      </c>
      <c r="D79" s="71" t="s">
        <v>846</v>
      </c>
      <c r="E79" s="71" t="s">
        <v>847</v>
      </c>
      <c r="F79" s="674" t="s">
        <v>764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80" zoomScaleNormal="80" workbookViewId="0">
      <selection activeCell="B6" sqref="B6"/>
    </sheetView>
  </sheetViews>
  <sheetFormatPr defaultRowHeight="15.6" x14ac:dyDescent="0.25"/>
  <cols>
    <col min="1" max="1" width="7.77734375" style="3" customWidth="1"/>
    <col min="2" max="2" width="55.77734375" style="99" customWidth="1"/>
    <col min="3" max="3" width="23.77734375" style="110" customWidth="1"/>
    <col min="4" max="4" width="45.77734375" style="3" customWidth="1"/>
    <col min="5" max="6" width="24.77734375" style="3" customWidth="1"/>
    <col min="7" max="16384" width="8.88671875" style="3"/>
  </cols>
  <sheetData>
    <row r="1" spans="1:6" x14ac:dyDescent="0.25">
      <c r="A1" s="86" t="s">
        <v>3847</v>
      </c>
      <c r="B1" s="488"/>
      <c r="C1" s="676" t="s">
        <v>97</v>
      </c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89"/>
      <c r="B5" s="59"/>
      <c r="C5" s="59"/>
      <c r="D5" s="89"/>
      <c r="E5" s="89"/>
      <c r="F5" s="89"/>
    </row>
    <row r="6" spans="1:6" x14ac:dyDescent="0.25">
      <c r="A6" s="89"/>
      <c r="B6" s="4" t="s">
        <v>111</v>
      </c>
      <c r="C6" s="54"/>
      <c r="D6" s="13"/>
      <c r="E6" s="13"/>
      <c r="F6" s="13"/>
    </row>
    <row r="7" spans="1:6" x14ac:dyDescent="0.25">
      <c r="A7" s="89"/>
      <c r="B7" s="4" t="s">
        <v>5361</v>
      </c>
      <c r="C7" s="82">
        <f>SUM(C9,C20,C27,C30,C33,C36,C41,C45,C48)</f>
        <v>560375000</v>
      </c>
      <c r="D7" s="13"/>
      <c r="E7" s="13"/>
      <c r="F7" s="13"/>
    </row>
    <row r="8" spans="1:6" x14ac:dyDescent="0.25">
      <c r="A8" s="89"/>
      <c r="B8" s="5"/>
      <c r="C8" s="54"/>
      <c r="D8" s="13"/>
      <c r="E8" s="13"/>
      <c r="F8" s="13"/>
    </row>
    <row r="9" spans="1:6" ht="31.2" x14ac:dyDescent="0.25">
      <c r="A9" s="118" t="s">
        <v>237</v>
      </c>
      <c r="B9" s="205" t="s">
        <v>238</v>
      </c>
      <c r="C9" s="117">
        <f>SUM(C10:C18)</f>
        <v>139181000</v>
      </c>
      <c r="D9" s="5"/>
      <c r="E9" s="5"/>
      <c r="F9" s="5"/>
    </row>
    <row r="10" spans="1:6" ht="31.2" x14ac:dyDescent="0.25">
      <c r="A10" s="64">
        <v>1</v>
      </c>
      <c r="B10" s="207" t="s">
        <v>424</v>
      </c>
      <c r="C10" s="16">
        <v>36300000</v>
      </c>
      <c r="D10" s="5" t="s">
        <v>5488</v>
      </c>
      <c r="E10" s="5" t="s">
        <v>528</v>
      </c>
      <c r="F10" s="5" t="s">
        <v>97</v>
      </c>
    </row>
    <row r="11" spans="1:6" ht="31.2" x14ac:dyDescent="0.25">
      <c r="A11" s="64">
        <v>2</v>
      </c>
      <c r="B11" s="207" t="s">
        <v>426</v>
      </c>
      <c r="C11" s="16">
        <v>16747000</v>
      </c>
      <c r="D11" s="5" t="s">
        <v>5362</v>
      </c>
      <c r="E11" s="5" t="s">
        <v>528</v>
      </c>
      <c r="F11" s="5" t="s">
        <v>97</v>
      </c>
    </row>
    <row r="12" spans="1:6" x14ac:dyDescent="0.25">
      <c r="A12" s="64">
        <v>3</v>
      </c>
      <c r="B12" s="207" t="s">
        <v>239</v>
      </c>
      <c r="C12" s="16">
        <v>14000000</v>
      </c>
      <c r="D12" s="5" t="s">
        <v>5363</v>
      </c>
      <c r="E12" s="5" t="s">
        <v>5364</v>
      </c>
      <c r="F12" s="5" t="s">
        <v>97</v>
      </c>
    </row>
    <row r="13" spans="1:6" x14ac:dyDescent="0.25">
      <c r="A13" s="64">
        <v>4</v>
      </c>
      <c r="B13" s="207" t="s">
        <v>439</v>
      </c>
      <c r="C13" s="16">
        <v>6000000</v>
      </c>
      <c r="D13" s="5" t="s">
        <v>5365</v>
      </c>
      <c r="E13" s="5" t="s">
        <v>515</v>
      </c>
      <c r="F13" s="5" t="s">
        <v>97</v>
      </c>
    </row>
    <row r="14" spans="1:6" ht="31.2" x14ac:dyDescent="0.25">
      <c r="A14" s="64">
        <v>5</v>
      </c>
      <c r="B14" s="207" t="s">
        <v>242</v>
      </c>
      <c r="C14" s="16">
        <v>3034000</v>
      </c>
      <c r="D14" s="5" t="s">
        <v>5366</v>
      </c>
      <c r="E14" s="5" t="s">
        <v>1223</v>
      </c>
      <c r="F14" s="5" t="s">
        <v>97</v>
      </c>
    </row>
    <row r="15" spans="1:6" ht="31.2" x14ac:dyDescent="0.25">
      <c r="A15" s="64">
        <v>6</v>
      </c>
      <c r="B15" s="207" t="s">
        <v>550</v>
      </c>
      <c r="C15" s="16">
        <v>1140000</v>
      </c>
      <c r="D15" s="5" t="s">
        <v>5367</v>
      </c>
      <c r="E15" s="5" t="s">
        <v>528</v>
      </c>
      <c r="F15" s="5" t="s">
        <v>97</v>
      </c>
    </row>
    <row r="16" spans="1:6" ht="31.2" x14ac:dyDescent="0.25">
      <c r="A16" s="64">
        <v>7</v>
      </c>
      <c r="B16" s="207" t="s">
        <v>446</v>
      </c>
      <c r="C16" s="16">
        <v>24960000</v>
      </c>
      <c r="D16" s="5" t="s">
        <v>5368</v>
      </c>
      <c r="E16" s="5" t="s">
        <v>5369</v>
      </c>
      <c r="F16" s="5" t="s">
        <v>97</v>
      </c>
    </row>
    <row r="17" spans="1:6" ht="31.2" x14ac:dyDescent="0.25">
      <c r="A17" s="64">
        <v>8</v>
      </c>
      <c r="B17" s="207" t="s">
        <v>554</v>
      </c>
      <c r="C17" s="16">
        <v>28000000</v>
      </c>
      <c r="D17" s="5" t="s">
        <v>5370</v>
      </c>
      <c r="E17" s="5" t="s">
        <v>5371</v>
      </c>
      <c r="F17" s="5" t="s">
        <v>97</v>
      </c>
    </row>
    <row r="18" spans="1:6" x14ac:dyDescent="0.25">
      <c r="A18" s="64">
        <v>9</v>
      </c>
      <c r="B18" s="207" t="s">
        <v>558</v>
      </c>
      <c r="C18" s="16">
        <v>9000000</v>
      </c>
      <c r="D18" s="5" t="s">
        <v>5372</v>
      </c>
      <c r="E18" s="5" t="s">
        <v>528</v>
      </c>
      <c r="F18" s="5" t="s">
        <v>97</v>
      </c>
    </row>
    <row r="19" spans="1:6" x14ac:dyDescent="0.25">
      <c r="A19" s="59"/>
      <c r="B19" s="207"/>
      <c r="C19" s="16"/>
      <c r="D19" s="5"/>
      <c r="E19" s="5"/>
      <c r="F19" s="5"/>
    </row>
    <row r="20" spans="1:6" ht="31.2" x14ac:dyDescent="0.25">
      <c r="A20" s="118" t="s">
        <v>243</v>
      </c>
      <c r="B20" s="81" t="s">
        <v>244</v>
      </c>
      <c r="C20" s="117">
        <f>SUM(C21:C25)</f>
        <v>109452000</v>
      </c>
      <c r="D20" s="5"/>
      <c r="E20" s="5"/>
      <c r="F20" s="5" t="s">
        <v>97</v>
      </c>
    </row>
    <row r="21" spans="1:6" x14ac:dyDescent="0.25">
      <c r="A21" s="64">
        <v>1</v>
      </c>
      <c r="B21" s="207" t="s">
        <v>862</v>
      </c>
      <c r="C21" s="16">
        <v>32400000</v>
      </c>
      <c r="D21" s="5" t="s">
        <v>5373</v>
      </c>
      <c r="E21" s="5" t="s">
        <v>1223</v>
      </c>
      <c r="F21" s="5" t="s">
        <v>97</v>
      </c>
    </row>
    <row r="22" spans="1:6" x14ac:dyDescent="0.25">
      <c r="A22" s="64">
        <v>2</v>
      </c>
      <c r="B22" s="207" t="s">
        <v>5374</v>
      </c>
      <c r="C22" s="16">
        <v>1000000</v>
      </c>
      <c r="D22" s="5" t="s">
        <v>5375</v>
      </c>
      <c r="E22" s="5" t="s">
        <v>1750</v>
      </c>
      <c r="F22" s="5" t="s">
        <v>97</v>
      </c>
    </row>
    <row r="23" spans="1:6" ht="31.2" x14ac:dyDescent="0.25">
      <c r="A23" s="64">
        <v>3</v>
      </c>
      <c r="B23" s="207" t="s">
        <v>245</v>
      </c>
      <c r="C23" s="16">
        <v>30252000</v>
      </c>
      <c r="D23" s="5" t="s">
        <v>5376</v>
      </c>
      <c r="E23" s="5" t="s">
        <v>5377</v>
      </c>
      <c r="F23" s="5" t="s">
        <v>97</v>
      </c>
    </row>
    <row r="24" spans="1:6" ht="31.2" x14ac:dyDescent="0.25">
      <c r="A24" s="64">
        <v>4</v>
      </c>
      <c r="B24" s="207" t="s">
        <v>456</v>
      </c>
      <c r="C24" s="16">
        <v>29000000</v>
      </c>
      <c r="D24" s="5" t="s">
        <v>5378</v>
      </c>
      <c r="E24" s="5" t="s">
        <v>5379</v>
      </c>
      <c r="F24" s="5" t="s">
        <v>97</v>
      </c>
    </row>
    <row r="25" spans="1:6" ht="31.2" x14ac:dyDescent="0.25">
      <c r="A25" s="64">
        <v>5</v>
      </c>
      <c r="B25" s="207" t="s">
        <v>246</v>
      </c>
      <c r="C25" s="16">
        <v>16800000</v>
      </c>
      <c r="D25" s="5" t="s">
        <v>5380</v>
      </c>
      <c r="E25" s="5" t="s">
        <v>422</v>
      </c>
      <c r="F25" s="5" t="s">
        <v>97</v>
      </c>
    </row>
    <row r="26" spans="1:6" x14ac:dyDescent="0.25">
      <c r="A26" s="59"/>
      <c r="B26" s="207"/>
      <c r="C26" s="16"/>
      <c r="D26" s="5"/>
      <c r="E26" s="5"/>
      <c r="F26" s="5"/>
    </row>
    <row r="27" spans="1:6" ht="46.8" x14ac:dyDescent="0.25">
      <c r="A27" s="118" t="s">
        <v>247</v>
      </c>
      <c r="B27" s="211" t="s">
        <v>466</v>
      </c>
      <c r="C27" s="117">
        <f>C28</f>
        <v>36200000</v>
      </c>
      <c r="D27" s="5"/>
      <c r="E27" s="5"/>
      <c r="F27" s="5"/>
    </row>
    <row r="28" spans="1:6" ht="31.2" x14ac:dyDescent="0.25">
      <c r="A28" s="64">
        <v>1</v>
      </c>
      <c r="B28" s="207" t="s">
        <v>467</v>
      </c>
      <c r="C28" s="16">
        <v>36200000</v>
      </c>
      <c r="D28" s="5" t="s">
        <v>5381</v>
      </c>
      <c r="E28" s="5" t="s">
        <v>1223</v>
      </c>
      <c r="F28" s="5" t="s">
        <v>97</v>
      </c>
    </row>
    <row r="29" spans="1:6" x14ac:dyDescent="0.25">
      <c r="A29" s="59"/>
      <c r="B29" s="207"/>
      <c r="C29" s="16"/>
      <c r="D29" s="5"/>
      <c r="E29" s="5"/>
      <c r="F29" s="5"/>
    </row>
    <row r="30" spans="1:6" ht="31.2" x14ac:dyDescent="0.25">
      <c r="A30" s="118" t="s">
        <v>248</v>
      </c>
      <c r="B30" s="205" t="s">
        <v>569</v>
      </c>
      <c r="C30" s="117">
        <f>C31</f>
        <v>15992000</v>
      </c>
      <c r="D30" s="5"/>
      <c r="E30" s="5"/>
      <c r="F30" s="5" t="s">
        <v>97</v>
      </c>
    </row>
    <row r="31" spans="1:6" ht="31.2" x14ac:dyDescent="0.25">
      <c r="A31" s="64">
        <v>1</v>
      </c>
      <c r="B31" s="207" t="s">
        <v>573</v>
      </c>
      <c r="C31" s="16">
        <v>15992000</v>
      </c>
      <c r="D31" s="5" t="s">
        <v>5382</v>
      </c>
      <c r="E31" s="5" t="s">
        <v>5355</v>
      </c>
      <c r="F31" s="5" t="s">
        <v>97</v>
      </c>
    </row>
    <row r="32" spans="1:6" x14ac:dyDescent="0.25">
      <c r="A32" s="59"/>
      <c r="B32" s="207"/>
      <c r="C32" s="16"/>
      <c r="D32" s="5"/>
      <c r="E32" s="5"/>
      <c r="F32" s="5"/>
    </row>
    <row r="33" spans="1:6" ht="31.2" x14ac:dyDescent="0.25">
      <c r="A33" s="118" t="s">
        <v>249</v>
      </c>
      <c r="B33" s="205" t="s">
        <v>611</v>
      </c>
      <c r="C33" s="117">
        <f>C34</f>
        <v>10160000</v>
      </c>
      <c r="D33" s="5"/>
      <c r="E33" s="5"/>
      <c r="F33" s="5" t="s">
        <v>97</v>
      </c>
    </row>
    <row r="34" spans="1:6" ht="31.2" x14ac:dyDescent="0.25">
      <c r="A34" s="64">
        <v>1</v>
      </c>
      <c r="B34" s="207" t="s">
        <v>612</v>
      </c>
      <c r="C34" s="16">
        <v>10160000</v>
      </c>
      <c r="D34" s="5" t="s">
        <v>5383</v>
      </c>
      <c r="E34" s="5" t="s">
        <v>5355</v>
      </c>
      <c r="F34" s="5" t="s">
        <v>97</v>
      </c>
    </row>
    <row r="35" spans="1:6" x14ac:dyDescent="0.25">
      <c r="A35" s="499"/>
      <c r="C35" s="677"/>
      <c r="D35" s="99"/>
      <c r="E35" s="99"/>
      <c r="F35" s="99"/>
    </row>
    <row r="36" spans="1:6" ht="31.2" x14ac:dyDescent="0.25">
      <c r="A36" s="118" t="s">
        <v>250</v>
      </c>
      <c r="B36" s="205" t="s">
        <v>576</v>
      </c>
      <c r="C36" s="117">
        <f>SUM(C37:C39)</f>
        <v>166000000</v>
      </c>
      <c r="D36" s="5"/>
      <c r="E36" s="5"/>
      <c r="F36" s="5"/>
    </row>
    <row r="37" spans="1:6" ht="31.2" x14ac:dyDescent="0.25">
      <c r="A37" s="64">
        <v>1</v>
      </c>
      <c r="B37" s="5" t="s">
        <v>579</v>
      </c>
      <c r="C37" s="16">
        <v>15000000</v>
      </c>
      <c r="D37" s="5" t="s">
        <v>5384</v>
      </c>
      <c r="E37" s="5" t="s">
        <v>5355</v>
      </c>
      <c r="F37" s="5" t="s">
        <v>97</v>
      </c>
    </row>
    <row r="38" spans="1:6" x14ac:dyDescent="0.25">
      <c r="A38" s="64">
        <v>2</v>
      </c>
      <c r="B38" s="5" t="s">
        <v>582</v>
      </c>
      <c r="C38" s="16">
        <v>55000000</v>
      </c>
      <c r="D38" s="5" t="s">
        <v>5385</v>
      </c>
      <c r="E38" s="5" t="s">
        <v>5386</v>
      </c>
      <c r="F38" s="5" t="s">
        <v>97</v>
      </c>
    </row>
    <row r="39" spans="1:6" ht="62.4" x14ac:dyDescent="0.25">
      <c r="A39" s="64">
        <v>3</v>
      </c>
      <c r="B39" s="5" t="s">
        <v>5387</v>
      </c>
      <c r="C39" s="16">
        <v>96000000</v>
      </c>
      <c r="D39" s="5" t="s">
        <v>5388</v>
      </c>
      <c r="E39" s="5" t="s">
        <v>5355</v>
      </c>
      <c r="F39" s="5" t="s">
        <v>97</v>
      </c>
    </row>
    <row r="40" spans="1:6" x14ac:dyDescent="0.25">
      <c r="A40" s="5"/>
      <c r="B40" s="5"/>
      <c r="C40" s="16"/>
      <c r="D40" s="5"/>
      <c r="E40" s="5"/>
      <c r="F40" s="5"/>
    </row>
    <row r="41" spans="1:6" ht="31.2" x14ac:dyDescent="0.25">
      <c r="A41" s="118" t="s">
        <v>253</v>
      </c>
      <c r="B41" s="81" t="s">
        <v>5300</v>
      </c>
      <c r="C41" s="117">
        <f>SUM(C42:C43)</f>
        <v>38375000</v>
      </c>
      <c r="D41" s="5"/>
      <c r="E41" s="5"/>
      <c r="F41" s="5"/>
    </row>
    <row r="42" spans="1:6" x14ac:dyDescent="0.25">
      <c r="A42" s="5">
        <v>1</v>
      </c>
      <c r="B42" s="5" t="s">
        <v>5389</v>
      </c>
      <c r="C42" s="16">
        <v>8000000</v>
      </c>
      <c r="D42" s="5" t="s">
        <v>5390</v>
      </c>
      <c r="E42" s="5" t="s">
        <v>1197</v>
      </c>
      <c r="F42" s="5" t="s">
        <v>97</v>
      </c>
    </row>
    <row r="43" spans="1:6" x14ac:dyDescent="0.25">
      <c r="A43" s="5">
        <v>2</v>
      </c>
      <c r="B43" s="5" t="s">
        <v>5391</v>
      </c>
      <c r="C43" s="16">
        <v>30375000</v>
      </c>
      <c r="D43" s="5" t="s">
        <v>5392</v>
      </c>
      <c r="E43" s="5" t="s">
        <v>5355</v>
      </c>
      <c r="F43" s="5" t="s">
        <v>97</v>
      </c>
    </row>
    <row r="44" spans="1:6" x14ac:dyDescent="0.25">
      <c r="A44" s="5"/>
      <c r="B44" s="5"/>
      <c r="C44" s="16"/>
      <c r="D44" s="5"/>
      <c r="E44" s="5"/>
      <c r="F44" s="5"/>
    </row>
    <row r="45" spans="1:6" ht="31.2" x14ac:dyDescent="0.25">
      <c r="A45" s="118" t="s">
        <v>256</v>
      </c>
      <c r="B45" s="81" t="s">
        <v>5393</v>
      </c>
      <c r="C45" s="117">
        <f>C46</f>
        <v>11000000</v>
      </c>
      <c r="D45" s="5"/>
      <c r="E45" s="5"/>
      <c r="F45" s="5"/>
    </row>
    <row r="46" spans="1:6" x14ac:dyDescent="0.25">
      <c r="A46" s="5">
        <v>1</v>
      </c>
      <c r="B46" s="5" t="s">
        <v>666</v>
      </c>
      <c r="C46" s="16">
        <v>11000000</v>
      </c>
      <c r="D46" s="5" t="s">
        <v>5394</v>
      </c>
      <c r="E46" s="5" t="s">
        <v>5355</v>
      </c>
      <c r="F46" s="5" t="s">
        <v>97</v>
      </c>
    </row>
    <row r="47" spans="1:6" x14ac:dyDescent="0.25">
      <c r="A47" s="5"/>
      <c r="B47" s="5"/>
      <c r="C47" s="16"/>
      <c r="D47" s="5"/>
      <c r="E47" s="5"/>
      <c r="F47" s="5"/>
    </row>
    <row r="48" spans="1:6" ht="31.2" x14ac:dyDescent="0.25">
      <c r="A48" s="118" t="s">
        <v>123</v>
      </c>
      <c r="B48" s="81" t="s">
        <v>3381</v>
      </c>
      <c r="C48" s="117">
        <f>C49</f>
        <v>34015000</v>
      </c>
      <c r="D48" s="5"/>
      <c r="E48" s="5"/>
      <c r="F48" s="5"/>
    </row>
    <row r="49" spans="1:6" x14ac:dyDescent="0.25">
      <c r="A49" s="5">
        <v>1</v>
      </c>
      <c r="B49" s="5" t="s">
        <v>3382</v>
      </c>
      <c r="C49" s="16">
        <v>34015000</v>
      </c>
      <c r="D49" s="5" t="s">
        <v>5395</v>
      </c>
      <c r="E49" s="5" t="s">
        <v>5355</v>
      </c>
      <c r="F49" s="5" t="s">
        <v>97</v>
      </c>
    </row>
  </sheetData>
  <conditionalFormatting sqref="B6">
    <cfRule type="expression" dxfId="2" priority="1">
      <formula>#REF!&lt;&gt;0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70" zoomScaleNormal="70" workbookViewId="0">
      <selection activeCell="A3" sqref="A3:F4"/>
    </sheetView>
  </sheetViews>
  <sheetFormatPr defaultColWidth="9.109375"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16384" width="9.109375" style="44"/>
  </cols>
  <sheetData>
    <row r="1" spans="1:8" x14ac:dyDescent="0.3">
      <c r="A1" s="45" t="s">
        <v>1158</v>
      </c>
      <c r="B1" s="45"/>
      <c r="C1" s="45" t="s">
        <v>1159</v>
      </c>
    </row>
    <row r="3" spans="1:8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8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8" x14ac:dyDescent="0.3">
      <c r="A5" s="678"/>
      <c r="B5" s="678"/>
      <c r="C5" s="678"/>
      <c r="D5" s="678"/>
      <c r="E5" s="678"/>
      <c r="F5" s="678"/>
    </row>
    <row r="6" spans="1:8" x14ac:dyDescent="0.3">
      <c r="A6" s="680"/>
      <c r="B6" s="681" t="s">
        <v>111</v>
      </c>
      <c r="C6" s="680"/>
      <c r="D6" s="680"/>
      <c r="E6" s="680"/>
      <c r="F6" s="680"/>
    </row>
    <row r="7" spans="1:8" x14ac:dyDescent="0.3">
      <c r="A7" s="680"/>
      <c r="B7" s="681" t="s">
        <v>98</v>
      </c>
      <c r="C7" s="682">
        <f>SUM(C9,C22,C31,C36,C41,C45,C52,C56,C63)</f>
        <v>655375000</v>
      </c>
      <c r="D7" s="680"/>
      <c r="E7" s="680"/>
      <c r="F7" s="680"/>
    </row>
    <row r="8" spans="1:8" x14ac:dyDescent="0.3">
      <c r="A8" s="680"/>
      <c r="B8" s="680"/>
      <c r="C8" s="680"/>
      <c r="D8" s="680"/>
      <c r="E8" s="680"/>
      <c r="F8" s="680"/>
    </row>
    <row r="9" spans="1:8" ht="31.2" x14ac:dyDescent="0.3">
      <c r="A9" s="162" t="s">
        <v>237</v>
      </c>
      <c r="B9" s="683" t="s">
        <v>238</v>
      </c>
      <c r="C9" s="732">
        <f>SUM(C10:C19)</f>
        <v>211460500</v>
      </c>
      <c r="D9" s="684"/>
      <c r="E9" s="684"/>
      <c r="F9" s="684"/>
    </row>
    <row r="10" spans="1:8" ht="31.2" x14ac:dyDescent="0.3">
      <c r="A10" s="726" t="s">
        <v>1</v>
      </c>
      <c r="B10" s="685" t="s">
        <v>420</v>
      </c>
      <c r="C10" s="686">
        <v>3000000</v>
      </c>
      <c r="D10" s="685" t="s">
        <v>1160</v>
      </c>
      <c r="E10" s="685" t="s">
        <v>528</v>
      </c>
      <c r="F10" s="685" t="s">
        <v>98</v>
      </c>
    </row>
    <row r="11" spans="1:8" ht="31.2" x14ac:dyDescent="0.3">
      <c r="A11" s="726" t="s">
        <v>3</v>
      </c>
      <c r="B11" s="687" t="s">
        <v>424</v>
      </c>
      <c r="C11" s="688">
        <v>34800000</v>
      </c>
      <c r="D11" s="687" t="s">
        <v>1161</v>
      </c>
      <c r="E11" s="687" t="s">
        <v>528</v>
      </c>
      <c r="F11" s="685" t="s">
        <v>98</v>
      </c>
      <c r="H11" s="679"/>
    </row>
    <row r="12" spans="1:8" ht="31.2" x14ac:dyDescent="0.3">
      <c r="A12" s="726" t="s">
        <v>4</v>
      </c>
      <c r="B12" s="687" t="s">
        <v>1162</v>
      </c>
      <c r="C12" s="688">
        <v>81610000</v>
      </c>
      <c r="D12" s="687" t="s">
        <v>1163</v>
      </c>
      <c r="E12" s="687" t="s">
        <v>528</v>
      </c>
      <c r="F12" s="685" t="s">
        <v>98</v>
      </c>
    </row>
    <row r="13" spans="1:8" ht="31.2" x14ac:dyDescent="0.3">
      <c r="A13" s="726" t="s">
        <v>431</v>
      </c>
      <c r="B13" s="685" t="s">
        <v>239</v>
      </c>
      <c r="C13" s="686">
        <v>20260500</v>
      </c>
      <c r="D13" s="685" t="s">
        <v>1164</v>
      </c>
      <c r="E13" s="685" t="s">
        <v>428</v>
      </c>
      <c r="F13" s="685" t="s">
        <v>98</v>
      </c>
    </row>
    <row r="14" spans="1:8" ht="31.2" x14ac:dyDescent="0.3">
      <c r="A14" s="726" t="s">
        <v>435</v>
      </c>
      <c r="B14" s="687" t="s">
        <v>439</v>
      </c>
      <c r="C14" s="688">
        <v>9800000</v>
      </c>
      <c r="D14" s="687" t="s">
        <v>1165</v>
      </c>
      <c r="E14" s="687" t="s">
        <v>528</v>
      </c>
      <c r="F14" s="685" t="s">
        <v>98</v>
      </c>
    </row>
    <row r="15" spans="1:8" ht="31.2" x14ac:dyDescent="0.3">
      <c r="A15" s="731" t="s">
        <v>438</v>
      </c>
      <c r="B15" s="729" t="s">
        <v>1166</v>
      </c>
      <c r="C15" s="730">
        <v>11300000</v>
      </c>
      <c r="D15" s="729" t="s">
        <v>1167</v>
      </c>
      <c r="E15" s="729" t="s">
        <v>444</v>
      </c>
      <c r="F15" s="691" t="s">
        <v>98</v>
      </c>
    </row>
    <row r="16" spans="1:8" ht="31.2" x14ac:dyDescent="0.3">
      <c r="A16" s="170">
        <v>7</v>
      </c>
      <c r="B16" s="689" t="s">
        <v>1168</v>
      </c>
      <c r="C16" s="688">
        <v>1140000</v>
      </c>
      <c r="D16" s="687" t="s">
        <v>1169</v>
      </c>
      <c r="E16" s="687" t="s">
        <v>528</v>
      </c>
      <c r="F16" s="685" t="s">
        <v>98</v>
      </c>
    </row>
    <row r="17" spans="1:7" ht="31.2" x14ac:dyDescent="0.3">
      <c r="A17" s="170">
        <v>8</v>
      </c>
      <c r="B17" s="685" t="s">
        <v>279</v>
      </c>
      <c r="C17" s="686">
        <v>3800000</v>
      </c>
      <c r="D17" s="685" t="s">
        <v>1170</v>
      </c>
      <c r="E17" s="685" t="s">
        <v>528</v>
      </c>
      <c r="F17" s="685" t="s">
        <v>98</v>
      </c>
    </row>
    <row r="18" spans="1:7" ht="31.2" x14ac:dyDescent="0.3">
      <c r="A18" s="170">
        <v>9</v>
      </c>
      <c r="B18" s="685" t="s">
        <v>446</v>
      </c>
      <c r="C18" s="686">
        <v>19500000</v>
      </c>
      <c r="D18" s="685" t="s">
        <v>552</v>
      </c>
      <c r="E18" s="685" t="s">
        <v>528</v>
      </c>
      <c r="F18" s="685" t="s">
        <v>98</v>
      </c>
    </row>
    <row r="19" spans="1:7" ht="31.2" x14ac:dyDescent="0.3">
      <c r="A19" s="170">
        <v>10</v>
      </c>
      <c r="B19" s="687" t="s">
        <v>5489</v>
      </c>
      <c r="C19" s="688">
        <v>26250000</v>
      </c>
      <c r="D19" s="687" t="s">
        <v>1171</v>
      </c>
      <c r="E19" s="687" t="s">
        <v>528</v>
      </c>
      <c r="F19" s="685" t="s">
        <v>98</v>
      </c>
    </row>
    <row r="20" spans="1:7" x14ac:dyDescent="0.3">
      <c r="A20" s="174"/>
      <c r="B20" s="690"/>
      <c r="C20" s="688"/>
      <c r="D20" s="687"/>
      <c r="E20" s="687"/>
      <c r="F20" s="685"/>
    </row>
    <row r="21" spans="1:7" x14ac:dyDescent="0.3">
      <c r="A21" s="598"/>
      <c r="B21" s="691"/>
      <c r="C21" s="692"/>
      <c r="D21" s="689"/>
      <c r="E21" s="689"/>
      <c r="F21" s="685"/>
    </row>
    <row r="22" spans="1:7" ht="31.2" x14ac:dyDescent="0.3">
      <c r="A22" s="600" t="s">
        <v>243</v>
      </c>
      <c r="B22" s="693" t="s">
        <v>244</v>
      </c>
      <c r="C22" s="728">
        <f>SUM(C23:C29)</f>
        <v>139432500</v>
      </c>
      <c r="D22" s="694"/>
      <c r="E22" s="694"/>
      <c r="F22" s="685" t="s">
        <v>98</v>
      </c>
    </row>
    <row r="23" spans="1:7" ht="31.2" x14ac:dyDescent="0.3">
      <c r="A23" s="726" t="s">
        <v>1</v>
      </c>
      <c r="B23" s="695" t="s">
        <v>862</v>
      </c>
      <c r="C23" s="696">
        <v>7700000</v>
      </c>
      <c r="D23" s="695" t="s">
        <v>1172</v>
      </c>
      <c r="E23" s="695" t="s">
        <v>515</v>
      </c>
      <c r="F23" s="685" t="s">
        <v>98</v>
      </c>
      <c r="G23" s="590"/>
    </row>
    <row r="24" spans="1:7" ht="31.2" x14ac:dyDescent="0.3">
      <c r="A24" s="726" t="s">
        <v>3</v>
      </c>
      <c r="B24" s="695" t="s">
        <v>1173</v>
      </c>
      <c r="C24" s="696">
        <v>8900000</v>
      </c>
      <c r="D24" s="695" t="s">
        <v>1174</v>
      </c>
      <c r="E24" s="695" t="s">
        <v>1175</v>
      </c>
      <c r="F24" s="685" t="s">
        <v>98</v>
      </c>
      <c r="G24" s="590"/>
    </row>
    <row r="25" spans="1:7" ht="31.2" x14ac:dyDescent="0.3">
      <c r="A25" s="726" t="s">
        <v>4</v>
      </c>
      <c r="B25" s="695" t="s">
        <v>245</v>
      </c>
      <c r="C25" s="696">
        <v>13062500</v>
      </c>
      <c r="D25" s="695" t="s">
        <v>1176</v>
      </c>
      <c r="E25" s="695" t="s">
        <v>528</v>
      </c>
      <c r="F25" s="685" t="s">
        <v>98</v>
      </c>
      <c r="G25" s="590"/>
    </row>
    <row r="26" spans="1:7" ht="31.2" x14ac:dyDescent="0.3">
      <c r="A26" s="726" t="s">
        <v>431</v>
      </c>
      <c r="B26" s="695" t="s">
        <v>1177</v>
      </c>
      <c r="C26" s="696">
        <v>23810000</v>
      </c>
      <c r="D26" s="695" t="s">
        <v>1178</v>
      </c>
      <c r="E26" s="695" t="s">
        <v>1179</v>
      </c>
      <c r="F26" s="685" t="s">
        <v>98</v>
      </c>
      <c r="G26" s="590"/>
    </row>
    <row r="27" spans="1:7" ht="31.2" x14ac:dyDescent="0.3">
      <c r="A27" s="726" t="s">
        <v>435</v>
      </c>
      <c r="B27" s="695" t="s">
        <v>794</v>
      </c>
      <c r="C27" s="696">
        <v>9710000</v>
      </c>
      <c r="D27" s="695" t="s">
        <v>1180</v>
      </c>
      <c r="E27" s="695" t="s">
        <v>1181</v>
      </c>
      <c r="F27" s="685" t="s">
        <v>98</v>
      </c>
      <c r="G27" s="590"/>
    </row>
    <row r="28" spans="1:7" ht="31.2" x14ac:dyDescent="0.3">
      <c r="A28" s="726" t="s">
        <v>438</v>
      </c>
      <c r="B28" s="695" t="s">
        <v>711</v>
      </c>
      <c r="C28" s="696">
        <v>6250000</v>
      </c>
      <c r="D28" s="695" t="s">
        <v>1182</v>
      </c>
      <c r="E28" s="695" t="s">
        <v>528</v>
      </c>
      <c r="F28" s="685" t="s">
        <v>98</v>
      </c>
      <c r="G28" s="590"/>
    </row>
    <row r="29" spans="1:7" ht="31.2" x14ac:dyDescent="0.3">
      <c r="A29" s="726" t="s">
        <v>441</v>
      </c>
      <c r="B29" s="695" t="s">
        <v>1183</v>
      </c>
      <c r="C29" s="696">
        <v>70000000</v>
      </c>
      <c r="D29" s="695" t="s">
        <v>1184</v>
      </c>
      <c r="E29" s="695" t="s">
        <v>1185</v>
      </c>
      <c r="F29" s="685" t="s">
        <v>98</v>
      </c>
      <c r="G29" s="590"/>
    </row>
    <row r="30" spans="1:7" x14ac:dyDescent="0.3">
      <c r="A30" s="724"/>
      <c r="B30" s="695"/>
      <c r="C30" s="696"/>
      <c r="D30" s="695"/>
      <c r="E30" s="695"/>
      <c r="F30" s="685"/>
      <c r="G30" s="590"/>
    </row>
    <row r="31" spans="1:7" x14ac:dyDescent="0.3">
      <c r="A31" s="1103" t="s">
        <v>247</v>
      </c>
      <c r="B31" s="1145" t="s">
        <v>1186</v>
      </c>
      <c r="C31" s="1147">
        <f>SUM(C33)</f>
        <v>40924000</v>
      </c>
      <c r="D31" s="1149"/>
      <c r="E31" s="1149"/>
      <c r="F31" s="1143"/>
      <c r="G31" s="590"/>
    </row>
    <row r="32" spans="1:7" x14ac:dyDescent="0.3">
      <c r="A32" s="1104"/>
      <c r="B32" s="1146"/>
      <c r="C32" s="1148"/>
      <c r="D32" s="1150"/>
      <c r="E32" s="1150"/>
      <c r="F32" s="1144"/>
      <c r="G32" s="590"/>
    </row>
    <row r="33" spans="1:7" x14ac:dyDescent="0.3">
      <c r="A33" s="1151">
        <v>1</v>
      </c>
      <c r="B33" s="1153" t="s">
        <v>1187</v>
      </c>
      <c r="C33" s="1155">
        <v>40924000</v>
      </c>
      <c r="D33" s="1153" t="s">
        <v>1188</v>
      </c>
      <c r="E33" s="1153" t="s">
        <v>262</v>
      </c>
      <c r="F33" s="1157" t="s">
        <v>98</v>
      </c>
      <c r="G33" s="590"/>
    </row>
    <row r="34" spans="1:7" x14ac:dyDescent="0.3">
      <c r="A34" s="1152"/>
      <c r="B34" s="1154"/>
      <c r="C34" s="1156"/>
      <c r="D34" s="1154"/>
      <c r="E34" s="1154"/>
      <c r="F34" s="1158"/>
      <c r="G34" s="590"/>
    </row>
    <row r="35" spans="1:7" x14ac:dyDescent="0.3">
      <c r="A35" s="174"/>
      <c r="B35" s="71"/>
      <c r="C35" s="460"/>
      <c r="D35" s="71"/>
      <c r="E35" s="71"/>
      <c r="F35" s="685"/>
      <c r="G35" s="590"/>
    </row>
    <row r="36" spans="1:7" x14ac:dyDescent="0.3">
      <c r="A36" s="1103" t="s">
        <v>248</v>
      </c>
      <c r="B36" s="1159" t="s">
        <v>569</v>
      </c>
      <c r="C36" s="1161">
        <f>SUM(C38:C39)</f>
        <v>45150000</v>
      </c>
      <c r="D36" s="1163"/>
      <c r="E36" s="1163"/>
      <c r="F36" s="1143"/>
      <c r="G36" s="590"/>
    </row>
    <row r="37" spans="1:7" x14ac:dyDescent="0.3">
      <c r="A37" s="1104"/>
      <c r="B37" s="1160"/>
      <c r="C37" s="1162"/>
      <c r="D37" s="1164"/>
      <c r="E37" s="1164"/>
      <c r="F37" s="1144"/>
      <c r="G37" s="590"/>
    </row>
    <row r="38" spans="1:7" ht="31.2" x14ac:dyDescent="0.3">
      <c r="A38" s="170">
        <v>1</v>
      </c>
      <c r="B38" s="697" t="s">
        <v>570</v>
      </c>
      <c r="C38" s="698">
        <v>16660000</v>
      </c>
      <c r="D38" s="697" t="s">
        <v>1189</v>
      </c>
      <c r="E38" s="699" t="s">
        <v>1190</v>
      </c>
      <c r="F38" s="685" t="s">
        <v>98</v>
      </c>
      <c r="G38" s="590"/>
    </row>
    <row r="39" spans="1:7" ht="31.2" x14ac:dyDescent="0.3">
      <c r="A39" s="170">
        <v>2</v>
      </c>
      <c r="B39" s="697" t="s">
        <v>573</v>
      </c>
      <c r="C39" s="698">
        <v>28490000</v>
      </c>
      <c r="D39" s="697" t="s">
        <v>1191</v>
      </c>
      <c r="E39" s="699" t="s">
        <v>1190</v>
      </c>
      <c r="F39" s="685" t="s">
        <v>98</v>
      </c>
      <c r="G39" s="590"/>
    </row>
    <row r="40" spans="1:7" x14ac:dyDescent="0.3">
      <c r="A40" s="174"/>
      <c r="B40" s="697"/>
      <c r="C40" s="698"/>
      <c r="D40" s="697"/>
      <c r="E40" s="697"/>
      <c r="F40" s="685"/>
      <c r="G40" s="590"/>
    </row>
    <row r="41" spans="1:7" x14ac:dyDescent="0.3">
      <c r="A41" s="1103" t="s">
        <v>249</v>
      </c>
      <c r="B41" s="1165" t="s">
        <v>611</v>
      </c>
      <c r="C41" s="1167">
        <f>SUM(C43)</f>
        <v>4610000</v>
      </c>
      <c r="D41" s="1169"/>
      <c r="E41" s="1169"/>
      <c r="F41" s="1169"/>
      <c r="G41" s="590"/>
    </row>
    <row r="42" spans="1:7" x14ac:dyDescent="0.3">
      <c r="A42" s="1104"/>
      <c r="B42" s="1166"/>
      <c r="C42" s="1168"/>
      <c r="D42" s="1170"/>
      <c r="E42" s="1170"/>
      <c r="F42" s="1170"/>
    </row>
    <row r="43" spans="1:7" ht="31.2" x14ac:dyDescent="0.3">
      <c r="A43" s="170">
        <v>1</v>
      </c>
      <c r="B43" s="700" t="s">
        <v>612</v>
      </c>
      <c r="C43" s="701">
        <v>4610000</v>
      </c>
      <c r="D43" s="700" t="s">
        <v>1192</v>
      </c>
      <c r="E43" s="700" t="s">
        <v>528</v>
      </c>
      <c r="F43" s="685" t="s">
        <v>98</v>
      </c>
    </row>
    <row r="44" spans="1:7" x14ac:dyDescent="0.3">
      <c r="A44" s="174"/>
      <c r="B44" s="702"/>
      <c r="C44" s="702"/>
      <c r="D44" s="702"/>
      <c r="E44" s="702"/>
      <c r="F44" s="174"/>
    </row>
    <row r="45" spans="1:7" ht="31.2" x14ac:dyDescent="0.3">
      <c r="A45" s="162" t="s">
        <v>250</v>
      </c>
      <c r="B45" s="703" t="s">
        <v>576</v>
      </c>
      <c r="C45" s="727">
        <f>SUM(C46:C50)</f>
        <v>119555000</v>
      </c>
      <c r="D45" s="704"/>
      <c r="E45" s="704"/>
      <c r="F45" s="685"/>
    </row>
    <row r="46" spans="1:7" ht="31.2" x14ac:dyDescent="0.3">
      <c r="A46" s="170">
        <v>1</v>
      </c>
      <c r="B46" s="705" t="s">
        <v>5490</v>
      </c>
      <c r="C46" s="706">
        <v>20700000</v>
      </c>
      <c r="D46" s="705" t="s">
        <v>5491</v>
      </c>
      <c r="E46" s="705" t="s">
        <v>645</v>
      </c>
      <c r="F46" s="685" t="s">
        <v>98</v>
      </c>
    </row>
    <row r="47" spans="1:7" ht="31.2" x14ac:dyDescent="0.3">
      <c r="A47" s="170">
        <v>2</v>
      </c>
      <c r="B47" s="705" t="s">
        <v>1193</v>
      </c>
      <c r="C47" s="706">
        <v>8305000</v>
      </c>
      <c r="D47" s="705" t="s">
        <v>1194</v>
      </c>
      <c r="E47" s="705" t="s">
        <v>645</v>
      </c>
      <c r="F47" s="685" t="s">
        <v>98</v>
      </c>
    </row>
    <row r="48" spans="1:7" ht="31.2" x14ac:dyDescent="0.3">
      <c r="A48" s="170">
        <v>3</v>
      </c>
      <c r="B48" s="705" t="s">
        <v>1195</v>
      </c>
      <c r="C48" s="706">
        <v>15400000</v>
      </c>
      <c r="D48" s="705" t="s">
        <v>1196</v>
      </c>
      <c r="E48" s="705" t="s">
        <v>1197</v>
      </c>
      <c r="F48" s="685" t="s">
        <v>98</v>
      </c>
    </row>
    <row r="49" spans="1:6" ht="31.2" x14ac:dyDescent="0.3">
      <c r="A49" s="170">
        <v>4</v>
      </c>
      <c r="B49" s="707" t="s">
        <v>1198</v>
      </c>
      <c r="C49" s="708">
        <v>35150000</v>
      </c>
      <c r="D49" s="707" t="s">
        <v>1199</v>
      </c>
      <c r="E49" s="707" t="s">
        <v>1197</v>
      </c>
      <c r="F49" s="685" t="s">
        <v>98</v>
      </c>
    </row>
    <row r="50" spans="1:6" ht="31.2" x14ac:dyDescent="0.3">
      <c r="A50" s="170">
        <v>5</v>
      </c>
      <c r="B50" s="707" t="s">
        <v>582</v>
      </c>
      <c r="C50" s="708">
        <v>40000000</v>
      </c>
      <c r="D50" s="707" t="s">
        <v>1200</v>
      </c>
      <c r="E50" s="707" t="s">
        <v>1197</v>
      </c>
      <c r="F50" s="685" t="s">
        <v>98</v>
      </c>
    </row>
    <row r="51" spans="1:6" x14ac:dyDescent="0.3">
      <c r="A51" s="174"/>
      <c r="B51" s="707"/>
      <c r="C51" s="708"/>
      <c r="D51" s="707"/>
      <c r="E51" s="707"/>
      <c r="F51" s="685"/>
    </row>
    <row r="52" spans="1:6" x14ac:dyDescent="0.3">
      <c r="A52" s="1103" t="s">
        <v>253</v>
      </c>
      <c r="B52" s="1171" t="s">
        <v>363</v>
      </c>
      <c r="C52" s="1173">
        <f>SUM(C54)</f>
        <v>11245000</v>
      </c>
      <c r="D52" s="1175"/>
      <c r="E52" s="1175"/>
      <c r="F52" s="1143"/>
    </row>
    <row r="53" spans="1:6" x14ac:dyDescent="0.3">
      <c r="A53" s="1104"/>
      <c r="B53" s="1172"/>
      <c r="C53" s="1174"/>
      <c r="D53" s="1176"/>
      <c r="E53" s="1176"/>
      <c r="F53" s="1144"/>
    </row>
    <row r="54" spans="1:6" ht="31.2" x14ac:dyDescent="0.3">
      <c r="A54" s="170">
        <v>1</v>
      </c>
      <c r="B54" s="709" t="s">
        <v>592</v>
      </c>
      <c r="C54" s="710">
        <v>11245000</v>
      </c>
      <c r="D54" s="709" t="s">
        <v>1201</v>
      </c>
      <c r="E54" s="709" t="s">
        <v>645</v>
      </c>
      <c r="F54" s="685" t="s">
        <v>98</v>
      </c>
    </row>
    <row r="55" spans="1:6" x14ac:dyDescent="0.3">
      <c r="A55" s="174"/>
      <c r="B55" s="709"/>
      <c r="C55" s="710"/>
      <c r="D55" s="709"/>
      <c r="E55" s="709"/>
      <c r="F55" s="685"/>
    </row>
    <row r="56" spans="1:6" x14ac:dyDescent="0.3">
      <c r="A56" s="1103" t="s">
        <v>256</v>
      </c>
      <c r="B56" s="1177" t="s">
        <v>595</v>
      </c>
      <c r="C56" s="1179">
        <f>SUM(C58:C60)</f>
        <v>42348000</v>
      </c>
      <c r="D56" s="1181"/>
      <c r="E56" s="1181"/>
      <c r="F56" s="1143"/>
    </row>
    <row r="57" spans="1:6" x14ac:dyDescent="0.3">
      <c r="A57" s="1104"/>
      <c r="B57" s="1178"/>
      <c r="C57" s="1180"/>
      <c r="D57" s="1182"/>
      <c r="E57" s="1182"/>
      <c r="F57" s="1144"/>
    </row>
    <row r="58" spans="1:6" ht="31.2" x14ac:dyDescent="0.3">
      <c r="A58" s="170">
        <v>1</v>
      </c>
      <c r="B58" s="711" t="s">
        <v>596</v>
      </c>
      <c r="C58" s="712">
        <v>8675000</v>
      </c>
      <c r="D58" s="711" t="s">
        <v>1202</v>
      </c>
      <c r="E58" s="711" t="s">
        <v>645</v>
      </c>
      <c r="F58" s="685" t="s">
        <v>98</v>
      </c>
    </row>
    <row r="59" spans="1:6" ht="31.2" x14ac:dyDescent="0.3">
      <c r="A59" s="170">
        <v>2</v>
      </c>
      <c r="B59" s="713" t="s">
        <v>829</v>
      </c>
      <c r="C59" s="714">
        <v>24618000</v>
      </c>
      <c r="D59" s="713" t="s">
        <v>1203</v>
      </c>
      <c r="E59" s="713" t="s">
        <v>1190</v>
      </c>
      <c r="F59" s="685" t="s">
        <v>98</v>
      </c>
    </row>
    <row r="60" spans="1:6" x14ac:dyDescent="0.3">
      <c r="A60" s="1151">
        <v>3</v>
      </c>
      <c r="B60" s="1183" t="s">
        <v>598</v>
      </c>
      <c r="C60" s="1185">
        <v>9055000</v>
      </c>
      <c r="D60" s="1183" t="s">
        <v>1204</v>
      </c>
      <c r="E60" s="1183" t="s">
        <v>645</v>
      </c>
      <c r="F60" s="1157" t="s">
        <v>98</v>
      </c>
    </row>
    <row r="61" spans="1:6" x14ac:dyDescent="0.3">
      <c r="A61" s="1152"/>
      <c r="B61" s="1184"/>
      <c r="C61" s="1186"/>
      <c r="D61" s="1184"/>
      <c r="E61" s="1184"/>
      <c r="F61" s="1158"/>
    </row>
    <row r="62" spans="1:6" x14ac:dyDescent="0.3">
      <c r="A62" s="725"/>
      <c r="B62" s="715"/>
      <c r="C62" s="716"/>
      <c r="D62" s="715"/>
      <c r="E62" s="715"/>
      <c r="F62" s="717"/>
    </row>
    <row r="63" spans="1:6" x14ac:dyDescent="0.3">
      <c r="A63" s="1103" t="s">
        <v>123</v>
      </c>
      <c r="B63" s="1189" t="s">
        <v>600</v>
      </c>
      <c r="C63" s="1191">
        <f>SUM(C65:C68)</f>
        <v>40650000</v>
      </c>
      <c r="D63" s="1193"/>
      <c r="E63" s="1193"/>
      <c r="F63" s="1143"/>
    </row>
    <row r="64" spans="1:6" x14ac:dyDescent="0.3">
      <c r="A64" s="1104"/>
      <c r="B64" s="1190"/>
      <c r="C64" s="1192"/>
      <c r="D64" s="1194"/>
      <c r="E64" s="1194"/>
      <c r="F64" s="1144"/>
    </row>
    <row r="65" spans="1:6" ht="31.2" x14ac:dyDescent="0.3">
      <c r="A65" s="726" t="s">
        <v>1</v>
      </c>
      <c r="B65" s="718" t="s">
        <v>601</v>
      </c>
      <c r="C65" s="719">
        <v>9950000</v>
      </c>
      <c r="D65" s="718" t="s">
        <v>1205</v>
      </c>
      <c r="E65" s="718" t="s">
        <v>1190</v>
      </c>
      <c r="F65" s="685" t="s">
        <v>98</v>
      </c>
    </row>
    <row r="66" spans="1:6" ht="31.2" x14ac:dyDescent="0.3">
      <c r="A66" s="726" t="s">
        <v>3</v>
      </c>
      <c r="B66" s="720" t="s">
        <v>603</v>
      </c>
      <c r="C66" s="721">
        <v>10160000</v>
      </c>
      <c r="D66" s="720" t="s">
        <v>1206</v>
      </c>
      <c r="E66" s="720" t="s">
        <v>1190</v>
      </c>
      <c r="F66" s="685" t="s">
        <v>98</v>
      </c>
    </row>
    <row r="67" spans="1:6" ht="31.2" x14ac:dyDescent="0.3">
      <c r="A67" s="726" t="s">
        <v>4</v>
      </c>
      <c r="B67" s="718" t="s">
        <v>1207</v>
      </c>
      <c r="C67" s="719">
        <v>8700000</v>
      </c>
      <c r="D67" s="718" t="s">
        <v>1208</v>
      </c>
      <c r="E67" s="718" t="s">
        <v>1190</v>
      </c>
      <c r="F67" s="685" t="s">
        <v>98</v>
      </c>
    </row>
    <row r="68" spans="1:6" ht="31.2" x14ac:dyDescent="0.3">
      <c r="A68" s="726" t="s">
        <v>431</v>
      </c>
      <c r="B68" s="718" t="s">
        <v>838</v>
      </c>
      <c r="C68" s="722">
        <v>11840000</v>
      </c>
      <c r="D68" s="723" t="s">
        <v>1209</v>
      </c>
      <c r="E68" s="723" t="s">
        <v>1190</v>
      </c>
      <c r="F68" s="685" t="s">
        <v>98</v>
      </c>
    </row>
    <row r="73" spans="1:6" x14ac:dyDescent="0.3">
      <c r="E73" s="1187"/>
      <c r="F73" s="1187"/>
    </row>
    <row r="76" spans="1:6" x14ac:dyDescent="0.3">
      <c r="E76" s="1188"/>
      <c r="F76" s="1188"/>
    </row>
    <row r="77" spans="1:6" x14ac:dyDescent="0.3">
      <c r="E77" s="1187"/>
      <c r="F77" s="1187"/>
    </row>
  </sheetData>
  <mergeCells count="51">
    <mergeCell ref="E73:F73"/>
    <mergeCell ref="E76:F76"/>
    <mergeCell ref="E77:F77"/>
    <mergeCell ref="A63:A64"/>
    <mergeCell ref="B63:B64"/>
    <mergeCell ref="C63:C64"/>
    <mergeCell ref="D63:D64"/>
    <mergeCell ref="E63:E64"/>
    <mergeCell ref="F63:F64"/>
    <mergeCell ref="F60:F61"/>
    <mergeCell ref="A56:A57"/>
    <mergeCell ref="B56:B57"/>
    <mergeCell ref="C56:C57"/>
    <mergeCell ref="D56:D57"/>
    <mergeCell ref="E56:E57"/>
    <mergeCell ref="F56:F57"/>
    <mergeCell ref="A60:A61"/>
    <mergeCell ref="B60:B61"/>
    <mergeCell ref="C60:C61"/>
    <mergeCell ref="D60:D61"/>
    <mergeCell ref="E60:E61"/>
    <mergeCell ref="F52:F53"/>
    <mergeCell ref="A41:A42"/>
    <mergeCell ref="B41:B42"/>
    <mergeCell ref="C41:C42"/>
    <mergeCell ref="D41:D42"/>
    <mergeCell ref="E41:E42"/>
    <mergeCell ref="F41:F42"/>
    <mergeCell ref="A52:A53"/>
    <mergeCell ref="B52:B53"/>
    <mergeCell ref="C52:C53"/>
    <mergeCell ref="D52:D53"/>
    <mergeCell ref="E52:E53"/>
    <mergeCell ref="F36:F37"/>
    <mergeCell ref="A33:A34"/>
    <mergeCell ref="B33:B34"/>
    <mergeCell ref="C33:C34"/>
    <mergeCell ref="D33:D34"/>
    <mergeCell ref="E33:E34"/>
    <mergeCell ref="F33:F34"/>
    <mergeCell ref="A36:A37"/>
    <mergeCell ref="B36:B37"/>
    <mergeCell ref="C36:C37"/>
    <mergeCell ref="D36:D37"/>
    <mergeCell ref="E36:E37"/>
    <mergeCell ref="F31:F32"/>
    <mergeCell ref="A31:A32"/>
    <mergeCell ref="B31:B32"/>
    <mergeCell ref="C31:C32"/>
    <mergeCell ref="D31:D32"/>
    <mergeCell ref="E31:E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57"/>
  <sheetViews>
    <sheetView showGridLines="0" showOutlineSymbols="0" view="pageBreakPreview" topLeftCell="A34" zoomScale="90" zoomScaleNormal="70" zoomScaleSheetLayoutView="90" workbookViewId="0">
      <selection activeCell="B17" sqref="B17"/>
    </sheetView>
  </sheetViews>
  <sheetFormatPr defaultColWidth="8" defaultRowHeight="12.75" customHeight="1" x14ac:dyDescent="0.25"/>
  <cols>
    <col min="1" max="1" width="8.77734375" style="12" customWidth="1"/>
    <col min="2" max="2" width="80.77734375" style="12" customWidth="1"/>
    <col min="3" max="3" width="28.77734375" style="12" customWidth="1"/>
    <col min="4" max="237" width="6.88671875" style="12" customWidth="1"/>
    <col min="238" max="16384" width="8" style="12"/>
  </cols>
  <sheetData>
    <row r="1" spans="1:3" ht="22.8" x14ac:dyDescent="0.25">
      <c r="A1" s="1065" t="s">
        <v>6326</v>
      </c>
      <c r="B1" s="1065"/>
      <c r="C1" s="1065"/>
    </row>
    <row r="2" spans="1:3" ht="15.6" x14ac:dyDescent="0.25">
      <c r="A2" s="17"/>
      <c r="B2" s="17"/>
      <c r="C2" s="17"/>
    </row>
    <row r="3" spans="1:3" ht="15.6" x14ac:dyDescent="0.25">
      <c r="A3" s="11" t="s">
        <v>112</v>
      </c>
      <c r="B3" s="11" t="s">
        <v>120</v>
      </c>
      <c r="C3" s="11" t="s">
        <v>14</v>
      </c>
    </row>
    <row r="4" spans="1:3" ht="15.6" x14ac:dyDescent="0.25">
      <c r="A4" s="6" t="s">
        <v>1</v>
      </c>
      <c r="B4" s="6" t="s">
        <v>3</v>
      </c>
      <c r="C4" s="6">
        <v>3</v>
      </c>
    </row>
    <row r="5" spans="1:3" ht="15.6" x14ac:dyDescent="0.25">
      <c r="A5" s="13"/>
      <c r="B5" s="13"/>
      <c r="C5" s="13"/>
    </row>
    <row r="6" spans="1:3" s="9" customFormat="1" ht="15.6" x14ac:dyDescent="0.25">
      <c r="A6" s="8" t="s">
        <v>123</v>
      </c>
      <c r="B6" s="8" t="s">
        <v>108</v>
      </c>
      <c r="C6" s="13"/>
    </row>
    <row r="7" spans="1:3" s="9" customFormat="1" ht="15.6" x14ac:dyDescent="0.25">
      <c r="A7" s="5">
        <v>1</v>
      </c>
      <c r="B7" s="5" t="s">
        <v>66</v>
      </c>
      <c r="C7" s="15">
        <f>Dikbud!C7</f>
        <v>127467900000</v>
      </c>
    </row>
    <row r="8" spans="1:3" s="9" customFormat="1" ht="15.6" x14ac:dyDescent="0.25">
      <c r="A8" s="5">
        <v>2</v>
      </c>
      <c r="B8" s="5" t="s">
        <v>67</v>
      </c>
      <c r="C8" s="15">
        <f>dinkes!C7</f>
        <v>100546534000</v>
      </c>
    </row>
    <row r="9" spans="1:3" s="9" customFormat="1" ht="15.6" x14ac:dyDescent="0.25">
      <c r="A9" s="5">
        <v>3</v>
      </c>
      <c r="B9" s="5" t="s">
        <v>68</v>
      </c>
      <c r="C9" s="15">
        <f>RSUD!C7</f>
        <v>104421237000</v>
      </c>
    </row>
    <row r="10" spans="1:3" s="9" customFormat="1" ht="15.6" x14ac:dyDescent="0.25">
      <c r="A10" s="5">
        <v>4</v>
      </c>
      <c r="B10" s="5" t="s">
        <v>69</v>
      </c>
      <c r="C10" s="15">
        <f>DPUPR!C7</f>
        <v>145430100000</v>
      </c>
    </row>
    <row r="11" spans="1:3" s="9" customFormat="1" ht="15.6" x14ac:dyDescent="0.25">
      <c r="A11" s="5">
        <v>5</v>
      </c>
      <c r="B11" s="5" t="s">
        <v>70</v>
      </c>
      <c r="C11" s="15">
        <f>SatpolPP!C8</f>
        <v>6442725000</v>
      </c>
    </row>
    <row r="12" spans="1:3" s="9" customFormat="1" ht="15.6" x14ac:dyDescent="0.25">
      <c r="A12" s="5">
        <v>6</v>
      </c>
      <c r="B12" s="5" t="s">
        <v>71</v>
      </c>
      <c r="C12" s="15">
        <f>Kesbangpol!C7</f>
        <v>1902900000</v>
      </c>
    </row>
    <row r="13" spans="1:3" s="9" customFormat="1" ht="15.6" x14ac:dyDescent="0.25">
      <c r="A13" s="5">
        <v>7</v>
      </c>
      <c r="B13" s="5" t="s">
        <v>72</v>
      </c>
      <c r="C13" s="15">
        <f>BPBD!C7</f>
        <v>4703252000</v>
      </c>
    </row>
    <row r="14" spans="1:3" s="9" customFormat="1" ht="15.6" x14ac:dyDescent="0.25">
      <c r="A14" s="5">
        <v>8</v>
      </c>
      <c r="B14" s="5" t="s">
        <v>73</v>
      </c>
      <c r="C14" s="15">
        <f>Dinsos!C8</f>
        <v>4847100000</v>
      </c>
    </row>
    <row r="15" spans="1:3" s="19" customFormat="1" ht="15.6" x14ac:dyDescent="0.25">
      <c r="A15" s="18"/>
      <c r="B15" s="18"/>
      <c r="C15" s="15"/>
    </row>
    <row r="16" spans="1:3" s="9" customFormat="1" ht="15.6" x14ac:dyDescent="0.25">
      <c r="A16" s="4" t="s">
        <v>124</v>
      </c>
      <c r="B16" s="4" t="s">
        <v>109</v>
      </c>
      <c r="C16" s="15"/>
    </row>
    <row r="17" spans="1:3" s="9" customFormat="1" ht="31.2" x14ac:dyDescent="0.25">
      <c r="A17" s="5">
        <v>1</v>
      </c>
      <c r="B17" s="5" t="s">
        <v>74</v>
      </c>
      <c r="C17" s="15">
        <f>DP3AKB!C7</f>
        <v>7474153000</v>
      </c>
    </row>
    <row r="18" spans="1:3" s="9" customFormat="1" ht="15.6" x14ac:dyDescent="0.25">
      <c r="A18" s="5">
        <v>2</v>
      </c>
      <c r="B18" s="5" t="s">
        <v>75</v>
      </c>
      <c r="C18" s="15">
        <f>DLH!C7</f>
        <v>7812567000</v>
      </c>
    </row>
    <row r="19" spans="1:3" s="9" customFormat="1" ht="19.5" customHeight="1" x14ac:dyDescent="0.25">
      <c r="A19" s="5">
        <v>3</v>
      </c>
      <c r="B19" s="5" t="s">
        <v>76</v>
      </c>
      <c r="C19" s="15">
        <f>Capil!C7</f>
        <v>3450696000</v>
      </c>
    </row>
    <row r="20" spans="1:3" s="9" customFormat="1" ht="15.6" x14ac:dyDescent="0.25">
      <c r="A20" s="5">
        <v>4</v>
      </c>
      <c r="B20" s="5" t="s">
        <v>77</v>
      </c>
      <c r="C20" s="15">
        <f>Dispermades!C8</f>
        <v>3547800000</v>
      </c>
    </row>
    <row r="21" spans="1:3" s="9" customFormat="1" ht="15.6" x14ac:dyDescent="0.25">
      <c r="A21" s="5">
        <v>5</v>
      </c>
      <c r="B21" s="5" t="s">
        <v>78</v>
      </c>
      <c r="C21" s="15">
        <f>Dishub!C7</f>
        <v>5035800000</v>
      </c>
    </row>
    <row r="22" spans="1:3" s="9" customFormat="1" ht="15.6" x14ac:dyDescent="0.25">
      <c r="A22" s="5">
        <v>6</v>
      </c>
      <c r="B22" s="5" t="s">
        <v>79</v>
      </c>
      <c r="C22" s="15">
        <f>Diskominfo!C7</f>
        <v>3378100000</v>
      </c>
    </row>
    <row r="23" spans="1:3" s="9" customFormat="1" ht="15.6" x14ac:dyDescent="0.25">
      <c r="A23" s="5">
        <v>7</v>
      </c>
      <c r="B23" s="5" t="s">
        <v>80</v>
      </c>
      <c r="C23" s="15">
        <f>DTMPTSP!C7</f>
        <v>1103500000</v>
      </c>
    </row>
    <row r="24" spans="1:3" s="9" customFormat="1" ht="15.6" x14ac:dyDescent="0.25">
      <c r="A24" s="5">
        <v>8</v>
      </c>
      <c r="B24" s="5" t="s">
        <v>81</v>
      </c>
      <c r="C24" s="15">
        <f>Disarpus!C7</f>
        <v>1143400000</v>
      </c>
    </row>
    <row r="25" spans="1:3" s="19" customFormat="1" ht="15.6" x14ac:dyDescent="0.25">
      <c r="A25" s="18"/>
      <c r="B25" s="18"/>
      <c r="C25" s="15"/>
    </row>
    <row r="26" spans="1:3" s="9" customFormat="1" ht="15.6" x14ac:dyDescent="0.25">
      <c r="A26" s="4" t="s">
        <v>125</v>
      </c>
      <c r="B26" s="4" t="s">
        <v>110</v>
      </c>
      <c r="C26" s="15"/>
    </row>
    <row r="27" spans="1:3" s="9" customFormat="1" ht="15.6" x14ac:dyDescent="0.25">
      <c r="A27" s="5">
        <v>1</v>
      </c>
      <c r="B27" s="5" t="s">
        <v>82</v>
      </c>
      <c r="C27" s="15">
        <f>Diskanak!C8</f>
        <v>2616005000</v>
      </c>
    </row>
    <row r="28" spans="1:3" s="9" customFormat="1" ht="15.6" x14ac:dyDescent="0.25">
      <c r="A28" s="5">
        <v>2</v>
      </c>
      <c r="B28" s="5" t="s">
        <v>83</v>
      </c>
      <c r="C28" s="15">
        <f>Dispar!C7</f>
        <v>4788500000</v>
      </c>
    </row>
    <row r="29" spans="1:3" s="9" customFormat="1" ht="15.6" x14ac:dyDescent="0.25">
      <c r="A29" s="5">
        <v>3</v>
      </c>
      <c r="B29" s="5" t="s">
        <v>84</v>
      </c>
      <c r="C29" s="15">
        <f>Distan!C7</f>
        <v>5962020000</v>
      </c>
    </row>
    <row r="30" spans="1:3" s="9" customFormat="1" ht="15.6" x14ac:dyDescent="0.25">
      <c r="A30" s="5">
        <v>4</v>
      </c>
      <c r="B30" s="5" t="s">
        <v>85</v>
      </c>
      <c r="C30" s="15">
        <f>Disdag!C7</f>
        <v>8179440000</v>
      </c>
    </row>
    <row r="31" spans="1:3" s="19" customFormat="1" ht="15.6" x14ac:dyDescent="0.25">
      <c r="A31" s="18"/>
      <c r="B31" s="18"/>
      <c r="C31" s="15"/>
    </row>
    <row r="32" spans="1:3" s="9" customFormat="1" ht="15.6" x14ac:dyDescent="0.25">
      <c r="A32" s="4" t="s">
        <v>128</v>
      </c>
      <c r="B32" s="4" t="s">
        <v>111</v>
      </c>
      <c r="C32" s="15"/>
    </row>
    <row r="33" spans="1:3" s="994" customFormat="1" ht="15.6" x14ac:dyDescent="0.25">
      <c r="A33" s="104">
        <v>1</v>
      </c>
      <c r="B33" s="104" t="s">
        <v>86</v>
      </c>
      <c r="C33" s="995">
        <f>Setda!C7</f>
        <v>44425000000</v>
      </c>
    </row>
    <row r="34" spans="1:3" s="9" customFormat="1" ht="15.6" x14ac:dyDescent="0.25">
      <c r="A34" s="5">
        <v>2</v>
      </c>
      <c r="B34" s="5" t="s">
        <v>87</v>
      </c>
      <c r="C34" s="15">
        <f>Setwan!C7</f>
        <v>21616808000</v>
      </c>
    </row>
    <row r="35" spans="1:3" s="9" customFormat="1" ht="15.6" x14ac:dyDescent="0.25">
      <c r="A35" s="5">
        <v>3</v>
      </c>
      <c r="B35" s="5" t="s">
        <v>88</v>
      </c>
      <c r="C35" s="15">
        <f>Jtp!C7</f>
        <v>2260375000</v>
      </c>
    </row>
    <row r="36" spans="1:3" s="9" customFormat="1" ht="15.6" x14ac:dyDescent="0.25">
      <c r="A36" s="5">
        <v>4</v>
      </c>
      <c r="B36" s="5" t="s">
        <v>89</v>
      </c>
      <c r="C36" s="15">
        <f>Jtys!C7</f>
        <v>660375000</v>
      </c>
    </row>
    <row r="37" spans="1:3" s="9" customFormat="1" ht="15.6" x14ac:dyDescent="0.25">
      <c r="A37" s="5">
        <v>5</v>
      </c>
      <c r="B37" s="5" t="s">
        <v>90</v>
      </c>
      <c r="C37" s="15">
        <f>Jmtn!C8</f>
        <v>560375000</v>
      </c>
    </row>
    <row r="38" spans="1:3" s="996" customFormat="1" ht="15.6" x14ac:dyDescent="0.25">
      <c r="A38" s="104">
        <v>6</v>
      </c>
      <c r="B38" s="104" t="s">
        <v>91</v>
      </c>
      <c r="C38" s="995">
        <f>Jmpl!C7</f>
        <v>4560375000</v>
      </c>
    </row>
    <row r="39" spans="1:3" s="9" customFormat="1" ht="15.6" x14ac:dyDescent="0.25">
      <c r="A39" s="5">
        <v>7</v>
      </c>
      <c r="B39" s="5" t="s">
        <v>92</v>
      </c>
      <c r="C39" s="15">
        <f>Mtsh!C7</f>
        <v>575375000</v>
      </c>
    </row>
    <row r="40" spans="1:3" s="994" customFormat="1" ht="15.6" x14ac:dyDescent="0.25">
      <c r="A40" s="104">
        <v>8</v>
      </c>
      <c r="B40" s="104" t="s">
        <v>93</v>
      </c>
      <c r="C40" s="995">
        <f>Twmangu!C7</f>
        <v>4645834000</v>
      </c>
    </row>
    <row r="41" spans="1:3" s="9" customFormat="1" ht="15.6" x14ac:dyDescent="0.25">
      <c r="A41" s="5">
        <v>9</v>
      </c>
      <c r="B41" s="5" t="s">
        <v>94</v>
      </c>
      <c r="C41" s="15">
        <f>Ngrys!C7</f>
        <v>560375000</v>
      </c>
    </row>
    <row r="42" spans="1:3" s="9" customFormat="1" ht="15.6" x14ac:dyDescent="0.25">
      <c r="A42" s="5">
        <v>10</v>
      </c>
      <c r="B42" s="5" t="s">
        <v>95</v>
      </c>
      <c r="C42" s="15">
        <f>Krpd!C7</f>
        <v>2260375000</v>
      </c>
    </row>
    <row r="43" spans="1:3" s="9" customFormat="1" ht="15.6" x14ac:dyDescent="0.25">
      <c r="A43" s="5">
        <v>11</v>
      </c>
      <c r="B43" s="5" t="s">
        <v>12</v>
      </c>
      <c r="C43" s="15">
        <f>Kra!C7</f>
        <v>19465000000</v>
      </c>
    </row>
    <row r="44" spans="1:3" s="9" customFormat="1" ht="15.6" x14ac:dyDescent="0.25">
      <c r="A44" s="5">
        <v>12</v>
      </c>
      <c r="B44" s="5" t="s">
        <v>96</v>
      </c>
      <c r="C44" s="15">
        <f>Tsmd!C7</f>
        <v>640375000</v>
      </c>
    </row>
    <row r="45" spans="1:3" s="9" customFormat="1" ht="15.6" x14ac:dyDescent="0.25">
      <c r="A45" s="5">
        <v>13</v>
      </c>
      <c r="B45" s="5" t="s">
        <v>97</v>
      </c>
      <c r="C45" s="15">
        <f>Jtn!C7</f>
        <v>560375000</v>
      </c>
    </row>
    <row r="46" spans="1:3" s="9" customFormat="1" ht="15.6" x14ac:dyDescent="0.25">
      <c r="A46" s="5">
        <v>14</v>
      </c>
      <c r="B46" s="5" t="s">
        <v>98</v>
      </c>
      <c r="C46" s="15">
        <f>Clmd!C7</f>
        <v>655375000</v>
      </c>
    </row>
    <row r="47" spans="1:3" s="9" customFormat="1" ht="15.6" x14ac:dyDescent="0.25">
      <c r="A47" s="5">
        <v>15</v>
      </c>
      <c r="B47" s="5" t="s">
        <v>99</v>
      </c>
      <c r="C47" s="15">
        <f>Gndrj!C8</f>
        <v>560375000</v>
      </c>
    </row>
    <row r="48" spans="1:3" s="9" customFormat="1" ht="15.6" x14ac:dyDescent="0.25">
      <c r="A48" s="5">
        <v>16</v>
      </c>
      <c r="B48" s="5" t="s">
        <v>100</v>
      </c>
      <c r="C48" s="15">
        <f>Mjgd!C7</f>
        <v>560375000</v>
      </c>
    </row>
    <row r="49" spans="1:3" s="9" customFormat="1" ht="15.6" x14ac:dyDescent="0.25">
      <c r="A49" s="5">
        <v>17</v>
      </c>
      <c r="B49" s="5" t="s">
        <v>101</v>
      </c>
      <c r="C49" s="15">
        <f>Kbkrmt!C8</f>
        <v>560375000</v>
      </c>
    </row>
    <row r="50" spans="1:3" s="9" customFormat="1" ht="15.6" x14ac:dyDescent="0.25">
      <c r="A50" s="5">
        <v>18</v>
      </c>
      <c r="B50" s="5" t="s">
        <v>102</v>
      </c>
      <c r="C50" s="15">
        <f>Krj!C7</f>
        <v>560375000</v>
      </c>
    </row>
    <row r="51" spans="1:3" s="9" customFormat="1" ht="15.6" x14ac:dyDescent="0.25">
      <c r="A51" s="5">
        <v>19</v>
      </c>
      <c r="B51" s="5" t="s">
        <v>103</v>
      </c>
      <c r="C51" s="15">
        <f>Jnw!C7</f>
        <v>560375000</v>
      </c>
    </row>
    <row r="52" spans="1:3" s="9" customFormat="1" ht="15.6" x14ac:dyDescent="0.25">
      <c r="A52" s="5">
        <v>20</v>
      </c>
      <c r="B52" s="5" t="s">
        <v>104</v>
      </c>
      <c r="C52" s="15">
        <f>Inspek!C7</f>
        <v>3122700000</v>
      </c>
    </row>
    <row r="53" spans="1:3" s="9" customFormat="1" ht="15.6" x14ac:dyDescent="0.25">
      <c r="A53" s="5">
        <v>21</v>
      </c>
      <c r="B53" s="5" t="s">
        <v>105</v>
      </c>
      <c r="C53" s="15">
        <f>Baper!C7</f>
        <v>9765000000</v>
      </c>
    </row>
    <row r="54" spans="1:3" s="9" customFormat="1" ht="15.6" x14ac:dyDescent="0.25">
      <c r="A54" s="5">
        <v>22</v>
      </c>
      <c r="B54" s="5" t="s">
        <v>106</v>
      </c>
      <c r="C54" s="15">
        <f>BKD!C7</f>
        <v>44640503000</v>
      </c>
    </row>
    <row r="55" spans="1:3" s="9" customFormat="1" ht="15.6" x14ac:dyDescent="0.25">
      <c r="A55" s="5">
        <v>23</v>
      </c>
      <c r="B55" s="5" t="s">
        <v>107</v>
      </c>
      <c r="C55" s="15">
        <f>BKPSDM!C7</f>
        <v>3247130000</v>
      </c>
    </row>
    <row r="56" spans="1:3" ht="15.6" x14ac:dyDescent="0.25">
      <c r="A56" s="1066" t="s">
        <v>14</v>
      </c>
      <c r="B56" s="1067"/>
      <c r="C56" s="7">
        <f>SUM(C7:C55)</f>
        <v>717277329000</v>
      </c>
    </row>
    <row r="57" spans="1:3" ht="13.2" x14ac:dyDescent="0.25">
      <c r="A57" s="1068"/>
      <c r="B57" s="1068"/>
      <c r="C57" s="23"/>
    </row>
  </sheetData>
  <autoFilter ref="A5:A57"/>
  <mergeCells count="3">
    <mergeCell ref="A1:C1"/>
    <mergeCell ref="A56:B56"/>
    <mergeCell ref="A57:B57"/>
  </mergeCells>
  <conditionalFormatting sqref="B7:B55 C9:C63">
    <cfRule type="expression" dxfId="14" priority="6">
      <formula>#REF!&lt;&gt;0</formula>
    </cfRule>
  </conditionalFormatting>
  <pageMargins left="0.39370078740157483" right="0.19685039370078741" top="0.19685039370078741" bottom="0.19685039370078741" header="0.31496062992125984" footer="0.31496062992125984"/>
  <pageSetup paperSize="11" scale="84" fitToHeight="0" orientation="landscape" horizontalDpi="300" verticalDpi="4294967293" r:id="rId1"/>
  <rowBreaks count="1" manualBreakCount="1">
    <brk id="30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zoomScale="70" zoomScaleNormal="70" workbookViewId="0">
      <selection activeCell="A3" sqref="A3:F4"/>
    </sheetView>
  </sheetViews>
  <sheetFormatPr defaultColWidth="11.44140625" defaultRowHeight="15.6" x14ac:dyDescent="0.3"/>
  <cols>
    <col min="1" max="1" width="7.77734375" style="802" customWidth="1"/>
    <col min="2" max="2" width="55.77734375" style="802" customWidth="1"/>
    <col min="3" max="3" width="23.77734375" style="803" customWidth="1"/>
    <col min="4" max="4" width="45.77734375" style="802" customWidth="1"/>
    <col min="5" max="5" width="24.77734375" style="803" customWidth="1"/>
    <col min="6" max="6" width="24.77734375" style="802" customWidth="1"/>
    <col min="7" max="7" width="19.109375" style="802" bestFit="1" customWidth="1"/>
    <col min="8" max="8" width="17.33203125" style="802" customWidth="1"/>
    <col min="9" max="10" width="13" style="802" customWidth="1"/>
    <col min="11" max="11" width="14.33203125" style="802" bestFit="1" customWidth="1"/>
    <col min="12" max="16384" width="11.44140625" style="802"/>
  </cols>
  <sheetData>
    <row r="1" spans="1:9" s="735" customFormat="1" x14ac:dyDescent="0.3">
      <c r="A1" s="736" t="s">
        <v>1586</v>
      </c>
      <c r="C1" s="811" t="s">
        <v>99</v>
      </c>
      <c r="E1" s="734"/>
    </row>
    <row r="2" spans="1:9" s="735" customFormat="1" x14ac:dyDescent="0.3">
      <c r="C2" s="734"/>
      <c r="E2" s="734"/>
    </row>
    <row r="3" spans="1:9" s="197" customFormat="1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9" s="197" customFormat="1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9" s="746" customFormat="1" x14ac:dyDescent="0.25">
      <c r="A5" s="737"/>
      <c r="B5" s="738"/>
      <c r="C5" s="739"/>
      <c r="D5" s="740"/>
      <c r="E5" s="741"/>
      <c r="F5" s="742"/>
      <c r="G5" s="743"/>
      <c r="H5" s="744"/>
      <c r="I5" s="745"/>
    </row>
    <row r="6" spans="1:9" s="752" customFormat="1" x14ac:dyDescent="0.25">
      <c r="A6" s="4"/>
      <c r="B6" s="4" t="s">
        <v>111</v>
      </c>
      <c r="C6" s="747"/>
      <c r="D6" s="748"/>
      <c r="E6" s="749"/>
      <c r="F6" s="750"/>
      <c r="G6" s="744"/>
      <c r="H6" s="744"/>
      <c r="I6" s="751"/>
    </row>
    <row r="7" spans="1:9" s="752" customFormat="1" x14ac:dyDescent="0.25">
      <c r="A7" s="4"/>
      <c r="B7" s="4" t="s">
        <v>99</v>
      </c>
      <c r="C7" s="749">
        <f>SUM(C9,C10)</f>
        <v>560375000</v>
      </c>
      <c r="D7" s="748"/>
      <c r="E7" s="753"/>
      <c r="F7" s="748"/>
      <c r="G7" s="744"/>
      <c r="H7" s="744"/>
      <c r="I7" s="751"/>
    </row>
    <row r="8" spans="1:9" s="744" customFormat="1" x14ac:dyDescent="0.25">
      <c r="A8" s="4"/>
      <c r="B8" s="4" t="s">
        <v>535</v>
      </c>
      <c r="C8" s="749">
        <f>SUM(C9,C10)</f>
        <v>560375000</v>
      </c>
      <c r="D8" s="748"/>
      <c r="E8" s="753"/>
      <c r="F8" s="748"/>
    </row>
    <row r="9" spans="1:9" s="744" customFormat="1" x14ac:dyDescent="0.25">
      <c r="A9" s="4"/>
      <c r="B9" s="4" t="s">
        <v>536</v>
      </c>
      <c r="C9" s="749">
        <f>SUM(C14,C27,C30)</f>
        <v>215000000</v>
      </c>
      <c r="D9" s="748"/>
      <c r="E9" s="753"/>
      <c r="F9" s="748"/>
    </row>
    <row r="10" spans="1:9" s="744" customFormat="1" x14ac:dyDescent="0.25">
      <c r="A10" s="4"/>
      <c r="B10" s="4" t="s">
        <v>537</v>
      </c>
      <c r="C10" s="749">
        <f>SUM(C34,C47,C51,C62,C66)</f>
        <v>345375000</v>
      </c>
      <c r="D10" s="748"/>
      <c r="E10" s="753"/>
      <c r="F10" s="748"/>
    </row>
    <row r="11" spans="1:9" s="744" customFormat="1" x14ac:dyDescent="0.25">
      <c r="A11" s="4"/>
      <c r="B11" s="4" t="s">
        <v>538</v>
      </c>
      <c r="C11" s="749"/>
      <c r="D11" s="748"/>
      <c r="E11" s="753"/>
      <c r="F11" s="748"/>
    </row>
    <row r="12" spans="1:9" s="744" customFormat="1" x14ac:dyDescent="0.25">
      <c r="A12" s="4"/>
      <c r="B12" s="4"/>
      <c r="C12" s="749"/>
      <c r="D12" s="748"/>
      <c r="E12" s="753"/>
      <c r="F12" s="748"/>
    </row>
    <row r="13" spans="1:9" s="744" customFormat="1" x14ac:dyDescent="0.25">
      <c r="A13" s="4"/>
      <c r="B13" s="754" t="s">
        <v>539</v>
      </c>
      <c r="C13" s="747">
        <f>SUM(C14,C27,C30)</f>
        <v>215000000</v>
      </c>
      <c r="D13" s="748"/>
      <c r="E13" s="754"/>
      <c r="F13" s="748"/>
    </row>
    <row r="14" spans="1:9" s="757" customFormat="1" ht="31.2" x14ac:dyDescent="0.3">
      <c r="A14" s="118" t="s">
        <v>237</v>
      </c>
      <c r="B14" s="81" t="s">
        <v>238</v>
      </c>
      <c r="C14" s="755">
        <f>SUM(C15:C25)</f>
        <v>143800000</v>
      </c>
      <c r="D14" s="756"/>
      <c r="E14" s="804">
        <v>1</v>
      </c>
      <c r="F14" s="764" t="s">
        <v>99</v>
      </c>
    </row>
    <row r="15" spans="1:9" s="760" customFormat="1" ht="31.2" x14ac:dyDescent="0.3">
      <c r="A15" s="88" t="s">
        <v>1</v>
      </c>
      <c r="B15" s="5" t="s">
        <v>420</v>
      </c>
      <c r="C15" s="758">
        <v>3500000</v>
      </c>
      <c r="D15" s="233" t="s">
        <v>540</v>
      </c>
      <c r="E15" s="805" t="s">
        <v>541</v>
      </c>
      <c r="F15" s="768" t="s">
        <v>99</v>
      </c>
      <c r="G15" s="759"/>
    </row>
    <row r="16" spans="1:9" s="760" customFormat="1" ht="31.2" x14ac:dyDescent="0.3">
      <c r="A16" s="88" t="s">
        <v>3</v>
      </c>
      <c r="B16" s="5" t="s">
        <v>424</v>
      </c>
      <c r="C16" s="758">
        <v>20400000</v>
      </c>
      <c r="D16" s="233" t="s">
        <v>542</v>
      </c>
      <c r="E16" s="805" t="s">
        <v>528</v>
      </c>
      <c r="F16" s="768" t="s">
        <v>99</v>
      </c>
      <c r="G16" s="759"/>
    </row>
    <row r="17" spans="1:7" s="760" customFormat="1" ht="31.2" x14ac:dyDescent="0.3">
      <c r="A17" s="88" t="s">
        <v>4</v>
      </c>
      <c r="B17" s="5" t="s">
        <v>426</v>
      </c>
      <c r="C17" s="758">
        <v>25200000</v>
      </c>
      <c r="D17" s="233" t="s">
        <v>543</v>
      </c>
      <c r="E17" s="805" t="s">
        <v>528</v>
      </c>
      <c r="F17" s="768" t="s">
        <v>99</v>
      </c>
      <c r="G17" s="759"/>
    </row>
    <row r="18" spans="1:7" s="760" customFormat="1" ht="31.2" x14ac:dyDescent="0.3">
      <c r="A18" s="88" t="s">
        <v>431</v>
      </c>
      <c r="B18" s="5" t="s">
        <v>239</v>
      </c>
      <c r="C18" s="758">
        <v>16500000</v>
      </c>
      <c r="D18" s="233" t="s">
        <v>544</v>
      </c>
      <c r="E18" s="805" t="s">
        <v>545</v>
      </c>
      <c r="F18" s="768" t="s">
        <v>99</v>
      </c>
      <c r="G18" s="759"/>
    </row>
    <row r="19" spans="1:7" s="760" customFormat="1" ht="31.2" x14ac:dyDescent="0.3">
      <c r="A19" s="88" t="s">
        <v>435</v>
      </c>
      <c r="B19" s="5" t="s">
        <v>439</v>
      </c>
      <c r="C19" s="758">
        <v>5000000</v>
      </c>
      <c r="D19" s="71" t="s">
        <v>546</v>
      </c>
      <c r="E19" s="805" t="s">
        <v>422</v>
      </c>
      <c r="F19" s="768" t="s">
        <v>99</v>
      </c>
      <c r="G19" s="761"/>
    </row>
    <row r="20" spans="1:7" s="760" customFormat="1" ht="31.2" x14ac:dyDescent="0.3">
      <c r="A20" s="88" t="s">
        <v>438</v>
      </c>
      <c r="B20" s="5" t="s">
        <v>242</v>
      </c>
      <c r="C20" s="758">
        <v>5000000</v>
      </c>
      <c r="D20" s="233" t="s">
        <v>547</v>
      </c>
      <c r="E20" s="805" t="s">
        <v>444</v>
      </c>
      <c r="F20" s="768" t="s">
        <v>99</v>
      </c>
      <c r="G20" s="762"/>
    </row>
    <row r="21" spans="1:7" s="760" customFormat="1" ht="31.2" x14ac:dyDescent="0.3">
      <c r="A21" s="88" t="s">
        <v>441</v>
      </c>
      <c r="B21" s="5" t="s">
        <v>548</v>
      </c>
      <c r="C21" s="758">
        <v>6200000</v>
      </c>
      <c r="D21" s="233" t="s">
        <v>549</v>
      </c>
      <c r="E21" s="805" t="s">
        <v>484</v>
      </c>
      <c r="F21" s="768" t="s">
        <v>99</v>
      </c>
      <c r="G21" s="762"/>
    </row>
    <row r="22" spans="1:7" s="760" customFormat="1" ht="31.2" x14ac:dyDescent="0.3">
      <c r="A22" s="88" t="s">
        <v>445</v>
      </c>
      <c r="B22" s="5" t="s">
        <v>550</v>
      </c>
      <c r="C22" s="758">
        <v>2400000</v>
      </c>
      <c r="D22" s="233" t="s">
        <v>551</v>
      </c>
      <c r="E22" s="805" t="s">
        <v>515</v>
      </c>
      <c r="F22" s="768" t="s">
        <v>99</v>
      </c>
      <c r="G22" s="762"/>
    </row>
    <row r="23" spans="1:7" s="760" customFormat="1" ht="31.2" x14ac:dyDescent="0.3">
      <c r="A23" s="88" t="s">
        <v>449</v>
      </c>
      <c r="B23" s="5" t="s">
        <v>446</v>
      </c>
      <c r="C23" s="758">
        <v>14600000</v>
      </c>
      <c r="D23" s="233" t="s">
        <v>552</v>
      </c>
      <c r="E23" s="805" t="s">
        <v>328</v>
      </c>
      <c r="F23" s="768" t="s">
        <v>99</v>
      </c>
      <c r="G23" s="762"/>
    </row>
    <row r="24" spans="1:7" s="760" customFormat="1" ht="31.2" x14ac:dyDescent="0.3">
      <c r="A24" s="88" t="s">
        <v>553</v>
      </c>
      <c r="B24" s="5" t="s">
        <v>554</v>
      </c>
      <c r="C24" s="758">
        <v>35000000</v>
      </c>
      <c r="D24" s="233" t="s">
        <v>555</v>
      </c>
      <c r="E24" s="805" t="s">
        <v>556</v>
      </c>
      <c r="F24" s="768" t="s">
        <v>99</v>
      </c>
      <c r="G24" s="762"/>
    </row>
    <row r="25" spans="1:7" s="760" customFormat="1" ht="31.2" x14ac:dyDescent="0.3">
      <c r="A25" s="88" t="s">
        <v>557</v>
      </c>
      <c r="B25" s="5" t="s">
        <v>558</v>
      </c>
      <c r="C25" s="758">
        <v>10000000</v>
      </c>
      <c r="D25" s="233" t="s">
        <v>559</v>
      </c>
      <c r="E25" s="805" t="s">
        <v>528</v>
      </c>
      <c r="F25" s="768" t="s">
        <v>99</v>
      </c>
      <c r="G25" s="762"/>
    </row>
    <row r="26" spans="1:7" s="760" customFormat="1" x14ac:dyDescent="0.3">
      <c r="A26" s="763"/>
      <c r="B26" s="764"/>
      <c r="C26" s="765"/>
      <c r="D26" s="766"/>
      <c r="E26" s="768"/>
      <c r="F26" s="768"/>
      <c r="G26" s="767"/>
    </row>
    <row r="27" spans="1:7" s="760" customFormat="1" ht="31.2" x14ac:dyDescent="0.3">
      <c r="A27" s="118" t="s">
        <v>243</v>
      </c>
      <c r="B27" s="81" t="s">
        <v>244</v>
      </c>
      <c r="C27" s="755">
        <f>SUM(C28:C28)</f>
        <v>32000000</v>
      </c>
      <c r="D27" s="768"/>
      <c r="E27" s="804">
        <v>1</v>
      </c>
      <c r="F27" s="764" t="s">
        <v>99</v>
      </c>
      <c r="G27" s="769"/>
    </row>
    <row r="28" spans="1:7" s="760" customFormat="1" ht="31.2" x14ac:dyDescent="0.3">
      <c r="A28" s="88" t="s">
        <v>1</v>
      </c>
      <c r="B28" s="5" t="s">
        <v>456</v>
      </c>
      <c r="C28" s="758">
        <v>32000000</v>
      </c>
      <c r="D28" s="233" t="s">
        <v>560</v>
      </c>
      <c r="E28" s="805" t="s">
        <v>561</v>
      </c>
      <c r="F28" s="768" t="s">
        <v>99</v>
      </c>
      <c r="G28" s="759"/>
    </row>
    <row r="29" spans="1:7" s="760" customFormat="1" x14ac:dyDescent="0.3">
      <c r="A29" s="763"/>
      <c r="B29" s="768"/>
      <c r="C29" s="765"/>
      <c r="D29" s="768"/>
      <c r="E29" s="768"/>
      <c r="F29" s="768"/>
      <c r="G29" s="769"/>
    </row>
    <row r="30" spans="1:7" s="760" customFormat="1" ht="46.8" x14ac:dyDescent="0.3">
      <c r="A30" s="118" t="s">
        <v>247</v>
      </c>
      <c r="B30" s="90" t="s">
        <v>466</v>
      </c>
      <c r="C30" s="770">
        <f>SUM(C31:C32)</f>
        <v>39200000</v>
      </c>
      <c r="D30" s="764"/>
      <c r="E30" s="804">
        <v>1</v>
      </c>
      <c r="F30" s="764" t="s">
        <v>99</v>
      </c>
      <c r="G30" s="771"/>
    </row>
    <row r="31" spans="1:7" s="760" customFormat="1" ht="31.2" x14ac:dyDescent="0.3">
      <c r="A31" s="88" t="s">
        <v>1</v>
      </c>
      <c r="B31" s="5" t="s">
        <v>562</v>
      </c>
      <c r="C31" s="758">
        <v>2000000</v>
      </c>
      <c r="D31" s="233" t="s">
        <v>563</v>
      </c>
      <c r="E31" s="805" t="s">
        <v>564</v>
      </c>
      <c r="F31" s="768" t="s">
        <v>99</v>
      </c>
      <c r="G31" s="762"/>
    </row>
    <row r="32" spans="1:7" s="744" customFormat="1" ht="31.2" x14ac:dyDescent="0.25">
      <c r="A32" s="88" t="s">
        <v>3</v>
      </c>
      <c r="B32" s="5" t="s">
        <v>565</v>
      </c>
      <c r="C32" s="758">
        <v>37200000</v>
      </c>
      <c r="D32" s="233" t="s">
        <v>566</v>
      </c>
      <c r="E32" s="805" t="s">
        <v>528</v>
      </c>
      <c r="F32" s="768" t="s">
        <v>99</v>
      </c>
      <c r="G32" s="762"/>
    </row>
    <row r="33" spans="1:7" s="744" customFormat="1" x14ac:dyDescent="0.25">
      <c r="A33" s="772"/>
      <c r="B33" s="773"/>
      <c r="C33" s="774"/>
      <c r="D33" s="775"/>
      <c r="E33" s="776"/>
      <c r="F33" s="806"/>
      <c r="G33" s="777"/>
    </row>
    <row r="34" spans="1:7" s="744" customFormat="1" ht="31.2" x14ac:dyDescent="0.25">
      <c r="A34" s="479"/>
      <c r="B34" s="4" t="s">
        <v>567</v>
      </c>
      <c r="C34" s="778">
        <f>SUM(C35,C39)</f>
        <v>207000000</v>
      </c>
      <c r="D34" s="779"/>
      <c r="E34" s="780" t="s">
        <v>568</v>
      </c>
      <c r="F34" s="806"/>
      <c r="G34" s="781"/>
    </row>
    <row r="35" spans="1:7" s="744" customFormat="1" ht="31.2" x14ac:dyDescent="0.25">
      <c r="A35" s="118" t="s">
        <v>248</v>
      </c>
      <c r="B35" s="81" t="s">
        <v>569</v>
      </c>
      <c r="C35" s="770">
        <f>SUM(C36:C37)</f>
        <v>30000000</v>
      </c>
      <c r="D35" s="779"/>
      <c r="E35" s="804">
        <v>1</v>
      </c>
      <c r="F35" s="764" t="s">
        <v>99</v>
      </c>
      <c r="G35" s="781"/>
    </row>
    <row r="36" spans="1:7" s="744" customFormat="1" ht="31.2" x14ac:dyDescent="0.25">
      <c r="A36" s="88" t="s">
        <v>1</v>
      </c>
      <c r="B36" s="5" t="s">
        <v>570</v>
      </c>
      <c r="C36" s="758">
        <v>10000000</v>
      </c>
      <c r="D36" s="233" t="s">
        <v>571</v>
      </c>
      <c r="E36" s="805" t="s">
        <v>572</v>
      </c>
      <c r="F36" s="768" t="s">
        <v>99</v>
      </c>
      <c r="G36" s="759"/>
    </row>
    <row r="37" spans="1:7" s="744" customFormat="1" ht="31.2" x14ac:dyDescent="0.25">
      <c r="A37" s="88" t="s">
        <v>3</v>
      </c>
      <c r="B37" s="5" t="s">
        <v>573</v>
      </c>
      <c r="C37" s="758">
        <v>20000000</v>
      </c>
      <c r="D37" s="233" t="s">
        <v>574</v>
      </c>
      <c r="E37" s="805" t="s">
        <v>575</v>
      </c>
      <c r="F37" s="768" t="s">
        <v>99</v>
      </c>
      <c r="G37" s="759"/>
    </row>
    <row r="38" spans="1:7" s="744" customFormat="1" x14ac:dyDescent="0.25">
      <c r="A38" s="782"/>
      <c r="B38" s="783"/>
      <c r="C38" s="784"/>
      <c r="D38" s="779"/>
      <c r="E38" s="780"/>
      <c r="F38" s="806"/>
      <c r="G38" s="781"/>
    </row>
    <row r="39" spans="1:7" s="744" customFormat="1" ht="31.2" x14ac:dyDescent="0.25">
      <c r="A39" s="118" t="s">
        <v>249</v>
      </c>
      <c r="B39" s="81" t="s">
        <v>576</v>
      </c>
      <c r="C39" s="785">
        <f>SUM(C40:C45)</f>
        <v>177000000</v>
      </c>
      <c r="D39" s="779"/>
      <c r="E39" s="804">
        <v>1</v>
      </c>
      <c r="F39" s="764" t="s">
        <v>99</v>
      </c>
      <c r="G39" s="781"/>
    </row>
    <row r="40" spans="1:7" s="744" customFormat="1" ht="46.8" x14ac:dyDescent="0.25">
      <c r="A40" s="88" t="s">
        <v>1</v>
      </c>
      <c r="B40" s="5" t="s">
        <v>577</v>
      </c>
      <c r="C40" s="758">
        <v>12000000</v>
      </c>
      <c r="D40" s="233" t="s">
        <v>578</v>
      </c>
      <c r="E40" s="807">
        <v>1</v>
      </c>
      <c r="F40" s="768" t="s">
        <v>99</v>
      </c>
      <c r="G40" s="759"/>
    </row>
    <row r="41" spans="1:7" s="744" customFormat="1" ht="31.2" x14ac:dyDescent="0.25">
      <c r="A41" s="88" t="s">
        <v>3</v>
      </c>
      <c r="B41" s="5" t="s">
        <v>579</v>
      </c>
      <c r="C41" s="758">
        <v>20000000</v>
      </c>
      <c r="D41" s="233" t="s">
        <v>580</v>
      </c>
      <c r="E41" s="805" t="s">
        <v>581</v>
      </c>
      <c r="F41" s="768" t="s">
        <v>99</v>
      </c>
      <c r="G41" s="759"/>
    </row>
    <row r="42" spans="1:7" s="744" customFormat="1" ht="31.2" x14ac:dyDescent="0.25">
      <c r="A42" s="88" t="s">
        <v>4</v>
      </c>
      <c r="B42" s="5" t="s">
        <v>582</v>
      </c>
      <c r="C42" s="758">
        <v>50000000</v>
      </c>
      <c r="D42" s="233" t="s">
        <v>583</v>
      </c>
      <c r="E42" s="805" t="s">
        <v>255</v>
      </c>
      <c r="F42" s="768" t="s">
        <v>99</v>
      </c>
      <c r="G42" s="759"/>
    </row>
    <row r="43" spans="1:7" s="744" customFormat="1" ht="31.2" x14ac:dyDescent="0.25">
      <c r="A43" s="88" t="s">
        <v>431</v>
      </c>
      <c r="B43" s="5" t="s">
        <v>584</v>
      </c>
      <c r="C43" s="758">
        <v>30000000</v>
      </c>
      <c r="D43" s="233" t="s">
        <v>585</v>
      </c>
      <c r="E43" s="805" t="s">
        <v>575</v>
      </c>
      <c r="F43" s="768" t="s">
        <v>99</v>
      </c>
      <c r="G43" s="759"/>
    </row>
    <row r="44" spans="1:7" s="744" customFormat="1" ht="31.2" x14ac:dyDescent="0.25">
      <c r="A44" s="88" t="s">
        <v>435</v>
      </c>
      <c r="B44" s="5" t="s">
        <v>586</v>
      </c>
      <c r="C44" s="758">
        <v>25000000</v>
      </c>
      <c r="D44" s="233" t="s">
        <v>587</v>
      </c>
      <c r="E44" s="805" t="s">
        <v>255</v>
      </c>
      <c r="F44" s="768" t="s">
        <v>99</v>
      </c>
      <c r="G44" s="759"/>
    </row>
    <row r="45" spans="1:7" s="744" customFormat="1" ht="31.2" x14ac:dyDescent="0.25">
      <c r="A45" s="88" t="s">
        <v>438</v>
      </c>
      <c r="B45" s="5" t="s">
        <v>588</v>
      </c>
      <c r="C45" s="758">
        <v>40000000</v>
      </c>
      <c r="D45" s="233" t="s">
        <v>589</v>
      </c>
      <c r="E45" s="805" t="s">
        <v>590</v>
      </c>
      <c r="F45" s="768" t="s">
        <v>99</v>
      </c>
      <c r="G45" s="759"/>
    </row>
    <row r="46" spans="1:7" s="788" customFormat="1" x14ac:dyDescent="0.25">
      <c r="A46" s="786"/>
      <c r="B46" s="783"/>
      <c r="C46" s="787"/>
      <c r="D46" s="779"/>
      <c r="E46" s="808"/>
      <c r="F46" s="809"/>
      <c r="G46" s="781"/>
    </row>
    <row r="47" spans="1:7" s="744" customFormat="1" ht="31.2" x14ac:dyDescent="0.25">
      <c r="A47" s="479"/>
      <c r="B47" s="4" t="s">
        <v>591</v>
      </c>
      <c r="C47" s="789">
        <f>SUM(C48)</f>
        <v>15000000</v>
      </c>
      <c r="D47" s="779"/>
      <c r="E47" s="780"/>
      <c r="F47" s="809"/>
      <c r="G47" s="781"/>
    </row>
    <row r="48" spans="1:7" s="744" customFormat="1" ht="31.2" x14ac:dyDescent="0.25">
      <c r="A48" s="118" t="s">
        <v>250</v>
      </c>
      <c r="B48" s="81" t="s">
        <v>363</v>
      </c>
      <c r="C48" s="785">
        <f>SUM(C49)</f>
        <v>15000000</v>
      </c>
      <c r="D48" s="779"/>
      <c r="E48" s="804">
        <v>1</v>
      </c>
      <c r="F48" s="764" t="s">
        <v>99</v>
      </c>
      <c r="G48" s="781"/>
    </row>
    <row r="49" spans="1:7" s="744" customFormat="1" ht="31.2" x14ac:dyDescent="0.25">
      <c r="A49" s="88" t="s">
        <v>1</v>
      </c>
      <c r="B49" s="5" t="s">
        <v>592</v>
      </c>
      <c r="C49" s="758">
        <v>15000000</v>
      </c>
      <c r="D49" s="233" t="s">
        <v>593</v>
      </c>
      <c r="E49" s="805" t="s">
        <v>528</v>
      </c>
      <c r="F49" s="768" t="s">
        <v>99</v>
      </c>
      <c r="G49" s="759"/>
    </row>
    <row r="50" spans="1:7" s="744" customFormat="1" x14ac:dyDescent="0.3">
      <c r="A50" s="88"/>
      <c r="B50" s="5"/>
      <c r="C50" s="439"/>
      <c r="D50" s="779"/>
      <c r="E50" s="780"/>
      <c r="F50" s="809"/>
      <c r="G50" s="781"/>
    </row>
    <row r="51" spans="1:7" s="744" customFormat="1" x14ac:dyDescent="0.25">
      <c r="A51" s="479"/>
      <c r="B51" s="4" t="s">
        <v>594</v>
      </c>
      <c r="C51" s="789">
        <f>SUM(C52,C56)</f>
        <v>91375000</v>
      </c>
      <c r="D51" s="779"/>
      <c r="E51" s="780"/>
      <c r="F51" s="809"/>
      <c r="G51" s="781"/>
    </row>
    <row r="52" spans="1:7" s="744" customFormat="1" ht="31.2" x14ac:dyDescent="0.25">
      <c r="A52" s="118" t="s">
        <v>253</v>
      </c>
      <c r="B52" s="81" t="s">
        <v>595</v>
      </c>
      <c r="C52" s="785">
        <f>SUM(C53:C54)</f>
        <v>35000000</v>
      </c>
      <c r="D52" s="779"/>
      <c r="E52" s="804">
        <v>1</v>
      </c>
      <c r="F52" s="764" t="s">
        <v>99</v>
      </c>
      <c r="G52" s="781"/>
    </row>
    <row r="53" spans="1:7" s="744" customFormat="1" ht="31.2" x14ac:dyDescent="0.25">
      <c r="A53" s="88" t="s">
        <v>1</v>
      </c>
      <c r="B53" s="5" t="s">
        <v>596</v>
      </c>
      <c r="C53" s="758">
        <v>15000000</v>
      </c>
      <c r="D53" s="233" t="s">
        <v>597</v>
      </c>
      <c r="E53" s="805" t="s">
        <v>575</v>
      </c>
      <c r="F53" s="768" t="s">
        <v>99</v>
      </c>
      <c r="G53" s="759"/>
    </row>
    <row r="54" spans="1:7" s="744" customFormat="1" ht="31.2" x14ac:dyDescent="0.25">
      <c r="A54" s="88" t="s">
        <v>3</v>
      </c>
      <c r="B54" s="5" t="s">
        <v>598</v>
      </c>
      <c r="C54" s="758">
        <v>20000000</v>
      </c>
      <c r="D54" s="233" t="s">
        <v>599</v>
      </c>
      <c r="E54" s="805" t="s">
        <v>575</v>
      </c>
      <c r="F54" s="768" t="s">
        <v>99</v>
      </c>
      <c r="G54" s="759"/>
    </row>
    <row r="55" spans="1:7" s="744" customFormat="1" x14ac:dyDescent="0.3">
      <c r="A55" s="88"/>
      <c r="B55" s="5"/>
      <c r="C55" s="439"/>
      <c r="D55" s="779"/>
      <c r="E55" s="780"/>
      <c r="F55" s="809"/>
      <c r="G55" s="781"/>
    </row>
    <row r="56" spans="1:7" s="744" customFormat="1" ht="31.2" x14ac:dyDescent="0.25">
      <c r="A56" s="118" t="s">
        <v>256</v>
      </c>
      <c r="B56" s="81" t="s">
        <v>600</v>
      </c>
      <c r="C56" s="790">
        <f>SUM(C57:C60)</f>
        <v>56375000</v>
      </c>
      <c r="D56" s="775"/>
      <c r="E56" s="804">
        <v>1</v>
      </c>
      <c r="F56" s="764" t="s">
        <v>99</v>
      </c>
      <c r="G56" s="777"/>
    </row>
    <row r="57" spans="1:7" s="744" customFormat="1" ht="31.2" x14ac:dyDescent="0.25">
      <c r="A57" s="88" t="s">
        <v>1</v>
      </c>
      <c r="B57" s="5" t="s">
        <v>601</v>
      </c>
      <c r="C57" s="758">
        <v>10000000</v>
      </c>
      <c r="D57" s="233" t="s">
        <v>602</v>
      </c>
      <c r="E57" s="805" t="s">
        <v>575</v>
      </c>
      <c r="F57" s="768" t="s">
        <v>99</v>
      </c>
      <c r="G57" s="759"/>
    </row>
    <row r="58" spans="1:7" s="744" customFormat="1" ht="31.2" x14ac:dyDescent="0.25">
      <c r="A58" s="88" t="s">
        <v>3</v>
      </c>
      <c r="B58" s="5" t="s">
        <v>603</v>
      </c>
      <c r="C58" s="758">
        <v>10000000</v>
      </c>
      <c r="D58" s="233" t="s">
        <v>604</v>
      </c>
      <c r="E58" s="805" t="s">
        <v>575</v>
      </c>
      <c r="F58" s="768" t="s">
        <v>99</v>
      </c>
      <c r="G58" s="759"/>
    </row>
    <row r="59" spans="1:7" s="744" customFormat="1" ht="46.8" x14ac:dyDescent="0.25">
      <c r="A59" s="88" t="s">
        <v>4</v>
      </c>
      <c r="B59" s="92" t="s">
        <v>605</v>
      </c>
      <c r="C59" s="758">
        <v>6000000</v>
      </c>
      <c r="D59" s="233" t="s">
        <v>606</v>
      </c>
      <c r="E59" s="805" t="s">
        <v>607</v>
      </c>
      <c r="F59" s="768" t="s">
        <v>99</v>
      </c>
      <c r="G59" s="759"/>
    </row>
    <row r="60" spans="1:7" s="744" customFormat="1" ht="31.2" x14ac:dyDescent="0.25">
      <c r="A60" s="88" t="s">
        <v>431</v>
      </c>
      <c r="B60" s="92" t="s">
        <v>608</v>
      </c>
      <c r="C60" s="758">
        <v>30375000</v>
      </c>
      <c r="D60" s="233" t="s">
        <v>609</v>
      </c>
      <c r="E60" s="805" t="s">
        <v>575</v>
      </c>
      <c r="F60" s="768" t="s">
        <v>99</v>
      </c>
      <c r="G60" s="759"/>
    </row>
    <row r="61" spans="1:7" s="744" customFormat="1" x14ac:dyDescent="0.3">
      <c r="A61" s="88"/>
      <c r="B61" s="92"/>
      <c r="C61" s="787"/>
      <c r="D61" s="775"/>
      <c r="E61" s="810"/>
      <c r="F61" s="809"/>
      <c r="G61" s="777"/>
    </row>
    <row r="62" spans="1:7" s="744" customFormat="1" x14ac:dyDescent="0.3">
      <c r="A62" s="479"/>
      <c r="B62" s="4" t="s">
        <v>610</v>
      </c>
      <c r="C62" s="791">
        <f>SUM(C63)</f>
        <v>12000000</v>
      </c>
      <c r="D62" s="775"/>
      <c r="E62" s="810"/>
      <c r="F62" s="809"/>
      <c r="G62" s="777"/>
    </row>
    <row r="63" spans="1:7" s="744" customFormat="1" ht="31.2" x14ac:dyDescent="0.25">
      <c r="A63" s="118" t="s">
        <v>123</v>
      </c>
      <c r="B63" s="81" t="s">
        <v>611</v>
      </c>
      <c r="C63" s="790">
        <f>SUM(C64)</f>
        <v>12000000</v>
      </c>
      <c r="D63" s="775"/>
      <c r="E63" s="804">
        <v>1</v>
      </c>
      <c r="F63" s="764" t="s">
        <v>99</v>
      </c>
      <c r="G63" s="777"/>
    </row>
    <row r="64" spans="1:7" s="744" customFormat="1" ht="31.2" x14ac:dyDescent="0.25">
      <c r="A64" s="88" t="s">
        <v>1</v>
      </c>
      <c r="B64" s="5" t="s">
        <v>612</v>
      </c>
      <c r="C64" s="758">
        <v>12000000</v>
      </c>
      <c r="D64" s="233" t="s">
        <v>613</v>
      </c>
      <c r="E64" s="805" t="s">
        <v>614</v>
      </c>
      <c r="F64" s="768" t="s">
        <v>99</v>
      </c>
      <c r="G64" s="762"/>
    </row>
    <row r="65" spans="1:9" s="744" customFormat="1" x14ac:dyDescent="0.25">
      <c r="A65" s="88"/>
      <c r="B65" s="5"/>
      <c r="C65" s="758"/>
      <c r="D65" s="233"/>
      <c r="E65" s="805"/>
      <c r="F65" s="768"/>
      <c r="G65" s="762"/>
    </row>
    <row r="66" spans="1:9" s="795" customFormat="1" x14ac:dyDescent="0.25">
      <c r="A66" s="792"/>
      <c r="B66" s="4" t="s">
        <v>615</v>
      </c>
      <c r="C66" s="793">
        <f>SUM(C67)</f>
        <v>20000000</v>
      </c>
      <c r="D66" s="235"/>
      <c r="E66" s="227"/>
      <c r="F66" s="764"/>
      <c r="G66" s="794"/>
    </row>
    <row r="67" spans="1:9" s="795" customFormat="1" ht="31.2" x14ac:dyDescent="0.25">
      <c r="A67" s="118" t="s">
        <v>257</v>
      </c>
      <c r="B67" s="796" t="s">
        <v>616</v>
      </c>
      <c r="C67" s="770">
        <f>SUM(C68)</f>
        <v>20000000</v>
      </c>
      <c r="D67" s="235"/>
      <c r="E67" s="804">
        <v>1</v>
      </c>
      <c r="F67" s="764" t="s">
        <v>99</v>
      </c>
      <c r="G67" s="794"/>
    </row>
    <row r="68" spans="1:9" s="744" customFormat="1" ht="31.2" x14ac:dyDescent="0.25">
      <c r="A68" s="88" t="s">
        <v>1</v>
      </c>
      <c r="B68" s="5" t="s">
        <v>617</v>
      </c>
      <c r="C68" s="758">
        <v>20000000</v>
      </c>
      <c r="D68" s="233" t="s">
        <v>618</v>
      </c>
      <c r="E68" s="805" t="s">
        <v>575</v>
      </c>
      <c r="F68" s="768" t="s">
        <v>99</v>
      </c>
      <c r="G68" s="762"/>
    </row>
    <row r="69" spans="1:9" s="744" customFormat="1" x14ac:dyDescent="0.25">
      <c r="A69" s="797"/>
      <c r="B69" s="798"/>
      <c r="C69" s="777"/>
      <c r="D69" s="799"/>
      <c r="E69" s="777"/>
      <c r="F69" s="800"/>
    </row>
    <row r="70" spans="1:9" s="733" customFormat="1" x14ac:dyDescent="0.3">
      <c r="C70" s="777"/>
      <c r="E70" s="777"/>
      <c r="F70" s="44"/>
    </row>
    <row r="71" spans="1:9" s="733" customFormat="1" x14ac:dyDescent="0.3">
      <c r="C71" s="777"/>
      <c r="E71" s="777"/>
      <c r="F71" s="44"/>
    </row>
    <row r="72" spans="1:9" s="733" customFormat="1" x14ac:dyDescent="0.3">
      <c r="C72" s="777"/>
      <c r="E72" s="777"/>
      <c r="F72" s="45"/>
    </row>
    <row r="73" spans="1:9" s="733" customFormat="1" x14ac:dyDescent="0.3">
      <c r="C73" s="777"/>
      <c r="E73" s="777"/>
      <c r="F73" s="45"/>
    </row>
    <row r="74" spans="1:9" x14ac:dyDescent="0.3">
      <c r="A74" s="733"/>
      <c r="B74" s="733"/>
      <c r="C74" s="777"/>
      <c r="D74" s="733"/>
      <c r="E74" s="777"/>
      <c r="F74" s="45"/>
      <c r="G74" s="733"/>
      <c r="H74" s="733"/>
      <c r="I74" s="801"/>
    </row>
    <row r="75" spans="1:9" x14ac:dyDescent="0.3">
      <c r="A75" s="733"/>
      <c r="B75" s="733"/>
      <c r="C75" s="777"/>
      <c r="D75" s="733"/>
      <c r="E75" s="777"/>
      <c r="F75" s="45"/>
      <c r="G75" s="733"/>
      <c r="H75" s="733"/>
      <c r="I75" s="801"/>
    </row>
    <row r="76" spans="1:9" x14ac:dyDescent="0.3">
      <c r="A76" s="733"/>
      <c r="B76" s="733"/>
      <c r="C76" s="777"/>
      <c r="D76" s="733"/>
      <c r="E76" s="777"/>
      <c r="F76" s="45"/>
      <c r="G76" s="733"/>
      <c r="H76" s="733"/>
      <c r="I76" s="801"/>
    </row>
    <row r="77" spans="1:9" x14ac:dyDescent="0.3">
      <c r="A77" s="733"/>
      <c r="B77" s="733"/>
      <c r="C77" s="777"/>
      <c r="D77" s="733"/>
      <c r="E77" s="777"/>
      <c r="F77" s="45"/>
      <c r="G77" s="733"/>
      <c r="H77" s="733"/>
      <c r="I77" s="801"/>
    </row>
    <row r="78" spans="1:9" x14ac:dyDescent="0.3">
      <c r="A78" s="733"/>
      <c r="B78" s="733"/>
      <c r="C78" s="734"/>
      <c r="D78" s="733"/>
      <c r="E78" s="734"/>
      <c r="F78" s="45"/>
      <c r="G78" s="733"/>
      <c r="H78" s="733"/>
      <c r="I78" s="801"/>
    </row>
    <row r="79" spans="1:9" x14ac:dyDescent="0.3">
      <c r="A79" s="733"/>
      <c r="B79" s="733"/>
      <c r="C79" s="734"/>
      <c r="D79" s="733"/>
      <c r="E79" s="734"/>
      <c r="F79" s="44"/>
      <c r="G79" s="733"/>
      <c r="H79" s="733"/>
      <c r="I79" s="801"/>
    </row>
    <row r="80" spans="1:9" x14ac:dyDescent="0.3">
      <c r="A80" s="733"/>
      <c r="B80" s="733"/>
      <c r="C80" s="734"/>
      <c r="D80" s="733"/>
      <c r="E80" s="734"/>
      <c r="F80" s="44"/>
      <c r="G80" s="733"/>
      <c r="H80" s="733"/>
      <c r="I80" s="801"/>
    </row>
    <row r="81" spans="1:9" x14ac:dyDescent="0.3">
      <c r="A81" s="733"/>
      <c r="B81" s="733"/>
      <c r="C81" s="734"/>
      <c r="D81" s="733"/>
      <c r="E81" s="734"/>
      <c r="F81" s="44"/>
      <c r="G81" s="733"/>
      <c r="H81" s="733"/>
      <c r="I81" s="801"/>
    </row>
    <row r="82" spans="1:9" x14ac:dyDescent="0.3">
      <c r="A82" s="733"/>
      <c r="B82" s="733"/>
      <c r="C82" s="734"/>
      <c r="D82" s="733"/>
      <c r="E82" s="734"/>
      <c r="F82" s="44"/>
      <c r="G82" s="733"/>
      <c r="H82" s="733"/>
      <c r="I82" s="801"/>
    </row>
    <row r="83" spans="1:9" x14ac:dyDescent="0.3">
      <c r="A83" s="733"/>
      <c r="B83" s="733"/>
      <c r="C83" s="734"/>
      <c r="D83" s="733"/>
      <c r="E83" s="734"/>
      <c r="F83" s="44"/>
      <c r="G83" s="733"/>
      <c r="H83" s="733"/>
      <c r="I83" s="801"/>
    </row>
    <row r="84" spans="1:9" x14ac:dyDescent="0.3">
      <c r="A84" s="733"/>
      <c r="B84" s="733"/>
      <c r="C84" s="734"/>
      <c r="D84" s="733"/>
      <c r="E84" s="734"/>
      <c r="F84" s="44"/>
      <c r="G84" s="733"/>
      <c r="H84" s="733"/>
      <c r="I84" s="801"/>
    </row>
    <row r="85" spans="1:9" x14ac:dyDescent="0.3">
      <c r="A85" s="733"/>
      <c r="B85" s="733"/>
      <c r="C85" s="734"/>
      <c r="D85" s="733"/>
      <c r="E85" s="734"/>
      <c r="F85" s="44"/>
      <c r="G85" s="733"/>
      <c r="H85" s="733"/>
      <c r="I85" s="801"/>
    </row>
    <row r="86" spans="1:9" x14ac:dyDescent="0.3">
      <c r="A86" s="733"/>
      <c r="B86" s="733"/>
      <c r="C86" s="734"/>
      <c r="D86" s="733"/>
      <c r="E86" s="734"/>
      <c r="F86" s="733"/>
      <c r="G86" s="733"/>
      <c r="H86" s="733"/>
      <c r="I86" s="801"/>
    </row>
    <row r="87" spans="1:9" x14ac:dyDescent="0.3">
      <c r="A87" s="733"/>
      <c r="B87" s="733"/>
      <c r="C87" s="734"/>
      <c r="D87" s="733"/>
      <c r="E87" s="734"/>
      <c r="F87" s="733"/>
      <c r="G87" s="733"/>
      <c r="H87" s="733"/>
      <c r="I87" s="801"/>
    </row>
    <row r="88" spans="1:9" x14ac:dyDescent="0.3">
      <c r="A88" s="733"/>
      <c r="B88" s="733"/>
      <c r="C88" s="734"/>
      <c r="D88" s="733"/>
      <c r="E88" s="734"/>
      <c r="F88" s="733"/>
      <c r="G88" s="733"/>
      <c r="H88" s="733"/>
      <c r="I88" s="801"/>
    </row>
    <row r="89" spans="1:9" x14ac:dyDescent="0.3">
      <c r="A89" s="733"/>
      <c r="B89" s="733"/>
      <c r="C89" s="734"/>
      <c r="D89" s="733"/>
      <c r="E89" s="734"/>
      <c r="F89" s="733"/>
      <c r="G89" s="733"/>
      <c r="H89" s="733"/>
      <c r="I89" s="801"/>
    </row>
    <row r="90" spans="1:9" x14ac:dyDescent="0.3">
      <c r="A90" s="733"/>
      <c r="B90" s="733"/>
      <c r="C90" s="734"/>
      <c r="D90" s="733"/>
      <c r="E90" s="734"/>
      <c r="F90" s="733"/>
      <c r="G90" s="733"/>
      <c r="H90" s="733"/>
      <c r="I90" s="801"/>
    </row>
    <row r="91" spans="1:9" x14ac:dyDescent="0.3">
      <c r="A91" s="733"/>
      <c r="B91" s="733"/>
      <c r="C91" s="734"/>
      <c r="D91" s="733"/>
      <c r="E91" s="734"/>
      <c r="F91" s="733"/>
      <c r="G91" s="733"/>
      <c r="H91" s="733"/>
      <c r="I91" s="801"/>
    </row>
    <row r="92" spans="1:9" x14ac:dyDescent="0.3">
      <c r="A92" s="733"/>
      <c r="B92" s="733"/>
      <c r="C92" s="734"/>
      <c r="D92" s="733"/>
      <c r="E92" s="734"/>
      <c r="F92" s="733"/>
      <c r="G92" s="733"/>
      <c r="H92" s="733"/>
      <c r="I92" s="801"/>
    </row>
    <row r="93" spans="1:9" x14ac:dyDescent="0.3">
      <c r="A93" s="733"/>
      <c r="B93" s="733"/>
      <c r="C93" s="734"/>
      <c r="D93" s="733"/>
      <c r="E93" s="734"/>
      <c r="F93" s="733"/>
      <c r="G93" s="733"/>
      <c r="H93" s="733"/>
      <c r="I93" s="801"/>
    </row>
    <row r="94" spans="1:9" x14ac:dyDescent="0.3">
      <c r="A94" s="733"/>
      <c r="B94" s="733"/>
      <c r="C94" s="734"/>
      <c r="D94" s="733"/>
      <c r="E94" s="734"/>
      <c r="F94" s="733"/>
      <c r="G94" s="733"/>
      <c r="H94" s="733"/>
      <c r="I94" s="801"/>
    </row>
    <row r="95" spans="1:9" x14ac:dyDescent="0.3">
      <c r="A95" s="733"/>
      <c r="B95" s="733"/>
      <c r="C95" s="734"/>
      <c r="D95" s="733"/>
      <c r="E95" s="734"/>
      <c r="F95" s="733"/>
      <c r="G95" s="733"/>
      <c r="H95" s="733"/>
      <c r="I95" s="801"/>
    </row>
    <row r="96" spans="1:9" x14ac:dyDescent="0.3">
      <c r="A96" s="733"/>
      <c r="B96" s="733"/>
      <c r="C96" s="734"/>
      <c r="D96" s="733"/>
      <c r="E96" s="734"/>
      <c r="F96" s="733"/>
      <c r="G96" s="733"/>
      <c r="H96" s="733"/>
      <c r="I96" s="801"/>
    </row>
    <row r="97" spans="1:9" x14ac:dyDescent="0.3">
      <c r="A97" s="733"/>
      <c r="B97" s="733"/>
      <c r="C97" s="734"/>
      <c r="D97" s="733"/>
      <c r="E97" s="734"/>
      <c r="F97" s="733"/>
      <c r="G97" s="733"/>
      <c r="H97" s="733"/>
      <c r="I97" s="801"/>
    </row>
    <row r="98" spans="1:9" x14ac:dyDescent="0.3">
      <c r="A98" s="733"/>
      <c r="B98" s="733"/>
      <c r="C98" s="734"/>
      <c r="D98" s="733"/>
      <c r="E98" s="734"/>
      <c r="F98" s="733"/>
      <c r="G98" s="733"/>
      <c r="H98" s="733"/>
      <c r="I98" s="801"/>
    </row>
    <row r="99" spans="1:9" x14ac:dyDescent="0.3">
      <c r="A99" s="733"/>
      <c r="B99" s="733"/>
      <c r="C99" s="734"/>
      <c r="D99" s="733"/>
      <c r="E99" s="734"/>
      <c r="F99" s="733"/>
      <c r="G99" s="733"/>
      <c r="H99" s="733"/>
      <c r="I99" s="801"/>
    </row>
    <row r="100" spans="1:9" x14ac:dyDescent="0.3">
      <c r="A100" s="733"/>
      <c r="B100" s="733"/>
      <c r="C100" s="734"/>
      <c r="D100" s="733"/>
      <c r="E100" s="734"/>
      <c r="F100" s="733"/>
      <c r="G100" s="733"/>
      <c r="H100" s="733"/>
      <c r="I100" s="801"/>
    </row>
    <row r="101" spans="1:9" x14ac:dyDescent="0.3">
      <c r="A101" s="733"/>
      <c r="B101" s="733"/>
      <c r="C101" s="734"/>
      <c r="D101" s="733"/>
      <c r="E101" s="734"/>
      <c r="F101" s="733"/>
      <c r="G101" s="733"/>
      <c r="H101" s="733"/>
      <c r="I101" s="801"/>
    </row>
    <row r="102" spans="1:9" x14ac:dyDescent="0.3">
      <c r="A102" s="733"/>
      <c r="B102" s="733"/>
      <c r="C102" s="734"/>
      <c r="D102" s="733"/>
      <c r="E102" s="734"/>
      <c r="F102" s="733"/>
      <c r="G102" s="733"/>
      <c r="H102" s="733"/>
      <c r="I102" s="801"/>
    </row>
    <row r="103" spans="1:9" x14ac:dyDescent="0.3">
      <c r="A103" s="733"/>
      <c r="B103" s="733"/>
      <c r="C103" s="734"/>
      <c r="D103" s="733"/>
      <c r="E103" s="734"/>
      <c r="F103" s="733"/>
      <c r="G103" s="733"/>
      <c r="H103" s="733"/>
      <c r="I103" s="801"/>
    </row>
    <row r="104" spans="1:9" x14ac:dyDescent="0.3">
      <c r="A104" s="733"/>
      <c r="B104" s="733"/>
      <c r="C104" s="734"/>
      <c r="D104" s="733"/>
      <c r="E104" s="734"/>
      <c r="F104" s="733"/>
      <c r="G104" s="733"/>
      <c r="H104" s="733"/>
      <c r="I104" s="801"/>
    </row>
    <row r="105" spans="1:9" x14ac:dyDescent="0.3">
      <c r="A105" s="733"/>
      <c r="B105" s="733"/>
      <c r="C105" s="734"/>
      <c r="D105" s="733"/>
      <c r="E105" s="734"/>
      <c r="F105" s="733"/>
      <c r="G105" s="733"/>
      <c r="H105" s="733"/>
      <c r="I105" s="801"/>
    </row>
    <row r="106" spans="1:9" x14ac:dyDescent="0.3">
      <c r="A106" s="733"/>
      <c r="B106" s="733"/>
      <c r="C106" s="734"/>
      <c r="D106" s="733"/>
      <c r="E106" s="734"/>
      <c r="F106" s="733"/>
      <c r="G106" s="733"/>
      <c r="H106" s="733"/>
      <c r="I106" s="801"/>
    </row>
    <row r="107" spans="1:9" x14ac:dyDescent="0.3">
      <c r="A107" s="733"/>
      <c r="B107" s="733"/>
      <c r="C107" s="734"/>
      <c r="D107" s="733"/>
      <c r="E107" s="734"/>
      <c r="F107" s="733"/>
      <c r="G107" s="733"/>
      <c r="H107" s="733"/>
      <c r="I107" s="801"/>
    </row>
    <row r="108" spans="1:9" x14ac:dyDescent="0.3">
      <c r="A108" s="733"/>
      <c r="B108" s="733"/>
      <c r="C108" s="734"/>
      <c r="D108" s="733"/>
      <c r="E108" s="734"/>
      <c r="F108" s="733"/>
      <c r="G108" s="733"/>
      <c r="H108" s="733"/>
      <c r="I108" s="801"/>
    </row>
    <row r="109" spans="1:9" x14ac:dyDescent="0.3">
      <c r="A109" s="733"/>
      <c r="B109" s="733"/>
      <c r="C109" s="734"/>
      <c r="D109" s="733"/>
      <c r="E109" s="734"/>
      <c r="F109" s="733"/>
      <c r="G109" s="733"/>
      <c r="H109" s="733"/>
      <c r="I109" s="801"/>
    </row>
    <row r="110" spans="1:9" x14ac:dyDescent="0.3">
      <c r="A110" s="733"/>
      <c r="B110" s="733"/>
      <c r="C110" s="734"/>
      <c r="D110" s="733"/>
      <c r="E110" s="734"/>
      <c r="F110" s="733"/>
      <c r="G110" s="733"/>
      <c r="H110" s="733"/>
      <c r="I110" s="801"/>
    </row>
    <row r="111" spans="1:9" x14ac:dyDescent="0.3">
      <c r="A111" s="733"/>
      <c r="B111" s="733"/>
      <c r="C111" s="734"/>
      <c r="D111" s="733"/>
      <c r="E111" s="734"/>
      <c r="F111" s="733"/>
      <c r="G111" s="733"/>
      <c r="H111" s="733"/>
      <c r="I111" s="801"/>
    </row>
    <row r="112" spans="1:9" x14ac:dyDescent="0.3">
      <c r="A112" s="733"/>
      <c r="B112" s="733"/>
      <c r="C112" s="734"/>
      <c r="D112" s="733"/>
      <c r="E112" s="734"/>
      <c r="F112" s="733"/>
      <c r="G112" s="733"/>
      <c r="H112" s="733"/>
      <c r="I112" s="801"/>
    </row>
    <row r="113" spans="1:9" x14ac:dyDescent="0.3">
      <c r="A113" s="733"/>
      <c r="B113" s="733"/>
      <c r="C113" s="734"/>
      <c r="D113" s="733"/>
      <c r="E113" s="734"/>
      <c r="F113" s="733"/>
      <c r="G113" s="733"/>
      <c r="H113" s="733"/>
      <c r="I113" s="801"/>
    </row>
    <row r="114" spans="1:9" x14ac:dyDescent="0.3">
      <c r="A114" s="733"/>
      <c r="B114" s="733"/>
      <c r="C114" s="734"/>
      <c r="D114" s="733"/>
      <c r="E114" s="734"/>
      <c r="F114" s="733"/>
      <c r="G114" s="801"/>
    </row>
    <row r="115" spans="1:9" x14ac:dyDescent="0.3">
      <c r="A115" s="733"/>
      <c r="B115" s="733"/>
      <c r="C115" s="734"/>
      <c r="D115" s="733"/>
      <c r="E115" s="734"/>
      <c r="F115" s="733"/>
      <c r="G115" s="801"/>
    </row>
    <row r="116" spans="1:9" x14ac:dyDescent="0.3">
      <c r="A116" s="733"/>
      <c r="B116" s="733"/>
      <c r="C116" s="734"/>
      <c r="D116" s="733"/>
      <c r="E116" s="734"/>
      <c r="F116" s="733"/>
      <c r="G116" s="801"/>
    </row>
    <row r="117" spans="1:9" x14ac:dyDescent="0.3">
      <c r="A117" s="733"/>
      <c r="B117" s="733"/>
      <c r="C117" s="734"/>
      <c r="D117" s="733"/>
      <c r="E117" s="734"/>
      <c r="F117" s="733"/>
      <c r="G117" s="801"/>
    </row>
    <row r="118" spans="1:9" x14ac:dyDescent="0.3">
      <c r="A118" s="733"/>
      <c r="B118" s="733"/>
      <c r="C118" s="734"/>
      <c r="D118" s="733"/>
      <c r="E118" s="734"/>
      <c r="F118" s="733"/>
      <c r="G118" s="801"/>
    </row>
    <row r="119" spans="1:9" x14ac:dyDescent="0.3">
      <c r="A119" s="733"/>
      <c r="B119" s="733"/>
      <c r="C119" s="734"/>
      <c r="D119" s="733"/>
      <c r="E119" s="734"/>
      <c r="F119" s="733"/>
      <c r="G119" s="801"/>
    </row>
    <row r="120" spans="1:9" x14ac:dyDescent="0.3">
      <c r="A120" s="733"/>
      <c r="B120" s="733"/>
      <c r="C120" s="734"/>
      <c r="D120" s="733"/>
      <c r="E120" s="734"/>
      <c r="F120" s="733"/>
      <c r="G120" s="801"/>
    </row>
    <row r="121" spans="1:9" x14ac:dyDescent="0.3">
      <c r="A121" s="733"/>
      <c r="B121" s="733"/>
      <c r="C121" s="734"/>
      <c r="D121" s="733"/>
      <c r="E121" s="734"/>
      <c r="F121" s="733"/>
      <c r="G121" s="801"/>
    </row>
    <row r="122" spans="1:9" x14ac:dyDescent="0.3">
      <c r="A122" s="733"/>
      <c r="B122" s="733"/>
      <c r="C122" s="734"/>
      <c r="D122" s="733"/>
      <c r="E122" s="734"/>
      <c r="F122" s="733"/>
      <c r="G122" s="801"/>
    </row>
    <row r="123" spans="1:9" x14ac:dyDescent="0.3">
      <c r="A123" s="733"/>
      <c r="B123" s="733"/>
      <c r="C123" s="734"/>
      <c r="D123" s="733"/>
      <c r="E123" s="734"/>
      <c r="F123" s="733"/>
      <c r="G123" s="801"/>
    </row>
    <row r="124" spans="1:9" x14ac:dyDescent="0.3">
      <c r="A124" s="733"/>
      <c r="B124" s="733"/>
      <c r="C124" s="734"/>
      <c r="D124" s="733"/>
      <c r="E124" s="734"/>
      <c r="F124" s="733"/>
      <c r="G124" s="801"/>
    </row>
    <row r="125" spans="1:9" x14ac:dyDescent="0.3">
      <c r="A125" s="733"/>
      <c r="B125" s="733"/>
      <c r="C125" s="734"/>
      <c r="D125" s="733"/>
      <c r="E125" s="734"/>
      <c r="F125" s="733"/>
      <c r="G125" s="801"/>
    </row>
    <row r="126" spans="1:9" x14ac:dyDescent="0.3">
      <c r="A126" s="733"/>
      <c r="B126" s="733"/>
      <c r="C126" s="734"/>
      <c r="D126" s="733"/>
      <c r="E126" s="734"/>
      <c r="F126" s="733"/>
      <c r="G126" s="801"/>
    </row>
    <row r="127" spans="1:9" x14ac:dyDescent="0.3">
      <c r="A127" s="733"/>
      <c r="B127" s="733"/>
      <c r="C127" s="734"/>
      <c r="D127" s="733"/>
      <c r="E127" s="734"/>
      <c r="F127" s="733"/>
      <c r="G127" s="801"/>
    </row>
    <row r="128" spans="1:9" x14ac:dyDescent="0.3">
      <c r="A128" s="733"/>
      <c r="B128" s="733"/>
      <c r="C128" s="734"/>
      <c r="D128" s="733"/>
      <c r="E128" s="734"/>
      <c r="F128" s="733"/>
      <c r="G128" s="801"/>
    </row>
    <row r="129" spans="1:7" x14ac:dyDescent="0.3">
      <c r="A129" s="733"/>
      <c r="B129" s="733"/>
      <c r="C129" s="734"/>
      <c r="D129" s="733"/>
      <c r="E129" s="734"/>
      <c r="F129" s="733"/>
      <c r="G129" s="801"/>
    </row>
    <row r="130" spans="1:7" x14ac:dyDescent="0.3">
      <c r="A130" s="733"/>
      <c r="B130" s="733"/>
      <c r="C130" s="734"/>
      <c r="D130" s="733"/>
      <c r="E130" s="734"/>
      <c r="F130" s="733"/>
      <c r="G130" s="801"/>
    </row>
    <row r="131" spans="1:7" x14ac:dyDescent="0.3">
      <c r="A131" s="733"/>
      <c r="B131" s="733"/>
      <c r="C131" s="734"/>
      <c r="D131" s="733"/>
      <c r="E131" s="734"/>
      <c r="F131" s="733"/>
      <c r="G131" s="801"/>
    </row>
    <row r="132" spans="1:7" x14ac:dyDescent="0.3">
      <c r="A132" s="733"/>
      <c r="B132" s="733"/>
      <c r="C132" s="734"/>
      <c r="D132" s="733"/>
      <c r="E132" s="734"/>
      <c r="F132" s="733"/>
      <c r="G132" s="801"/>
    </row>
    <row r="133" spans="1:7" x14ac:dyDescent="0.3">
      <c r="A133" s="733"/>
      <c r="B133" s="733"/>
      <c r="C133" s="734"/>
      <c r="D133" s="733"/>
      <c r="E133" s="734"/>
      <c r="F133" s="733"/>
      <c r="G133" s="801"/>
    </row>
    <row r="134" spans="1:7" x14ac:dyDescent="0.3">
      <c r="A134" s="733"/>
      <c r="B134" s="733"/>
      <c r="C134" s="734"/>
      <c r="D134" s="733"/>
      <c r="E134" s="734"/>
      <c r="F134" s="733"/>
      <c r="G134" s="801"/>
    </row>
    <row r="135" spans="1:7" x14ac:dyDescent="0.3">
      <c r="A135" s="733"/>
      <c r="B135" s="733"/>
      <c r="C135" s="734"/>
      <c r="D135" s="733"/>
      <c r="E135" s="734"/>
      <c r="F135" s="733"/>
      <c r="G135" s="801"/>
    </row>
    <row r="136" spans="1:7" x14ac:dyDescent="0.3">
      <c r="A136" s="733"/>
      <c r="B136" s="733"/>
      <c r="C136" s="734"/>
      <c r="D136" s="733"/>
      <c r="E136" s="734"/>
      <c r="F136" s="733"/>
      <c r="G136" s="801"/>
    </row>
    <row r="137" spans="1:7" x14ac:dyDescent="0.3">
      <c r="A137" s="733"/>
      <c r="B137" s="733"/>
      <c r="C137" s="734"/>
      <c r="D137" s="733"/>
      <c r="E137" s="734"/>
      <c r="F137" s="733"/>
      <c r="G137" s="801"/>
    </row>
    <row r="138" spans="1:7" x14ac:dyDescent="0.3">
      <c r="A138" s="733"/>
      <c r="B138" s="733"/>
      <c r="C138" s="734"/>
      <c r="D138" s="733"/>
      <c r="E138" s="734"/>
      <c r="F138" s="733"/>
      <c r="G138" s="801"/>
    </row>
    <row r="139" spans="1:7" x14ac:dyDescent="0.3">
      <c r="A139" s="733"/>
      <c r="B139" s="733"/>
      <c r="C139" s="734"/>
      <c r="D139" s="733"/>
      <c r="E139" s="734"/>
      <c r="F139" s="733"/>
      <c r="G139" s="801"/>
    </row>
    <row r="140" spans="1:7" x14ac:dyDescent="0.3">
      <c r="A140" s="733"/>
      <c r="B140" s="733"/>
      <c r="C140" s="734"/>
      <c r="D140" s="733"/>
      <c r="E140" s="734"/>
      <c r="F140" s="733"/>
      <c r="G140" s="801"/>
    </row>
    <row r="141" spans="1:7" x14ac:dyDescent="0.3">
      <c r="A141" s="733"/>
      <c r="B141" s="733"/>
      <c r="C141" s="734"/>
      <c r="D141" s="733"/>
      <c r="E141" s="734"/>
      <c r="F141" s="733"/>
      <c r="G141" s="801"/>
    </row>
    <row r="142" spans="1:7" x14ac:dyDescent="0.3">
      <c r="A142" s="733"/>
      <c r="B142" s="733"/>
      <c r="C142" s="734"/>
      <c r="D142" s="733"/>
      <c r="E142" s="734"/>
      <c r="F142" s="733"/>
      <c r="G142" s="801"/>
    </row>
    <row r="143" spans="1:7" x14ac:dyDescent="0.3">
      <c r="A143" s="733"/>
      <c r="B143" s="733"/>
      <c r="C143" s="734"/>
      <c r="D143" s="733"/>
      <c r="E143" s="734"/>
      <c r="F143" s="733"/>
      <c r="G143" s="801"/>
    </row>
    <row r="144" spans="1:7" x14ac:dyDescent="0.3">
      <c r="A144" s="733"/>
      <c r="B144" s="733"/>
      <c r="C144" s="734"/>
      <c r="D144" s="733"/>
      <c r="E144" s="734"/>
      <c r="F144" s="733"/>
      <c r="G144" s="801"/>
    </row>
    <row r="145" spans="1:7" x14ac:dyDescent="0.3">
      <c r="A145" s="733"/>
      <c r="B145" s="733"/>
      <c r="C145" s="734"/>
      <c r="D145" s="733"/>
      <c r="E145" s="734"/>
      <c r="F145" s="733"/>
      <c r="G145" s="801"/>
    </row>
    <row r="146" spans="1:7" x14ac:dyDescent="0.3">
      <c r="A146" s="733"/>
      <c r="B146" s="733"/>
      <c r="C146" s="734"/>
      <c r="D146" s="733"/>
      <c r="E146" s="734"/>
      <c r="F146" s="733"/>
      <c r="G146" s="801"/>
    </row>
    <row r="147" spans="1:7" x14ac:dyDescent="0.3">
      <c r="A147" s="733"/>
      <c r="B147" s="733"/>
      <c r="C147" s="734"/>
      <c r="D147" s="733"/>
      <c r="E147" s="734"/>
      <c r="F147" s="733"/>
      <c r="G147" s="801"/>
    </row>
    <row r="148" spans="1:7" x14ac:dyDescent="0.3">
      <c r="A148" s="733"/>
      <c r="B148" s="733"/>
      <c r="C148" s="734"/>
      <c r="D148" s="733"/>
      <c r="E148" s="734"/>
      <c r="F148" s="733"/>
      <c r="G148" s="801"/>
    </row>
    <row r="149" spans="1:7" x14ac:dyDescent="0.3">
      <c r="A149" s="733"/>
      <c r="B149" s="733"/>
      <c r="C149" s="734"/>
      <c r="D149" s="733"/>
      <c r="E149" s="734"/>
      <c r="F149" s="733"/>
      <c r="G149" s="801"/>
    </row>
    <row r="150" spans="1:7" x14ac:dyDescent="0.3">
      <c r="A150" s="733"/>
      <c r="B150" s="733"/>
      <c r="C150" s="734"/>
      <c r="D150" s="733"/>
      <c r="E150" s="734"/>
      <c r="F150" s="733"/>
      <c r="G150" s="801"/>
    </row>
    <row r="151" spans="1:7" x14ac:dyDescent="0.3">
      <c r="A151" s="733"/>
      <c r="B151" s="733"/>
      <c r="C151" s="734"/>
      <c r="D151" s="733"/>
      <c r="E151" s="734"/>
      <c r="F151" s="733"/>
      <c r="G151" s="801"/>
    </row>
    <row r="152" spans="1:7" x14ac:dyDescent="0.3">
      <c r="A152" s="733"/>
      <c r="B152" s="733"/>
      <c r="C152" s="734"/>
      <c r="D152" s="733"/>
      <c r="E152" s="734"/>
      <c r="F152" s="733"/>
      <c r="G152" s="801"/>
    </row>
    <row r="153" spans="1:7" x14ac:dyDescent="0.3">
      <c r="A153" s="733"/>
      <c r="B153" s="733"/>
      <c r="C153" s="734"/>
      <c r="D153" s="733"/>
      <c r="E153" s="734"/>
      <c r="F153" s="733"/>
      <c r="G153" s="801"/>
    </row>
    <row r="154" spans="1:7" x14ac:dyDescent="0.3">
      <c r="A154" s="733"/>
      <c r="B154" s="733"/>
      <c r="C154" s="734"/>
      <c r="D154" s="733"/>
      <c r="E154" s="734"/>
      <c r="F154" s="733"/>
      <c r="G154" s="801"/>
    </row>
    <row r="155" spans="1:7" x14ac:dyDescent="0.3">
      <c r="A155" s="733"/>
      <c r="B155" s="733"/>
      <c r="C155" s="734"/>
      <c r="D155" s="733"/>
      <c r="E155" s="734"/>
      <c r="F155" s="733"/>
      <c r="G155" s="801"/>
    </row>
    <row r="156" spans="1:7" x14ac:dyDescent="0.3">
      <c r="A156" s="733"/>
      <c r="B156" s="733"/>
      <c r="C156" s="734"/>
      <c r="D156" s="733"/>
      <c r="E156" s="734"/>
      <c r="F156" s="733"/>
      <c r="G156" s="801"/>
    </row>
    <row r="157" spans="1:7" x14ac:dyDescent="0.3">
      <c r="A157" s="733"/>
      <c r="B157" s="733"/>
      <c r="C157" s="734"/>
      <c r="D157" s="733"/>
      <c r="E157" s="734"/>
      <c r="F157" s="733"/>
      <c r="G157" s="801"/>
    </row>
    <row r="158" spans="1:7" x14ac:dyDescent="0.3">
      <c r="A158" s="733"/>
      <c r="B158" s="733"/>
      <c r="C158" s="734"/>
      <c r="D158" s="733"/>
      <c r="E158" s="734"/>
      <c r="F158" s="733"/>
      <c r="G158" s="801"/>
    </row>
    <row r="159" spans="1:7" x14ac:dyDescent="0.3">
      <c r="A159" s="733"/>
      <c r="B159" s="733"/>
      <c r="C159" s="734"/>
      <c r="D159" s="733"/>
      <c r="E159" s="734"/>
      <c r="F159" s="733"/>
      <c r="G159" s="801"/>
    </row>
    <row r="160" spans="1:7" x14ac:dyDescent="0.3">
      <c r="A160" s="733"/>
      <c r="B160" s="733"/>
      <c r="C160" s="734"/>
      <c r="D160" s="733"/>
      <c r="E160" s="734"/>
      <c r="F160" s="733"/>
      <c r="G160" s="801"/>
    </row>
    <row r="161" spans="1:7" x14ac:dyDescent="0.3">
      <c r="A161" s="733"/>
      <c r="B161" s="733"/>
      <c r="C161" s="734"/>
      <c r="D161" s="733"/>
      <c r="E161" s="734"/>
      <c r="F161" s="733"/>
      <c r="G161" s="801"/>
    </row>
    <row r="162" spans="1:7" x14ac:dyDescent="0.3">
      <c r="A162" s="733"/>
      <c r="B162" s="733"/>
      <c r="C162" s="734"/>
      <c r="D162" s="733"/>
      <c r="E162" s="734"/>
      <c r="F162" s="733"/>
      <c r="G162" s="801"/>
    </row>
    <row r="163" spans="1:7" x14ac:dyDescent="0.3">
      <c r="A163" s="733"/>
      <c r="B163" s="733"/>
      <c r="C163" s="734"/>
      <c r="D163" s="733"/>
      <c r="E163" s="734"/>
      <c r="F163" s="733"/>
      <c r="G163" s="801"/>
    </row>
    <row r="164" spans="1:7" x14ac:dyDescent="0.3">
      <c r="A164" s="733"/>
      <c r="B164" s="733"/>
      <c r="C164" s="734"/>
      <c r="D164" s="733"/>
      <c r="E164" s="734"/>
      <c r="F164" s="733"/>
      <c r="G164" s="801"/>
    </row>
    <row r="165" spans="1:7" x14ac:dyDescent="0.3">
      <c r="A165" s="733"/>
      <c r="B165" s="733"/>
      <c r="C165" s="734"/>
      <c r="D165" s="733"/>
      <c r="E165" s="734"/>
      <c r="F165" s="733"/>
      <c r="G165" s="801"/>
    </row>
    <row r="166" spans="1:7" x14ac:dyDescent="0.3">
      <c r="A166" s="733"/>
      <c r="B166" s="733"/>
      <c r="C166" s="734"/>
      <c r="D166" s="733"/>
      <c r="E166" s="734"/>
      <c r="F166" s="733"/>
      <c r="G166" s="801"/>
    </row>
    <row r="167" spans="1:7" x14ac:dyDescent="0.3">
      <c r="A167" s="733"/>
      <c r="B167" s="733"/>
      <c r="C167" s="734"/>
      <c r="D167" s="733"/>
      <c r="E167" s="734"/>
      <c r="F167" s="733"/>
      <c r="G167" s="801"/>
    </row>
    <row r="168" spans="1:7" x14ac:dyDescent="0.3">
      <c r="A168" s="733"/>
      <c r="B168" s="733"/>
      <c r="C168" s="734"/>
      <c r="D168" s="733"/>
      <c r="E168" s="734"/>
      <c r="F168" s="733"/>
      <c r="G168" s="801"/>
    </row>
    <row r="169" spans="1:7" x14ac:dyDescent="0.3">
      <c r="A169" s="733"/>
      <c r="B169" s="733"/>
      <c r="C169" s="734"/>
      <c r="D169" s="733"/>
      <c r="E169" s="734"/>
      <c r="F169" s="733"/>
      <c r="G169" s="801"/>
    </row>
    <row r="170" spans="1:7" x14ac:dyDescent="0.3">
      <c r="A170" s="733"/>
      <c r="B170" s="733"/>
      <c r="C170" s="734"/>
      <c r="D170" s="733"/>
      <c r="E170" s="734"/>
      <c r="F170" s="733"/>
      <c r="G170" s="801"/>
    </row>
    <row r="171" spans="1:7" x14ac:dyDescent="0.3">
      <c r="A171" s="733"/>
      <c r="B171" s="733"/>
      <c r="C171" s="734"/>
      <c r="D171" s="733"/>
      <c r="E171" s="734"/>
      <c r="F171" s="733"/>
      <c r="G171" s="801"/>
    </row>
    <row r="172" spans="1:7" x14ac:dyDescent="0.3">
      <c r="A172" s="733"/>
      <c r="B172" s="733"/>
      <c r="C172" s="734"/>
      <c r="D172" s="733"/>
      <c r="E172" s="734"/>
      <c r="F172" s="733"/>
      <c r="G172" s="801"/>
    </row>
    <row r="173" spans="1:7" x14ac:dyDescent="0.3">
      <c r="A173" s="733"/>
      <c r="B173" s="733"/>
      <c r="C173" s="734"/>
      <c r="D173" s="733"/>
      <c r="E173" s="734"/>
      <c r="F173" s="733"/>
      <c r="G173" s="801"/>
    </row>
    <row r="174" spans="1:7" x14ac:dyDescent="0.3">
      <c r="A174" s="733"/>
      <c r="B174" s="733"/>
      <c r="C174" s="734"/>
      <c r="D174" s="733"/>
      <c r="E174" s="734"/>
      <c r="F174" s="733"/>
      <c r="G174" s="801"/>
    </row>
    <row r="175" spans="1:7" x14ac:dyDescent="0.3">
      <c r="A175" s="733"/>
      <c r="B175" s="733"/>
      <c r="C175" s="734"/>
      <c r="D175" s="733"/>
      <c r="E175" s="734"/>
      <c r="F175" s="733"/>
      <c r="G175" s="801"/>
    </row>
    <row r="176" spans="1:7" x14ac:dyDescent="0.3">
      <c r="A176" s="733"/>
      <c r="B176" s="733"/>
      <c r="C176" s="734"/>
      <c r="D176" s="733"/>
      <c r="E176" s="734"/>
      <c r="F176" s="733"/>
      <c r="G176" s="801"/>
    </row>
    <row r="177" spans="1:7" x14ac:dyDescent="0.3">
      <c r="A177" s="733"/>
      <c r="B177" s="733"/>
      <c r="C177" s="734"/>
      <c r="D177" s="733"/>
      <c r="E177" s="734"/>
      <c r="F177" s="733"/>
      <c r="G177" s="801"/>
    </row>
    <row r="178" spans="1:7" x14ac:dyDescent="0.3">
      <c r="A178" s="733"/>
      <c r="B178" s="733"/>
      <c r="C178" s="734"/>
      <c r="D178" s="733"/>
      <c r="E178" s="734"/>
      <c r="F178" s="733"/>
      <c r="G178" s="801"/>
    </row>
    <row r="179" spans="1:7" x14ac:dyDescent="0.3">
      <c r="A179" s="733"/>
      <c r="B179" s="733"/>
      <c r="C179" s="734"/>
      <c r="D179" s="733"/>
      <c r="E179" s="734"/>
      <c r="F179" s="733"/>
      <c r="G179" s="801"/>
    </row>
    <row r="180" spans="1:7" x14ac:dyDescent="0.3">
      <c r="A180" s="733"/>
      <c r="B180" s="733"/>
      <c r="C180" s="734"/>
      <c r="D180" s="733"/>
      <c r="E180" s="734"/>
      <c r="F180" s="733"/>
      <c r="G180" s="801"/>
    </row>
    <row r="181" spans="1:7" x14ac:dyDescent="0.3">
      <c r="A181" s="733"/>
      <c r="B181" s="733"/>
      <c r="C181" s="734"/>
      <c r="D181" s="733"/>
      <c r="E181" s="734"/>
      <c r="F181" s="733"/>
      <c r="G181" s="801"/>
    </row>
    <row r="182" spans="1:7" x14ac:dyDescent="0.3">
      <c r="A182" s="733"/>
      <c r="B182" s="733"/>
      <c r="C182" s="734"/>
      <c r="D182" s="733"/>
      <c r="E182" s="734"/>
      <c r="F182" s="733"/>
      <c r="G182" s="801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70" zoomScaleNormal="70" workbookViewId="0">
      <selection activeCell="B6" sqref="B6"/>
    </sheetView>
  </sheetViews>
  <sheetFormatPr defaultColWidth="6.88671875" defaultRowHeight="15.6" x14ac:dyDescent="0.25"/>
  <cols>
    <col min="1" max="1" width="7.77734375" style="3" customWidth="1"/>
    <col min="2" max="2" width="55.77734375" style="3" customWidth="1"/>
    <col min="3" max="3" width="23.77734375" style="3" customWidth="1"/>
    <col min="4" max="4" width="45.77734375" style="3" customWidth="1"/>
    <col min="5" max="5" width="24.77734375" style="95" customWidth="1"/>
    <col min="6" max="6" width="24.77734375" style="3" customWidth="1"/>
    <col min="7" max="256" width="6.88671875" style="3"/>
    <col min="257" max="257" width="3.5546875" style="3" customWidth="1"/>
    <col min="258" max="258" width="55" style="3" customWidth="1"/>
    <col min="259" max="259" width="13.88671875" style="3" customWidth="1"/>
    <col min="260" max="260" width="50.6640625" style="3" customWidth="1"/>
    <col min="261" max="261" width="20.6640625" style="3" customWidth="1"/>
    <col min="262" max="262" width="30.6640625" style="3" customWidth="1"/>
    <col min="263" max="512" width="6.88671875" style="3"/>
    <col min="513" max="513" width="3.5546875" style="3" customWidth="1"/>
    <col min="514" max="514" width="55" style="3" customWidth="1"/>
    <col min="515" max="515" width="13.88671875" style="3" customWidth="1"/>
    <col min="516" max="516" width="50.6640625" style="3" customWidth="1"/>
    <col min="517" max="517" width="20.6640625" style="3" customWidth="1"/>
    <col min="518" max="518" width="30.6640625" style="3" customWidth="1"/>
    <col min="519" max="768" width="6.88671875" style="3"/>
    <col min="769" max="769" width="3.5546875" style="3" customWidth="1"/>
    <col min="770" max="770" width="55" style="3" customWidth="1"/>
    <col min="771" max="771" width="13.88671875" style="3" customWidth="1"/>
    <col min="772" max="772" width="50.6640625" style="3" customWidth="1"/>
    <col min="773" max="773" width="20.6640625" style="3" customWidth="1"/>
    <col min="774" max="774" width="30.6640625" style="3" customWidth="1"/>
    <col min="775" max="1024" width="6.88671875" style="3"/>
    <col min="1025" max="1025" width="3.5546875" style="3" customWidth="1"/>
    <col min="1026" max="1026" width="55" style="3" customWidth="1"/>
    <col min="1027" max="1027" width="13.88671875" style="3" customWidth="1"/>
    <col min="1028" max="1028" width="50.6640625" style="3" customWidth="1"/>
    <col min="1029" max="1029" width="20.6640625" style="3" customWidth="1"/>
    <col min="1030" max="1030" width="30.6640625" style="3" customWidth="1"/>
    <col min="1031" max="1280" width="6.88671875" style="3"/>
    <col min="1281" max="1281" width="3.5546875" style="3" customWidth="1"/>
    <col min="1282" max="1282" width="55" style="3" customWidth="1"/>
    <col min="1283" max="1283" width="13.88671875" style="3" customWidth="1"/>
    <col min="1284" max="1284" width="50.6640625" style="3" customWidth="1"/>
    <col min="1285" max="1285" width="20.6640625" style="3" customWidth="1"/>
    <col min="1286" max="1286" width="30.6640625" style="3" customWidth="1"/>
    <col min="1287" max="1536" width="6.88671875" style="3"/>
    <col min="1537" max="1537" width="3.5546875" style="3" customWidth="1"/>
    <col min="1538" max="1538" width="55" style="3" customWidth="1"/>
    <col min="1539" max="1539" width="13.88671875" style="3" customWidth="1"/>
    <col min="1540" max="1540" width="50.6640625" style="3" customWidth="1"/>
    <col min="1541" max="1541" width="20.6640625" style="3" customWidth="1"/>
    <col min="1542" max="1542" width="30.6640625" style="3" customWidth="1"/>
    <col min="1543" max="1792" width="6.88671875" style="3"/>
    <col min="1793" max="1793" width="3.5546875" style="3" customWidth="1"/>
    <col min="1794" max="1794" width="55" style="3" customWidth="1"/>
    <col min="1795" max="1795" width="13.88671875" style="3" customWidth="1"/>
    <col min="1796" max="1796" width="50.6640625" style="3" customWidth="1"/>
    <col min="1797" max="1797" width="20.6640625" style="3" customWidth="1"/>
    <col min="1798" max="1798" width="30.6640625" style="3" customWidth="1"/>
    <col min="1799" max="2048" width="6.88671875" style="3"/>
    <col min="2049" max="2049" width="3.5546875" style="3" customWidth="1"/>
    <col min="2050" max="2050" width="55" style="3" customWidth="1"/>
    <col min="2051" max="2051" width="13.88671875" style="3" customWidth="1"/>
    <col min="2052" max="2052" width="50.6640625" style="3" customWidth="1"/>
    <col min="2053" max="2053" width="20.6640625" style="3" customWidth="1"/>
    <col min="2054" max="2054" width="30.6640625" style="3" customWidth="1"/>
    <col min="2055" max="2304" width="6.88671875" style="3"/>
    <col min="2305" max="2305" width="3.5546875" style="3" customWidth="1"/>
    <col min="2306" max="2306" width="55" style="3" customWidth="1"/>
    <col min="2307" max="2307" width="13.88671875" style="3" customWidth="1"/>
    <col min="2308" max="2308" width="50.6640625" style="3" customWidth="1"/>
    <col min="2309" max="2309" width="20.6640625" style="3" customWidth="1"/>
    <col min="2310" max="2310" width="30.6640625" style="3" customWidth="1"/>
    <col min="2311" max="2560" width="6.88671875" style="3"/>
    <col min="2561" max="2561" width="3.5546875" style="3" customWidth="1"/>
    <col min="2562" max="2562" width="55" style="3" customWidth="1"/>
    <col min="2563" max="2563" width="13.88671875" style="3" customWidth="1"/>
    <col min="2564" max="2564" width="50.6640625" style="3" customWidth="1"/>
    <col min="2565" max="2565" width="20.6640625" style="3" customWidth="1"/>
    <col min="2566" max="2566" width="30.6640625" style="3" customWidth="1"/>
    <col min="2567" max="2816" width="6.88671875" style="3"/>
    <col min="2817" max="2817" width="3.5546875" style="3" customWidth="1"/>
    <col min="2818" max="2818" width="55" style="3" customWidth="1"/>
    <col min="2819" max="2819" width="13.88671875" style="3" customWidth="1"/>
    <col min="2820" max="2820" width="50.6640625" style="3" customWidth="1"/>
    <col min="2821" max="2821" width="20.6640625" style="3" customWidth="1"/>
    <col min="2822" max="2822" width="30.6640625" style="3" customWidth="1"/>
    <col min="2823" max="3072" width="6.88671875" style="3"/>
    <col min="3073" max="3073" width="3.5546875" style="3" customWidth="1"/>
    <col min="3074" max="3074" width="55" style="3" customWidth="1"/>
    <col min="3075" max="3075" width="13.88671875" style="3" customWidth="1"/>
    <col min="3076" max="3076" width="50.6640625" style="3" customWidth="1"/>
    <col min="3077" max="3077" width="20.6640625" style="3" customWidth="1"/>
    <col min="3078" max="3078" width="30.6640625" style="3" customWidth="1"/>
    <col min="3079" max="3328" width="6.88671875" style="3"/>
    <col min="3329" max="3329" width="3.5546875" style="3" customWidth="1"/>
    <col min="3330" max="3330" width="55" style="3" customWidth="1"/>
    <col min="3331" max="3331" width="13.88671875" style="3" customWidth="1"/>
    <col min="3332" max="3332" width="50.6640625" style="3" customWidth="1"/>
    <col min="3333" max="3333" width="20.6640625" style="3" customWidth="1"/>
    <col min="3334" max="3334" width="30.6640625" style="3" customWidth="1"/>
    <col min="3335" max="3584" width="6.88671875" style="3"/>
    <col min="3585" max="3585" width="3.5546875" style="3" customWidth="1"/>
    <col min="3586" max="3586" width="55" style="3" customWidth="1"/>
    <col min="3587" max="3587" width="13.88671875" style="3" customWidth="1"/>
    <col min="3588" max="3588" width="50.6640625" style="3" customWidth="1"/>
    <col min="3589" max="3589" width="20.6640625" style="3" customWidth="1"/>
    <col min="3590" max="3590" width="30.6640625" style="3" customWidth="1"/>
    <col min="3591" max="3840" width="6.88671875" style="3"/>
    <col min="3841" max="3841" width="3.5546875" style="3" customWidth="1"/>
    <col min="3842" max="3842" width="55" style="3" customWidth="1"/>
    <col min="3843" max="3843" width="13.88671875" style="3" customWidth="1"/>
    <col min="3844" max="3844" width="50.6640625" style="3" customWidth="1"/>
    <col min="3845" max="3845" width="20.6640625" style="3" customWidth="1"/>
    <col min="3846" max="3846" width="30.6640625" style="3" customWidth="1"/>
    <col min="3847" max="4096" width="6.88671875" style="3"/>
    <col min="4097" max="4097" width="3.5546875" style="3" customWidth="1"/>
    <col min="4098" max="4098" width="55" style="3" customWidth="1"/>
    <col min="4099" max="4099" width="13.88671875" style="3" customWidth="1"/>
    <col min="4100" max="4100" width="50.6640625" style="3" customWidth="1"/>
    <col min="4101" max="4101" width="20.6640625" style="3" customWidth="1"/>
    <col min="4102" max="4102" width="30.6640625" style="3" customWidth="1"/>
    <col min="4103" max="4352" width="6.88671875" style="3"/>
    <col min="4353" max="4353" width="3.5546875" style="3" customWidth="1"/>
    <col min="4354" max="4354" width="55" style="3" customWidth="1"/>
    <col min="4355" max="4355" width="13.88671875" style="3" customWidth="1"/>
    <col min="4356" max="4356" width="50.6640625" style="3" customWidth="1"/>
    <col min="4357" max="4357" width="20.6640625" style="3" customWidth="1"/>
    <col min="4358" max="4358" width="30.6640625" style="3" customWidth="1"/>
    <col min="4359" max="4608" width="6.88671875" style="3"/>
    <col min="4609" max="4609" width="3.5546875" style="3" customWidth="1"/>
    <col min="4610" max="4610" width="55" style="3" customWidth="1"/>
    <col min="4611" max="4611" width="13.88671875" style="3" customWidth="1"/>
    <col min="4612" max="4612" width="50.6640625" style="3" customWidth="1"/>
    <col min="4613" max="4613" width="20.6640625" style="3" customWidth="1"/>
    <col min="4614" max="4614" width="30.6640625" style="3" customWidth="1"/>
    <col min="4615" max="4864" width="6.88671875" style="3"/>
    <col min="4865" max="4865" width="3.5546875" style="3" customWidth="1"/>
    <col min="4866" max="4866" width="55" style="3" customWidth="1"/>
    <col min="4867" max="4867" width="13.88671875" style="3" customWidth="1"/>
    <col min="4868" max="4868" width="50.6640625" style="3" customWidth="1"/>
    <col min="4869" max="4869" width="20.6640625" style="3" customWidth="1"/>
    <col min="4870" max="4870" width="30.6640625" style="3" customWidth="1"/>
    <col min="4871" max="5120" width="6.88671875" style="3"/>
    <col min="5121" max="5121" width="3.5546875" style="3" customWidth="1"/>
    <col min="5122" max="5122" width="55" style="3" customWidth="1"/>
    <col min="5123" max="5123" width="13.88671875" style="3" customWidth="1"/>
    <col min="5124" max="5124" width="50.6640625" style="3" customWidth="1"/>
    <col min="5125" max="5125" width="20.6640625" style="3" customWidth="1"/>
    <col min="5126" max="5126" width="30.6640625" style="3" customWidth="1"/>
    <col min="5127" max="5376" width="6.88671875" style="3"/>
    <col min="5377" max="5377" width="3.5546875" style="3" customWidth="1"/>
    <col min="5378" max="5378" width="55" style="3" customWidth="1"/>
    <col min="5379" max="5379" width="13.88671875" style="3" customWidth="1"/>
    <col min="5380" max="5380" width="50.6640625" style="3" customWidth="1"/>
    <col min="5381" max="5381" width="20.6640625" style="3" customWidth="1"/>
    <col min="5382" max="5382" width="30.6640625" style="3" customWidth="1"/>
    <col min="5383" max="5632" width="6.88671875" style="3"/>
    <col min="5633" max="5633" width="3.5546875" style="3" customWidth="1"/>
    <col min="5634" max="5634" width="55" style="3" customWidth="1"/>
    <col min="5635" max="5635" width="13.88671875" style="3" customWidth="1"/>
    <col min="5636" max="5636" width="50.6640625" style="3" customWidth="1"/>
    <col min="5637" max="5637" width="20.6640625" style="3" customWidth="1"/>
    <col min="5638" max="5638" width="30.6640625" style="3" customWidth="1"/>
    <col min="5639" max="5888" width="6.88671875" style="3"/>
    <col min="5889" max="5889" width="3.5546875" style="3" customWidth="1"/>
    <col min="5890" max="5890" width="55" style="3" customWidth="1"/>
    <col min="5891" max="5891" width="13.88671875" style="3" customWidth="1"/>
    <col min="5892" max="5892" width="50.6640625" style="3" customWidth="1"/>
    <col min="5893" max="5893" width="20.6640625" style="3" customWidth="1"/>
    <col min="5894" max="5894" width="30.6640625" style="3" customWidth="1"/>
    <col min="5895" max="6144" width="6.88671875" style="3"/>
    <col min="6145" max="6145" width="3.5546875" style="3" customWidth="1"/>
    <col min="6146" max="6146" width="55" style="3" customWidth="1"/>
    <col min="6147" max="6147" width="13.88671875" style="3" customWidth="1"/>
    <col min="6148" max="6148" width="50.6640625" style="3" customWidth="1"/>
    <col min="6149" max="6149" width="20.6640625" style="3" customWidth="1"/>
    <col min="6150" max="6150" width="30.6640625" style="3" customWidth="1"/>
    <col min="6151" max="6400" width="6.88671875" style="3"/>
    <col min="6401" max="6401" width="3.5546875" style="3" customWidth="1"/>
    <col min="6402" max="6402" width="55" style="3" customWidth="1"/>
    <col min="6403" max="6403" width="13.88671875" style="3" customWidth="1"/>
    <col min="6404" max="6404" width="50.6640625" style="3" customWidth="1"/>
    <col min="6405" max="6405" width="20.6640625" style="3" customWidth="1"/>
    <col min="6406" max="6406" width="30.6640625" style="3" customWidth="1"/>
    <col min="6407" max="6656" width="6.88671875" style="3"/>
    <col min="6657" max="6657" width="3.5546875" style="3" customWidth="1"/>
    <col min="6658" max="6658" width="55" style="3" customWidth="1"/>
    <col min="6659" max="6659" width="13.88671875" style="3" customWidth="1"/>
    <col min="6660" max="6660" width="50.6640625" style="3" customWidth="1"/>
    <col min="6661" max="6661" width="20.6640625" style="3" customWidth="1"/>
    <col min="6662" max="6662" width="30.6640625" style="3" customWidth="1"/>
    <col min="6663" max="6912" width="6.88671875" style="3"/>
    <col min="6913" max="6913" width="3.5546875" style="3" customWidth="1"/>
    <col min="6914" max="6914" width="55" style="3" customWidth="1"/>
    <col min="6915" max="6915" width="13.88671875" style="3" customWidth="1"/>
    <col min="6916" max="6916" width="50.6640625" style="3" customWidth="1"/>
    <col min="6917" max="6917" width="20.6640625" style="3" customWidth="1"/>
    <col min="6918" max="6918" width="30.6640625" style="3" customWidth="1"/>
    <col min="6919" max="7168" width="6.88671875" style="3"/>
    <col min="7169" max="7169" width="3.5546875" style="3" customWidth="1"/>
    <col min="7170" max="7170" width="55" style="3" customWidth="1"/>
    <col min="7171" max="7171" width="13.88671875" style="3" customWidth="1"/>
    <col min="7172" max="7172" width="50.6640625" style="3" customWidth="1"/>
    <col min="7173" max="7173" width="20.6640625" style="3" customWidth="1"/>
    <col min="7174" max="7174" width="30.6640625" style="3" customWidth="1"/>
    <col min="7175" max="7424" width="6.88671875" style="3"/>
    <col min="7425" max="7425" width="3.5546875" style="3" customWidth="1"/>
    <col min="7426" max="7426" width="55" style="3" customWidth="1"/>
    <col min="7427" max="7427" width="13.88671875" style="3" customWidth="1"/>
    <col min="7428" max="7428" width="50.6640625" style="3" customWidth="1"/>
    <col min="7429" max="7429" width="20.6640625" style="3" customWidth="1"/>
    <col min="7430" max="7430" width="30.6640625" style="3" customWidth="1"/>
    <col min="7431" max="7680" width="6.88671875" style="3"/>
    <col min="7681" max="7681" width="3.5546875" style="3" customWidth="1"/>
    <col min="7682" max="7682" width="55" style="3" customWidth="1"/>
    <col min="7683" max="7683" width="13.88671875" style="3" customWidth="1"/>
    <col min="7684" max="7684" width="50.6640625" style="3" customWidth="1"/>
    <col min="7685" max="7685" width="20.6640625" style="3" customWidth="1"/>
    <col min="7686" max="7686" width="30.6640625" style="3" customWidth="1"/>
    <col min="7687" max="7936" width="6.88671875" style="3"/>
    <col min="7937" max="7937" width="3.5546875" style="3" customWidth="1"/>
    <col min="7938" max="7938" width="55" style="3" customWidth="1"/>
    <col min="7939" max="7939" width="13.88671875" style="3" customWidth="1"/>
    <col min="7940" max="7940" width="50.6640625" style="3" customWidth="1"/>
    <col min="7941" max="7941" width="20.6640625" style="3" customWidth="1"/>
    <col min="7942" max="7942" width="30.6640625" style="3" customWidth="1"/>
    <col min="7943" max="8192" width="6.88671875" style="3"/>
    <col min="8193" max="8193" width="3.5546875" style="3" customWidth="1"/>
    <col min="8194" max="8194" width="55" style="3" customWidth="1"/>
    <col min="8195" max="8195" width="13.88671875" style="3" customWidth="1"/>
    <col min="8196" max="8196" width="50.6640625" style="3" customWidth="1"/>
    <col min="8197" max="8197" width="20.6640625" style="3" customWidth="1"/>
    <col min="8198" max="8198" width="30.6640625" style="3" customWidth="1"/>
    <col min="8199" max="8448" width="6.88671875" style="3"/>
    <col min="8449" max="8449" width="3.5546875" style="3" customWidth="1"/>
    <col min="8450" max="8450" width="55" style="3" customWidth="1"/>
    <col min="8451" max="8451" width="13.88671875" style="3" customWidth="1"/>
    <col min="8452" max="8452" width="50.6640625" style="3" customWidth="1"/>
    <col min="8453" max="8453" width="20.6640625" style="3" customWidth="1"/>
    <col min="8454" max="8454" width="30.6640625" style="3" customWidth="1"/>
    <col min="8455" max="8704" width="6.88671875" style="3"/>
    <col min="8705" max="8705" width="3.5546875" style="3" customWidth="1"/>
    <col min="8706" max="8706" width="55" style="3" customWidth="1"/>
    <col min="8707" max="8707" width="13.88671875" style="3" customWidth="1"/>
    <col min="8708" max="8708" width="50.6640625" style="3" customWidth="1"/>
    <col min="8709" max="8709" width="20.6640625" style="3" customWidth="1"/>
    <col min="8710" max="8710" width="30.6640625" style="3" customWidth="1"/>
    <col min="8711" max="8960" width="6.88671875" style="3"/>
    <col min="8961" max="8961" width="3.5546875" style="3" customWidth="1"/>
    <col min="8962" max="8962" width="55" style="3" customWidth="1"/>
    <col min="8963" max="8963" width="13.88671875" style="3" customWidth="1"/>
    <col min="8964" max="8964" width="50.6640625" style="3" customWidth="1"/>
    <col min="8965" max="8965" width="20.6640625" style="3" customWidth="1"/>
    <col min="8966" max="8966" width="30.6640625" style="3" customWidth="1"/>
    <col min="8967" max="9216" width="6.88671875" style="3"/>
    <col min="9217" max="9217" width="3.5546875" style="3" customWidth="1"/>
    <col min="9218" max="9218" width="55" style="3" customWidth="1"/>
    <col min="9219" max="9219" width="13.88671875" style="3" customWidth="1"/>
    <col min="9220" max="9220" width="50.6640625" style="3" customWidth="1"/>
    <col min="9221" max="9221" width="20.6640625" style="3" customWidth="1"/>
    <col min="9222" max="9222" width="30.6640625" style="3" customWidth="1"/>
    <col min="9223" max="9472" width="6.88671875" style="3"/>
    <col min="9473" max="9473" width="3.5546875" style="3" customWidth="1"/>
    <col min="9474" max="9474" width="55" style="3" customWidth="1"/>
    <col min="9475" max="9475" width="13.88671875" style="3" customWidth="1"/>
    <col min="9476" max="9476" width="50.6640625" style="3" customWidth="1"/>
    <col min="9477" max="9477" width="20.6640625" style="3" customWidth="1"/>
    <col min="9478" max="9478" width="30.6640625" style="3" customWidth="1"/>
    <col min="9479" max="9728" width="6.88671875" style="3"/>
    <col min="9729" max="9729" width="3.5546875" style="3" customWidth="1"/>
    <col min="9730" max="9730" width="55" style="3" customWidth="1"/>
    <col min="9731" max="9731" width="13.88671875" style="3" customWidth="1"/>
    <col min="9732" max="9732" width="50.6640625" style="3" customWidth="1"/>
    <col min="9733" max="9733" width="20.6640625" style="3" customWidth="1"/>
    <col min="9734" max="9734" width="30.6640625" style="3" customWidth="1"/>
    <col min="9735" max="9984" width="6.88671875" style="3"/>
    <col min="9985" max="9985" width="3.5546875" style="3" customWidth="1"/>
    <col min="9986" max="9986" width="55" style="3" customWidth="1"/>
    <col min="9987" max="9987" width="13.88671875" style="3" customWidth="1"/>
    <col min="9988" max="9988" width="50.6640625" style="3" customWidth="1"/>
    <col min="9989" max="9989" width="20.6640625" style="3" customWidth="1"/>
    <col min="9990" max="9990" width="30.6640625" style="3" customWidth="1"/>
    <col min="9991" max="10240" width="6.88671875" style="3"/>
    <col min="10241" max="10241" width="3.5546875" style="3" customWidth="1"/>
    <col min="10242" max="10242" width="55" style="3" customWidth="1"/>
    <col min="10243" max="10243" width="13.88671875" style="3" customWidth="1"/>
    <col min="10244" max="10244" width="50.6640625" style="3" customWidth="1"/>
    <col min="10245" max="10245" width="20.6640625" style="3" customWidth="1"/>
    <col min="10246" max="10246" width="30.6640625" style="3" customWidth="1"/>
    <col min="10247" max="10496" width="6.88671875" style="3"/>
    <col min="10497" max="10497" width="3.5546875" style="3" customWidth="1"/>
    <col min="10498" max="10498" width="55" style="3" customWidth="1"/>
    <col min="10499" max="10499" width="13.88671875" style="3" customWidth="1"/>
    <col min="10500" max="10500" width="50.6640625" style="3" customWidth="1"/>
    <col min="10501" max="10501" width="20.6640625" style="3" customWidth="1"/>
    <col min="10502" max="10502" width="30.6640625" style="3" customWidth="1"/>
    <col min="10503" max="10752" width="6.88671875" style="3"/>
    <col min="10753" max="10753" width="3.5546875" style="3" customWidth="1"/>
    <col min="10754" max="10754" width="55" style="3" customWidth="1"/>
    <col min="10755" max="10755" width="13.88671875" style="3" customWidth="1"/>
    <col min="10756" max="10756" width="50.6640625" style="3" customWidth="1"/>
    <col min="10757" max="10757" width="20.6640625" style="3" customWidth="1"/>
    <col min="10758" max="10758" width="30.6640625" style="3" customWidth="1"/>
    <col min="10759" max="11008" width="6.88671875" style="3"/>
    <col min="11009" max="11009" width="3.5546875" style="3" customWidth="1"/>
    <col min="11010" max="11010" width="55" style="3" customWidth="1"/>
    <col min="11011" max="11011" width="13.88671875" style="3" customWidth="1"/>
    <col min="11012" max="11012" width="50.6640625" style="3" customWidth="1"/>
    <col min="11013" max="11013" width="20.6640625" style="3" customWidth="1"/>
    <col min="11014" max="11014" width="30.6640625" style="3" customWidth="1"/>
    <col min="11015" max="11264" width="6.88671875" style="3"/>
    <col min="11265" max="11265" width="3.5546875" style="3" customWidth="1"/>
    <col min="11266" max="11266" width="55" style="3" customWidth="1"/>
    <col min="11267" max="11267" width="13.88671875" style="3" customWidth="1"/>
    <col min="11268" max="11268" width="50.6640625" style="3" customWidth="1"/>
    <col min="11269" max="11269" width="20.6640625" style="3" customWidth="1"/>
    <col min="11270" max="11270" width="30.6640625" style="3" customWidth="1"/>
    <col min="11271" max="11520" width="6.88671875" style="3"/>
    <col min="11521" max="11521" width="3.5546875" style="3" customWidth="1"/>
    <col min="11522" max="11522" width="55" style="3" customWidth="1"/>
    <col min="11523" max="11523" width="13.88671875" style="3" customWidth="1"/>
    <col min="11524" max="11524" width="50.6640625" style="3" customWidth="1"/>
    <col min="11525" max="11525" width="20.6640625" style="3" customWidth="1"/>
    <col min="11526" max="11526" width="30.6640625" style="3" customWidth="1"/>
    <col min="11527" max="11776" width="6.88671875" style="3"/>
    <col min="11777" max="11777" width="3.5546875" style="3" customWidth="1"/>
    <col min="11778" max="11778" width="55" style="3" customWidth="1"/>
    <col min="11779" max="11779" width="13.88671875" style="3" customWidth="1"/>
    <col min="11780" max="11780" width="50.6640625" style="3" customWidth="1"/>
    <col min="11781" max="11781" width="20.6640625" style="3" customWidth="1"/>
    <col min="11782" max="11782" width="30.6640625" style="3" customWidth="1"/>
    <col min="11783" max="12032" width="6.88671875" style="3"/>
    <col min="12033" max="12033" width="3.5546875" style="3" customWidth="1"/>
    <col min="12034" max="12034" width="55" style="3" customWidth="1"/>
    <col min="12035" max="12035" width="13.88671875" style="3" customWidth="1"/>
    <col min="12036" max="12036" width="50.6640625" style="3" customWidth="1"/>
    <col min="12037" max="12037" width="20.6640625" style="3" customWidth="1"/>
    <col min="12038" max="12038" width="30.6640625" style="3" customWidth="1"/>
    <col min="12039" max="12288" width="6.88671875" style="3"/>
    <col min="12289" max="12289" width="3.5546875" style="3" customWidth="1"/>
    <col min="12290" max="12290" width="55" style="3" customWidth="1"/>
    <col min="12291" max="12291" width="13.88671875" style="3" customWidth="1"/>
    <col min="12292" max="12292" width="50.6640625" style="3" customWidth="1"/>
    <col min="12293" max="12293" width="20.6640625" style="3" customWidth="1"/>
    <col min="12294" max="12294" width="30.6640625" style="3" customWidth="1"/>
    <col min="12295" max="12544" width="6.88671875" style="3"/>
    <col min="12545" max="12545" width="3.5546875" style="3" customWidth="1"/>
    <col min="12546" max="12546" width="55" style="3" customWidth="1"/>
    <col min="12547" max="12547" width="13.88671875" style="3" customWidth="1"/>
    <col min="12548" max="12548" width="50.6640625" style="3" customWidth="1"/>
    <col min="12549" max="12549" width="20.6640625" style="3" customWidth="1"/>
    <col min="12550" max="12550" width="30.6640625" style="3" customWidth="1"/>
    <col min="12551" max="12800" width="6.88671875" style="3"/>
    <col min="12801" max="12801" width="3.5546875" style="3" customWidth="1"/>
    <col min="12802" max="12802" width="55" style="3" customWidth="1"/>
    <col min="12803" max="12803" width="13.88671875" style="3" customWidth="1"/>
    <col min="12804" max="12804" width="50.6640625" style="3" customWidth="1"/>
    <col min="12805" max="12805" width="20.6640625" style="3" customWidth="1"/>
    <col min="12806" max="12806" width="30.6640625" style="3" customWidth="1"/>
    <col min="12807" max="13056" width="6.88671875" style="3"/>
    <col min="13057" max="13057" width="3.5546875" style="3" customWidth="1"/>
    <col min="13058" max="13058" width="55" style="3" customWidth="1"/>
    <col min="13059" max="13059" width="13.88671875" style="3" customWidth="1"/>
    <col min="13060" max="13060" width="50.6640625" style="3" customWidth="1"/>
    <col min="13061" max="13061" width="20.6640625" style="3" customWidth="1"/>
    <col min="13062" max="13062" width="30.6640625" style="3" customWidth="1"/>
    <col min="13063" max="13312" width="6.88671875" style="3"/>
    <col min="13313" max="13313" width="3.5546875" style="3" customWidth="1"/>
    <col min="13314" max="13314" width="55" style="3" customWidth="1"/>
    <col min="13315" max="13315" width="13.88671875" style="3" customWidth="1"/>
    <col min="13316" max="13316" width="50.6640625" style="3" customWidth="1"/>
    <col min="13317" max="13317" width="20.6640625" style="3" customWidth="1"/>
    <col min="13318" max="13318" width="30.6640625" style="3" customWidth="1"/>
    <col min="13319" max="13568" width="6.88671875" style="3"/>
    <col min="13569" max="13569" width="3.5546875" style="3" customWidth="1"/>
    <col min="13570" max="13570" width="55" style="3" customWidth="1"/>
    <col min="13571" max="13571" width="13.88671875" style="3" customWidth="1"/>
    <col min="13572" max="13572" width="50.6640625" style="3" customWidth="1"/>
    <col min="13573" max="13573" width="20.6640625" style="3" customWidth="1"/>
    <col min="13574" max="13574" width="30.6640625" style="3" customWidth="1"/>
    <col min="13575" max="13824" width="6.88671875" style="3"/>
    <col min="13825" max="13825" width="3.5546875" style="3" customWidth="1"/>
    <col min="13826" max="13826" width="55" style="3" customWidth="1"/>
    <col min="13827" max="13827" width="13.88671875" style="3" customWidth="1"/>
    <col min="13828" max="13828" width="50.6640625" style="3" customWidth="1"/>
    <col min="13829" max="13829" width="20.6640625" style="3" customWidth="1"/>
    <col min="13830" max="13830" width="30.6640625" style="3" customWidth="1"/>
    <col min="13831" max="14080" width="6.88671875" style="3"/>
    <col min="14081" max="14081" width="3.5546875" style="3" customWidth="1"/>
    <col min="14082" max="14082" width="55" style="3" customWidth="1"/>
    <col min="14083" max="14083" width="13.88671875" style="3" customWidth="1"/>
    <col min="14084" max="14084" width="50.6640625" style="3" customWidth="1"/>
    <col min="14085" max="14085" width="20.6640625" style="3" customWidth="1"/>
    <col min="14086" max="14086" width="30.6640625" style="3" customWidth="1"/>
    <col min="14087" max="14336" width="6.88671875" style="3"/>
    <col min="14337" max="14337" width="3.5546875" style="3" customWidth="1"/>
    <col min="14338" max="14338" width="55" style="3" customWidth="1"/>
    <col min="14339" max="14339" width="13.88671875" style="3" customWidth="1"/>
    <col min="14340" max="14340" width="50.6640625" style="3" customWidth="1"/>
    <col min="14341" max="14341" width="20.6640625" style="3" customWidth="1"/>
    <col min="14342" max="14342" width="30.6640625" style="3" customWidth="1"/>
    <col min="14343" max="14592" width="6.88671875" style="3"/>
    <col min="14593" max="14593" width="3.5546875" style="3" customWidth="1"/>
    <col min="14594" max="14594" width="55" style="3" customWidth="1"/>
    <col min="14595" max="14595" width="13.88671875" style="3" customWidth="1"/>
    <col min="14596" max="14596" width="50.6640625" style="3" customWidth="1"/>
    <col min="14597" max="14597" width="20.6640625" style="3" customWidth="1"/>
    <col min="14598" max="14598" width="30.6640625" style="3" customWidth="1"/>
    <col min="14599" max="14848" width="6.88671875" style="3"/>
    <col min="14849" max="14849" width="3.5546875" style="3" customWidth="1"/>
    <col min="14850" max="14850" width="55" style="3" customWidth="1"/>
    <col min="14851" max="14851" width="13.88671875" style="3" customWidth="1"/>
    <col min="14852" max="14852" width="50.6640625" style="3" customWidth="1"/>
    <col min="14853" max="14853" width="20.6640625" style="3" customWidth="1"/>
    <col min="14854" max="14854" width="30.6640625" style="3" customWidth="1"/>
    <col min="14855" max="15104" width="6.88671875" style="3"/>
    <col min="15105" max="15105" width="3.5546875" style="3" customWidth="1"/>
    <col min="15106" max="15106" width="55" style="3" customWidth="1"/>
    <col min="15107" max="15107" width="13.88671875" style="3" customWidth="1"/>
    <col min="15108" max="15108" width="50.6640625" style="3" customWidth="1"/>
    <col min="15109" max="15109" width="20.6640625" style="3" customWidth="1"/>
    <col min="15110" max="15110" width="30.6640625" style="3" customWidth="1"/>
    <col min="15111" max="15360" width="6.88671875" style="3"/>
    <col min="15361" max="15361" width="3.5546875" style="3" customWidth="1"/>
    <col min="15362" max="15362" width="55" style="3" customWidth="1"/>
    <col min="15363" max="15363" width="13.88671875" style="3" customWidth="1"/>
    <col min="15364" max="15364" width="50.6640625" style="3" customWidth="1"/>
    <col min="15365" max="15365" width="20.6640625" style="3" customWidth="1"/>
    <col min="15366" max="15366" width="30.6640625" style="3" customWidth="1"/>
    <col min="15367" max="15616" width="6.88671875" style="3"/>
    <col min="15617" max="15617" width="3.5546875" style="3" customWidth="1"/>
    <col min="15618" max="15618" width="55" style="3" customWidth="1"/>
    <col min="15619" max="15619" width="13.88671875" style="3" customWidth="1"/>
    <col min="15620" max="15620" width="50.6640625" style="3" customWidth="1"/>
    <col min="15621" max="15621" width="20.6640625" style="3" customWidth="1"/>
    <col min="15622" max="15622" width="30.6640625" style="3" customWidth="1"/>
    <col min="15623" max="15872" width="6.88671875" style="3"/>
    <col min="15873" max="15873" width="3.5546875" style="3" customWidth="1"/>
    <col min="15874" max="15874" width="55" style="3" customWidth="1"/>
    <col min="15875" max="15875" width="13.88671875" style="3" customWidth="1"/>
    <col min="15876" max="15876" width="50.6640625" style="3" customWidth="1"/>
    <col min="15877" max="15877" width="20.6640625" style="3" customWidth="1"/>
    <col min="15878" max="15878" width="30.6640625" style="3" customWidth="1"/>
    <col min="15879" max="16128" width="6.88671875" style="3"/>
    <col min="16129" max="16129" width="3.5546875" style="3" customWidth="1"/>
    <col min="16130" max="16130" width="55" style="3" customWidth="1"/>
    <col min="16131" max="16131" width="13.88671875" style="3" customWidth="1"/>
    <col min="16132" max="16132" width="50.6640625" style="3" customWidth="1"/>
    <col min="16133" max="16133" width="20.6640625" style="3" customWidth="1"/>
    <col min="16134" max="16134" width="30.6640625" style="3" customWidth="1"/>
    <col min="16135" max="16384" width="6.88671875" style="3"/>
  </cols>
  <sheetData>
    <row r="1" spans="1:8" s="641" customFormat="1" x14ac:dyDescent="0.25">
      <c r="A1" s="813" t="s">
        <v>1701</v>
      </c>
      <c r="B1" s="446"/>
      <c r="C1" s="375" t="s">
        <v>100</v>
      </c>
      <c r="E1" s="812"/>
      <c r="F1" s="446"/>
    </row>
    <row r="2" spans="1:8" s="641" customFormat="1" x14ac:dyDescent="0.25">
      <c r="B2" s="1135"/>
      <c r="C2" s="1135"/>
      <c r="D2" s="1135"/>
      <c r="E2" s="1135"/>
      <c r="F2" s="1135"/>
    </row>
    <row r="3" spans="1:8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8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8" s="280" customFormat="1" x14ac:dyDescent="0.25">
      <c r="A5" s="379"/>
      <c r="B5" s="380"/>
      <c r="C5" s="381"/>
      <c r="D5" s="380"/>
      <c r="E5" s="381"/>
      <c r="F5" s="380"/>
      <c r="G5" s="521"/>
      <c r="H5" s="521"/>
    </row>
    <row r="6" spans="1:8" s="280" customFormat="1" x14ac:dyDescent="0.25">
      <c r="A6" s="379"/>
      <c r="B6" s="4" t="s">
        <v>111</v>
      </c>
      <c r="C6" s="383"/>
      <c r="D6" s="380"/>
      <c r="E6" s="381"/>
      <c r="F6" s="380"/>
      <c r="G6" s="521"/>
      <c r="H6" s="521"/>
    </row>
    <row r="7" spans="1:8" s="280" customFormat="1" x14ac:dyDescent="0.25">
      <c r="A7" s="379"/>
      <c r="B7" s="382" t="str">
        <f>C1</f>
        <v>Kecamatan Mojogedang</v>
      </c>
      <c r="C7" s="383">
        <f>C9</f>
        <v>560375000</v>
      </c>
      <c r="D7" s="380"/>
      <c r="E7" s="381"/>
      <c r="F7" s="380"/>
      <c r="G7" s="521"/>
      <c r="H7" s="521"/>
    </row>
    <row r="8" spans="1:8" s="280" customFormat="1" x14ac:dyDescent="0.25">
      <c r="A8" s="379"/>
      <c r="B8" s="380"/>
      <c r="C8" s="383"/>
      <c r="D8" s="380"/>
      <c r="E8" s="381"/>
      <c r="F8" s="380"/>
      <c r="G8" s="521"/>
      <c r="H8" s="521"/>
    </row>
    <row r="9" spans="1:8" s="280" customFormat="1" x14ac:dyDescent="0.25">
      <c r="A9" s="501" t="s">
        <v>123</v>
      </c>
      <c r="B9" s="501" t="str">
        <f>B7</f>
        <v>Kecamatan Mojogedang</v>
      </c>
      <c r="C9" s="450">
        <f>C10+C22+C27+C31+C34+C38+C41+C46+C49+C54+C60+C63+C66</f>
        <v>560375000</v>
      </c>
      <c r="D9" s="281"/>
      <c r="E9" s="281"/>
      <c r="F9" s="281"/>
      <c r="G9" s="521"/>
      <c r="H9" s="521"/>
    </row>
    <row r="10" spans="1:8" s="86" customFormat="1" ht="31.2" x14ac:dyDescent="0.25">
      <c r="A10" s="118" t="s">
        <v>237</v>
      </c>
      <c r="B10" s="90" t="s">
        <v>238</v>
      </c>
      <c r="C10" s="117">
        <f>SUM(C11:C20)</f>
        <v>188981000</v>
      </c>
      <c r="D10" s="455"/>
      <c r="E10" s="6"/>
      <c r="F10" s="455"/>
    </row>
    <row r="11" spans="1:8" ht="31.2" x14ac:dyDescent="0.25">
      <c r="A11" s="5">
        <v>1</v>
      </c>
      <c r="B11" s="5" t="s">
        <v>420</v>
      </c>
      <c r="C11" s="16">
        <v>15000000</v>
      </c>
      <c r="D11" s="5" t="s">
        <v>3784</v>
      </c>
      <c r="E11" s="456" t="s">
        <v>3785</v>
      </c>
      <c r="F11" s="456" t="s">
        <v>100</v>
      </c>
    </row>
    <row r="12" spans="1:8" ht="31.2" x14ac:dyDescent="0.25">
      <c r="A12" s="5">
        <v>2</v>
      </c>
      <c r="B12" s="92" t="s">
        <v>424</v>
      </c>
      <c r="C12" s="16">
        <v>21040000</v>
      </c>
      <c r="D12" s="5" t="s">
        <v>3786</v>
      </c>
      <c r="E12" s="456" t="s">
        <v>3787</v>
      </c>
      <c r="F12" s="456" t="s">
        <v>100</v>
      </c>
    </row>
    <row r="13" spans="1:8" ht="31.2" x14ac:dyDescent="0.25">
      <c r="A13" s="5">
        <v>3</v>
      </c>
      <c r="B13" s="5" t="s">
        <v>426</v>
      </c>
      <c r="C13" s="16">
        <v>69198000</v>
      </c>
      <c r="D13" s="5" t="s">
        <v>3788</v>
      </c>
      <c r="E13" s="456" t="s">
        <v>3789</v>
      </c>
      <c r="F13" s="456" t="s">
        <v>100</v>
      </c>
    </row>
    <row r="14" spans="1:8" ht="31.2" x14ac:dyDescent="0.25">
      <c r="A14" s="5">
        <v>4</v>
      </c>
      <c r="B14" s="5" t="s">
        <v>239</v>
      </c>
      <c r="C14" s="16">
        <v>13490000</v>
      </c>
      <c r="D14" s="5" t="s">
        <v>3790</v>
      </c>
      <c r="E14" s="456" t="s">
        <v>3791</v>
      </c>
      <c r="F14" s="456" t="s">
        <v>100</v>
      </c>
    </row>
    <row r="15" spans="1:8" ht="31.2" x14ac:dyDescent="0.25">
      <c r="A15" s="5">
        <v>5</v>
      </c>
      <c r="B15" s="92" t="s">
        <v>439</v>
      </c>
      <c r="C15" s="16">
        <v>6429000</v>
      </c>
      <c r="D15" s="5" t="s">
        <v>3792</v>
      </c>
      <c r="E15" s="106" t="s">
        <v>3793</v>
      </c>
      <c r="F15" s="456" t="s">
        <v>100</v>
      </c>
    </row>
    <row r="16" spans="1:8" ht="31.2" x14ac:dyDescent="0.25">
      <c r="A16" s="5">
        <v>6</v>
      </c>
      <c r="B16" s="92" t="s">
        <v>242</v>
      </c>
      <c r="C16" s="16">
        <v>5316000</v>
      </c>
      <c r="D16" s="5" t="s">
        <v>276</v>
      </c>
      <c r="E16" s="106" t="s">
        <v>484</v>
      </c>
      <c r="F16" s="456" t="s">
        <v>100</v>
      </c>
    </row>
    <row r="17" spans="1:6" ht="31.2" x14ac:dyDescent="0.25">
      <c r="A17" s="5">
        <v>7</v>
      </c>
      <c r="B17" s="92" t="s">
        <v>550</v>
      </c>
      <c r="C17" s="16">
        <v>3000000</v>
      </c>
      <c r="D17" s="5" t="s">
        <v>3794</v>
      </c>
      <c r="E17" s="456" t="s">
        <v>3795</v>
      </c>
      <c r="F17" s="456" t="s">
        <v>100</v>
      </c>
    </row>
    <row r="18" spans="1:6" ht="31.2" x14ac:dyDescent="0.25">
      <c r="A18" s="5">
        <v>8</v>
      </c>
      <c r="B18" s="5" t="s">
        <v>446</v>
      </c>
      <c r="C18" s="16">
        <v>15000000</v>
      </c>
      <c r="D18" s="5" t="s">
        <v>3796</v>
      </c>
      <c r="E18" s="456" t="s">
        <v>3795</v>
      </c>
      <c r="F18" s="456" t="s">
        <v>100</v>
      </c>
    </row>
    <row r="19" spans="1:6" ht="31.2" x14ac:dyDescent="0.25">
      <c r="A19" s="5">
        <v>9</v>
      </c>
      <c r="B19" s="92" t="s">
        <v>554</v>
      </c>
      <c r="C19" s="16">
        <v>26750000</v>
      </c>
      <c r="D19" s="5" t="s">
        <v>3797</v>
      </c>
      <c r="E19" s="106" t="s">
        <v>3798</v>
      </c>
      <c r="F19" s="456" t="s">
        <v>100</v>
      </c>
    </row>
    <row r="20" spans="1:6" ht="31.2" x14ac:dyDescent="0.25">
      <c r="A20" s="5">
        <v>10</v>
      </c>
      <c r="B20" s="5" t="s">
        <v>558</v>
      </c>
      <c r="C20" s="16">
        <v>13758000</v>
      </c>
      <c r="D20" s="5" t="s">
        <v>3799</v>
      </c>
      <c r="E20" s="456" t="s">
        <v>3800</v>
      </c>
      <c r="F20" s="456" t="s">
        <v>100</v>
      </c>
    </row>
    <row r="21" spans="1:6" x14ac:dyDescent="0.25">
      <c r="A21" s="5"/>
      <c r="B21" s="5"/>
      <c r="C21" s="16"/>
      <c r="D21" s="5"/>
      <c r="E21" s="456"/>
      <c r="F21" s="456"/>
    </row>
    <row r="22" spans="1:6" s="86" customFormat="1" ht="31.2" x14ac:dyDescent="0.25">
      <c r="A22" s="118" t="s">
        <v>243</v>
      </c>
      <c r="B22" s="90" t="s">
        <v>244</v>
      </c>
      <c r="C22" s="117">
        <f>SUM(C23:C25)</f>
        <v>38345000</v>
      </c>
      <c r="D22" s="4"/>
      <c r="E22" s="80"/>
      <c r="F22" s="80"/>
    </row>
    <row r="23" spans="1:6" ht="31.2" x14ac:dyDescent="0.25">
      <c r="A23" s="5">
        <v>1</v>
      </c>
      <c r="B23" s="5" t="s">
        <v>1173</v>
      </c>
      <c r="C23" s="16">
        <v>6000000</v>
      </c>
      <c r="D23" s="5" t="s">
        <v>3801</v>
      </c>
      <c r="E23" s="106" t="s">
        <v>3338</v>
      </c>
      <c r="F23" s="456" t="s">
        <v>100</v>
      </c>
    </row>
    <row r="24" spans="1:6" ht="31.2" x14ac:dyDescent="0.25">
      <c r="A24" s="5">
        <v>2</v>
      </c>
      <c r="B24" s="92" t="s">
        <v>456</v>
      </c>
      <c r="C24" s="16">
        <v>30345000</v>
      </c>
      <c r="D24" s="5" t="s">
        <v>3802</v>
      </c>
      <c r="E24" s="456" t="s">
        <v>3803</v>
      </c>
      <c r="F24" s="456" t="s">
        <v>100</v>
      </c>
    </row>
    <row r="25" spans="1:6" ht="31.2" x14ac:dyDescent="0.25">
      <c r="A25" s="5">
        <v>3</v>
      </c>
      <c r="B25" s="92" t="s">
        <v>246</v>
      </c>
      <c r="C25" s="16">
        <v>2000000</v>
      </c>
      <c r="D25" s="5" t="s">
        <v>3804</v>
      </c>
      <c r="E25" s="456" t="s">
        <v>3805</v>
      </c>
      <c r="F25" s="456" t="s">
        <v>100</v>
      </c>
    </row>
    <row r="26" spans="1:6" x14ac:dyDescent="0.25">
      <c r="A26" s="5"/>
      <c r="B26" s="92"/>
      <c r="C26" s="16"/>
      <c r="D26" s="5"/>
      <c r="E26" s="456"/>
      <c r="F26" s="456"/>
    </row>
    <row r="27" spans="1:6" s="86" customFormat="1" ht="46.8" x14ac:dyDescent="0.25">
      <c r="A27" s="118" t="s">
        <v>247</v>
      </c>
      <c r="B27" s="90" t="s">
        <v>716</v>
      </c>
      <c r="C27" s="117">
        <f>SUM(C28:C29)</f>
        <v>37025000</v>
      </c>
      <c r="D27" s="4"/>
      <c r="E27" s="80"/>
      <c r="F27" s="80"/>
    </row>
    <row r="28" spans="1:6" ht="31.2" x14ac:dyDescent="0.25">
      <c r="A28" s="5">
        <v>1</v>
      </c>
      <c r="B28" s="92" t="s">
        <v>467</v>
      </c>
      <c r="C28" s="16">
        <v>35025000</v>
      </c>
      <c r="D28" s="5" t="s">
        <v>3806</v>
      </c>
      <c r="E28" s="456" t="s">
        <v>3807</v>
      </c>
      <c r="F28" s="456" t="s">
        <v>100</v>
      </c>
    </row>
    <row r="29" spans="1:6" ht="31.2" x14ac:dyDescent="0.25">
      <c r="A29" s="5">
        <v>2</v>
      </c>
      <c r="B29" s="92" t="s">
        <v>3808</v>
      </c>
      <c r="C29" s="16">
        <v>2000000</v>
      </c>
      <c r="D29" s="5" t="s">
        <v>3809</v>
      </c>
      <c r="E29" s="456" t="s">
        <v>3810</v>
      </c>
      <c r="F29" s="456" t="s">
        <v>100</v>
      </c>
    </row>
    <row r="30" spans="1:6" x14ac:dyDescent="0.25">
      <c r="A30" s="5"/>
      <c r="B30" s="92"/>
      <c r="C30" s="16"/>
      <c r="D30" s="5"/>
      <c r="E30" s="456"/>
      <c r="F30" s="456"/>
    </row>
    <row r="31" spans="1:6" s="86" customFormat="1" ht="46.8" x14ac:dyDescent="0.25">
      <c r="A31" s="118" t="s">
        <v>248</v>
      </c>
      <c r="B31" s="90" t="s">
        <v>298</v>
      </c>
      <c r="C31" s="117">
        <f>SUM(C32)</f>
        <v>5020000</v>
      </c>
      <c r="D31" s="4"/>
      <c r="E31" s="80"/>
      <c r="F31" s="80"/>
    </row>
    <row r="32" spans="1:6" ht="46.8" x14ac:dyDescent="0.25">
      <c r="A32" s="5">
        <v>1</v>
      </c>
      <c r="B32" s="92" t="s">
        <v>3811</v>
      </c>
      <c r="C32" s="16">
        <v>5020000</v>
      </c>
      <c r="D32" s="5" t="s">
        <v>3812</v>
      </c>
      <c r="E32" s="456" t="s">
        <v>3813</v>
      </c>
      <c r="F32" s="456" t="s">
        <v>100</v>
      </c>
    </row>
    <row r="33" spans="1:6" x14ac:dyDescent="0.25">
      <c r="A33" s="5"/>
      <c r="B33" s="92"/>
      <c r="C33" s="16"/>
      <c r="D33" s="5"/>
      <c r="E33" s="456"/>
      <c r="F33" s="456"/>
    </row>
    <row r="34" spans="1:6" s="86" customFormat="1" ht="31.2" x14ac:dyDescent="0.25">
      <c r="A34" s="118" t="s">
        <v>249</v>
      </c>
      <c r="B34" s="90" t="s">
        <v>3346</v>
      </c>
      <c r="C34" s="117">
        <f>SUM(C35:C36)</f>
        <v>35340000</v>
      </c>
      <c r="D34" s="4"/>
      <c r="E34" s="80"/>
      <c r="F34" s="80"/>
    </row>
    <row r="35" spans="1:6" ht="31.2" x14ac:dyDescent="0.25">
      <c r="A35" s="5">
        <v>1</v>
      </c>
      <c r="B35" s="5" t="s">
        <v>570</v>
      </c>
      <c r="C35" s="16">
        <v>5000000</v>
      </c>
      <c r="D35" s="5" t="s">
        <v>3814</v>
      </c>
      <c r="E35" s="456" t="s">
        <v>3815</v>
      </c>
      <c r="F35" s="456" t="s">
        <v>100</v>
      </c>
    </row>
    <row r="36" spans="1:6" ht="31.2" x14ac:dyDescent="0.25">
      <c r="A36" s="5">
        <v>2</v>
      </c>
      <c r="B36" s="5" t="s">
        <v>573</v>
      </c>
      <c r="C36" s="16">
        <v>30340000</v>
      </c>
      <c r="D36" s="5" t="s">
        <v>3816</v>
      </c>
      <c r="E36" s="456" t="s">
        <v>3817</v>
      </c>
      <c r="F36" s="456" t="s">
        <v>100</v>
      </c>
    </row>
    <row r="37" spans="1:6" x14ac:dyDescent="0.25">
      <c r="A37" s="5"/>
      <c r="B37" s="5"/>
      <c r="C37" s="16"/>
      <c r="D37" s="5"/>
      <c r="E37" s="456"/>
      <c r="F37" s="456"/>
    </row>
    <row r="38" spans="1:6" s="86" customFormat="1" ht="31.2" x14ac:dyDescent="0.25">
      <c r="A38" s="118" t="s">
        <v>250</v>
      </c>
      <c r="B38" s="90" t="s">
        <v>611</v>
      </c>
      <c r="C38" s="117">
        <f>SUM(C39)</f>
        <v>10062000</v>
      </c>
      <c r="D38" s="4"/>
      <c r="E38" s="80"/>
      <c r="F38" s="80"/>
    </row>
    <row r="39" spans="1:6" ht="46.8" x14ac:dyDescent="0.25">
      <c r="A39" s="5">
        <v>1</v>
      </c>
      <c r="B39" s="92" t="s">
        <v>612</v>
      </c>
      <c r="C39" s="16">
        <v>10062000</v>
      </c>
      <c r="D39" s="5" t="s">
        <v>3818</v>
      </c>
      <c r="E39" s="456" t="s">
        <v>3819</v>
      </c>
      <c r="F39" s="456" t="s">
        <v>100</v>
      </c>
    </row>
    <row r="40" spans="1:6" x14ac:dyDescent="0.25">
      <c r="A40" s="5"/>
      <c r="B40" s="92"/>
      <c r="C40" s="16"/>
      <c r="D40" s="5"/>
      <c r="E40" s="456"/>
      <c r="F40" s="456"/>
    </row>
    <row r="41" spans="1:6" s="86" customFormat="1" ht="31.2" x14ac:dyDescent="0.25">
      <c r="A41" s="118" t="s">
        <v>253</v>
      </c>
      <c r="B41" s="90" t="s">
        <v>3350</v>
      </c>
      <c r="C41" s="117">
        <f>SUM(C42:C44)</f>
        <v>128817000</v>
      </c>
      <c r="D41" s="4"/>
      <c r="E41" s="80"/>
      <c r="F41" s="80"/>
    </row>
    <row r="42" spans="1:6" ht="31.2" x14ac:dyDescent="0.25">
      <c r="A42" s="5">
        <v>1</v>
      </c>
      <c r="B42" s="92" t="s">
        <v>3820</v>
      </c>
      <c r="C42" s="16">
        <v>65233000</v>
      </c>
      <c r="D42" s="5" t="s">
        <v>3821</v>
      </c>
      <c r="E42" s="106" t="s">
        <v>254</v>
      </c>
      <c r="F42" s="456" t="s">
        <v>100</v>
      </c>
    </row>
    <row r="43" spans="1:6" ht="46.8" x14ac:dyDescent="0.25">
      <c r="A43" s="5">
        <v>2</v>
      </c>
      <c r="B43" s="5" t="s">
        <v>579</v>
      </c>
      <c r="C43" s="16">
        <v>20484000</v>
      </c>
      <c r="D43" s="5" t="s">
        <v>3822</v>
      </c>
      <c r="E43" s="456" t="s">
        <v>3823</v>
      </c>
      <c r="F43" s="456" t="s">
        <v>100</v>
      </c>
    </row>
    <row r="44" spans="1:6" ht="31.2" x14ac:dyDescent="0.25">
      <c r="A44" s="5">
        <v>3</v>
      </c>
      <c r="B44" s="5" t="s">
        <v>582</v>
      </c>
      <c r="C44" s="16">
        <v>43100000</v>
      </c>
      <c r="D44" s="5" t="s">
        <v>3824</v>
      </c>
      <c r="E44" s="456" t="s">
        <v>3825</v>
      </c>
      <c r="F44" s="456" t="s">
        <v>100</v>
      </c>
    </row>
    <row r="45" spans="1:6" x14ac:dyDescent="0.25">
      <c r="A45" s="5"/>
      <c r="B45" s="5"/>
      <c r="C45" s="16"/>
      <c r="D45" s="5"/>
      <c r="E45" s="456"/>
      <c r="F45" s="456"/>
    </row>
    <row r="46" spans="1:6" s="86" customFormat="1" ht="31.2" x14ac:dyDescent="0.25">
      <c r="A46" s="118" t="s">
        <v>256</v>
      </c>
      <c r="B46" s="90" t="s">
        <v>363</v>
      </c>
      <c r="C46" s="117">
        <f>SUM(C47)</f>
        <v>11030000</v>
      </c>
      <c r="D46" s="4"/>
      <c r="E46" s="80"/>
      <c r="F46" s="80"/>
    </row>
    <row r="47" spans="1:6" ht="31.2" x14ac:dyDescent="0.25">
      <c r="A47" s="5">
        <v>1</v>
      </c>
      <c r="B47" s="5" t="s">
        <v>592</v>
      </c>
      <c r="C47" s="16">
        <v>11030000</v>
      </c>
      <c r="D47" s="5" t="s">
        <v>3826</v>
      </c>
      <c r="E47" s="456" t="s">
        <v>3827</v>
      </c>
      <c r="F47" s="456" t="s">
        <v>100</v>
      </c>
    </row>
    <row r="48" spans="1:6" x14ac:dyDescent="0.25">
      <c r="A48" s="5"/>
      <c r="B48" s="5"/>
      <c r="C48" s="16"/>
      <c r="D48" s="5"/>
      <c r="E48" s="456"/>
      <c r="F48" s="456"/>
    </row>
    <row r="49" spans="1:6" s="86" customFormat="1" ht="31.2" x14ac:dyDescent="0.25">
      <c r="A49" s="118" t="s">
        <v>123</v>
      </c>
      <c r="B49" s="90" t="s">
        <v>3828</v>
      </c>
      <c r="C49" s="117">
        <f>SUM(C50:C52)</f>
        <v>38230000</v>
      </c>
      <c r="D49" s="4"/>
      <c r="E49" s="80"/>
      <c r="F49" s="80"/>
    </row>
    <row r="50" spans="1:6" ht="31.2" x14ac:dyDescent="0.25">
      <c r="A50" s="5">
        <v>1</v>
      </c>
      <c r="B50" s="92" t="s">
        <v>596</v>
      </c>
      <c r="C50" s="16">
        <v>8020000</v>
      </c>
      <c r="D50" s="5" t="s">
        <v>3829</v>
      </c>
      <c r="E50" s="456" t="s">
        <v>3830</v>
      </c>
      <c r="F50" s="456" t="s">
        <v>100</v>
      </c>
    </row>
    <row r="51" spans="1:6" ht="31.2" x14ac:dyDescent="0.25">
      <c r="A51" s="5">
        <v>2</v>
      </c>
      <c r="B51" s="5" t="s">
        <v>829</v>
      </c>
      <c r="C51" s="16">
        <v>23710000</v>
      </c>
      <c r="D51" s="5" t="s">
        <v>3831</v>
      </c>
      <c r="E51" s="456" t="s">
        <v>3832</v>
      </c>
      <c r="F51" s="456" t="s">
        <v>100</v>
      </c>
    </row>
    <row r="52" spans="1:6" ht="31.2" x14ac:dyDescent="0.25">
      <c r="A52" s="5">
        <v>3</v>
      </c>
      <c r="B52" s="92" t="s">
        <v>598</v>
      </c>
      <c r="C52" s="16">
        <v>6500000</v>
      </c>
      <c r="D52" s="5" t="s">
        <v>3833</v>
      </c>
      <c r="E52" s="106" t="s">
        <v>575</v>
      </c>
      <c r="F52" s="456" t="s">
        <v>100</v>
      </c>
    </row>
    <row r="53" spans="1:6" x14ac:dyDescent="0.25">
      <c r="A53" s="5"/>
      <c r="B53" s="92"/>
      <c r="C53" s="16"/>
      <c r="D53" s="5"/>
      <c r="E53" s="106"/>
      <c r="F53" s="456"/>
    </row>
    <row r="54" spans="1:6" s="86" customFormat="1" ht="31.2" x14ac:dyDescent="0.25">
      <c r="A54" s="118" t="s">
        <v>257</v>
      </c>
      <c r="B54" s="90" t="s">
        <v>3834</v>
      </c>
      <c r="C54" s="117">
        <f>SUM(C55:C58)</f>
        <v>22024000</v>
      </c>
      <c r="D54" s="4"/>
      <c r="E54" s="80"/>
      <c r="F54" s="80"/>
    </row>
    <row r="55" spans="1:6" ht="31.2" x14ac:dyDescent="0.25">
      <c r="A55" s="5">
        <v>1</v>
      </c>
      <c r="B55" s="5" t="s">
        <v>601</v>
      </c>
      <c r="C55" s="16">
        <v>5034000</v>
      </c>
      <c r="D55" s="5" t="s">
        <v>3835</v>
      </c>
      <c r="E55" s="456" t="s">
        <v>3836</v>
      </c>
      <c r="F55" s="456" t="s">
        <v>100</v>
      </c>
    </row>
    <row r="56" spans="1:6" ht="31.2" x14ac:dyDescent="0.25">
      <c r="A56" s="5">
        <v>2</v>
      </c>
      <c r="B56" s="92" t="s">
        <v>603</v>
      </c>
      <c r="C56" s="16">
        <v>5030000</v>
      </c>
      <c r="D56" s="5" t="s">
        <v>3837</v>
      </c>
      <c r="E56" s="456" t="s">
        <v>3838</v>
      </c>
      <c r="F56" s="456" t="s">
        <v>100</v>
      </c>
    </row>
    <row r="57" spans="1:6" ht="46.8" x14ac:dyDescent="0.25">
      <c r="A57" s="5">
        <v>3</v>
      </c>
      <c r="B57" s="92" t="s">
        <v>605</v>
      </c>
      <c r="C57" s="16">
        <v>5020000</v>
      </c>
      <c r="D57" s="5" t="s">
        <v>3839</v>
      </c>
      <c r="E57" s="106" t="s">
        <v>575</v>
      </c>
      <c r="F57" s="456" t="s">
        <v>100</v>
      </c>
    </row>
    <row r="58" spans="1:6" ht="31.2" x14ac:dyDescent="0.25">
      <c r="A58" s="5">
        <v>4</v>
      </c>
      <c r="B58" s="5" t="s">
        <v>838</v>
      </c>
      <c r="C58" s="16">
        <v>6940000</v>
      </c>
      <c r="D58" s="5" t="s">
        <v>3840</v>
      </c>
      <c r="E58" s="106" t="s">
        <v>575</v>
      </c>
      <c r="F58" s="456" t="s">
        <v>100</v>
      </c>
    </row>
    <row r="59" spans="1:6" x14ac:dyDescent="0.25">
      <c r="A59" s="5"/>
      <c r="B59" s="5"/>
      <c r="C59" s="16"/>
      <c r="D59" s="5"/>
      <c r="E59" s="106"/>
      <c r="F59" s="456"/>
    </row>
    <row r="60" spans="1:6" s="86" customFormat="1" ht="31.2" x14ac:dyDescent="0.25">
      <c r="A60" s="118" t="s">
        <v>258</v>
      </c>
      <c r="B60" s="90" t="s">
        <v>3377</v>
      </c>
      <c r="C60" s="117">
        <f>SUM(C61)</f>
        <v>5015000</v>
      </c>
      <c r="D60" s="4"/>
      <c r="E60" s="80"/>
      <c r="F60" s="80"/>
    </row>
    <row r="61" spans="1:6" ht="31.2" x14ac:dyDescent="0.25">
      <c r="A61" s="5">
        <v>1</v>
      </c>
      <c r="B61" s="92" t="s">
        <v>845</v>
      </c>
      <c r="C61" s="16">
        <v>5015000</v>
      </c>
      <c r="D61" s="5" t="s">
        <v>3841</v>
      </c>
      <c r="E61" s="456" t="s">
        <v>3842</v>
      </c>
      <c r="F61" s="456" t="s">
        <v>100</v>
      </c>
    </row>
    <row r="62" spans="1:6" x14ac:dyDescent="0.25">
      <c r="A62" s="5"/>
      <c r="B62" s="92"/>
      <c r="C62" s="16"/>
      <c r="D62" s="5"/>
      <c r="E62" s="456"/>
      <c r="F62" s="456"/>
    </row>
    <row r="63" spans="1:6" s="86" customFormat="1" ht="31.2" x14ac:dyDescent="0.25">
      <c r="A63" s="118" t="s">
        <v>260</v>
      </c>
      <c r="B63" s="90" t="s">
        <v>3381</v>
      </c>
      <c r="C63" s="117">
        <f>SUM(C64)</f>
        <v>35446000</v>
      </c>
      <c r="D63" s="4"/>
      <c r="E63" s="80"/>
      <c r="F63" s="80"/>
    </row>
    <row r="64" spans="1:6" ht="31.2" x14ac:dyDescent="0.25">
      <c r="A64" s="5">
        <v>1</v>
      </c>
      <c r="B64" s="5" t="s">
        <v>3382</v>
      </c>
      <c r="C64" s="16">
        <v>35446000</v>
      </c>
      <c r="D64" s="5" t="s">
        <v>3843</v>
      </c>
      <c r="E64" s="106" t="s">
        <v>254</v>
      </c>
      <c r="F64" s="456" t="s">
        <v>902</v>
      </c>
    </row>
    <row r="65" spans="1:6" x14ac:dyDescent="0.25">
      <c r="A65" s="5"/>
      <c r="B65" s="5"/>
      <c r="C65" s="16"/>
      <c r="D65" s="5"/>
      <c r="E65" s="106"/>
      <c r="F65" s="456"/>
    </row>
    <row r="66" spans="1:6" s="86" customFormat="1" ht="31.2" x14ac:dyDescent="0.25">
      <c r="A66" s="118" t="s">
        <v>261</v>
      </c>
      <c r="B66" s="90" t="s">
        <v>3844</v>
      </c>
      <c r="C66" s="117">
        <f>SUM(C67)</f>
        <v>5040000</v>
      </c>
      <c r="D66" s="4"/>
      <c r="E66" s="80"/>
      <c r="F66" s="80"/>
    </row>
    <row r="67" spans="1:6" ht="46.8" x14ac:dyDescent="0.25">
      <c r="A67" s="5">
        <v>1</v>
      </c>
      <c r="B67" s="92" t="s">
        <v>3845</v>
      </c>
      <c r="C67" s="16">
        <v>5040000</v>
      </c>
      <c r="D67" s="5" t="s">
        <v>3846</v>
      </c>
      <c r="E67" s="456" t="s">
        <v>3815</v>
      </c>
      <c r="F67" s="456" t="s">
        <v>100</v>
      </c>
    </row>
  </sheetData>
  <mergeCells count="1">
    <mergeCell ref="B2:F2"/>
  </mergeCells>
  <conditionalFormatting sqref="B6">
    <cfRule type="expression" dxfId="1" priority="1">
      <formula>#REF!&lt;&gt;0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68"/>
  <sheetViews>
    <sheetView zoomScale="60" zoomScaleNormal="60" workbookViewId="0">
      <selection activeCell="B6" sqref="B6"/>
    </sheetView>
  </sheetViews>
  <sheetFormatPr defaultColWidth="8" defaultRowHeight="15.6" x14ac:dyDescent="0.25"/>
  <cols>
    <col min="1" max="1" width="7.77734375" style="147" customWidth="1"/>
    <col min="2" max="2" width="55.77734375" style="147" customWidth="1"/>
    <col min="3" max="3" width="23.77734375" style="147" customWidth="1"/>
    <col min="4" max="4" width="45.77734375" style="241" customWidth="1"/>
    <col min="5" max="5" width="24.77734375" style="261" customWidth="1"/>
    <col min="6" max="6" width="24.77734375" style="241" customWidth="1"/>
    <col min="7" max="214" width="6.88671875" style="147" customWidth="1"/>
    <col min="215" max="16384" width="8" style="147"/>
  </cols>
  <sheetData>
    <row r="1" spans="1:6" x14ac:dyDescent="0.25">
      <c r="A1" s="813" t="s">
        <v>1701</v>
      </c>
      <c r="C1" s="240" t="s">
        <v>101</v>
      </c>
    </row>
    <row r="2" spans="1:6" x14ac:dyDescent="0.25">
      <c r="B2" s="240"/>
      <c r="D2" s="814"/>
      <c r="E2" s="240"/>
    </row>
    <row r="3" spans="1:6" s="72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s="72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263"/>
      <c r="B5" s="242"/>
      <c r="C5" s="403"/>
      <c r="D5" s="207"/>
      <c r="E5" s="248"/>
      <c r="F5" s="207"/>
    </row>
    <row r="6" spans="1:6" s="240" customFormat="1" x14ac:dyDescent="0.25">
      <c r="A6" s="201"/>
      <c r="B6" s="201" t="s">
        <v>111</v>
      </c>
      <c r="C6" s="199"/>
      <c r="D6" s="201" t="s">
        <v>619</v>
      </c>
      <c r="E6" s="200"/>
      <c r="F6" s="201"/>
    </row>
    <row r="7" spans="1:6" s="240" customFormat="1" x14ac:dyDescent="0.25">
      <c r="A7" s="201"/>
      <c r="B7" s="201" t="s">
        <v>101</v>
      </c>
      <c r="C7" s="244">
        <f>SUM(C8,C11)</f>
        <v>560375000</v>
      </c>
      <c r="D7" s="201"/>
      <c r="E7" s="200"/>
      <c r="F7" s="201"/>
    </row>
    <row r="8" spans="1:6" s="240" customFormat="1" x14ac:dyDescent="0.25">
      <c r="A8" s="265" t="s">
        <v>123</v>
      </c>
      <c r="B8" s="201" t="s">
        <v>621</v>
      </c>
      <c r="C8" s="244">
        <f>SUM(C13,C33,C42,C56)</f>
        <v>560375000</v>
      </c>
      <c r="D8" s="199"/>
      <c r="E8" s="200"/>
      <c r="F8" s="201"/>
    </row>
    <row r="9" spans="1:6" s="240" customFormat="1" x14ac:dyDescent="0.25">
      <c r="A9" s="265"/>
      <c r="B9" s="201" t="s">
        <v>536</v>
      </c>
      <c r="C9" s="244">
        <f>SUM(C14,C24,C30)</f>
        <v>262546000</v>
      </c>
      <c r="D9" s="199"/>
      <c r="E9" s="200"/>
      <c r="F9" s="201"/>
    </row>
    <row r="10" spans="1:6" s="240" customFormat="1" x14ac:dyDescent="0.25">
      <c r="A10" s="265"/>
      <c r="B10" s="201" t="s">
        <v>537</v>
      </c>
      <c r="C10" s="244">
        <f>C8-C9</f>
        <v>297829000</v>
      </c>
      <c r="D10" s="199"/>
      <c r="E10" s="200"/>
      <c r="F10" s="201"/>
    </row>
    <row r="11" spans="1:6" s="240" customFormat="1" x14ac:dyDescent="0.25">
      <c r="A11" s="265" t="s">
        <v>124</v>
      </c>
      <c r="B11" s="201" t="s">
        <v>622</v>
      </c>
      <c r="C11" s="244">
        <v>0</v>
      </c>
      <c r="D11" s="199"/>
      <c r="E11" s="200"/>
      <c r="F11" s="201"/>
    </row>
    <row r="12" spans="1:6" s="240" customFormat="1" x14ac:dyDescent="0.25">
      <c r="A12" s="201"/>
      <c r="B12" s="201"/>
      <c r="C12" s="244"/>
      <c r="D12" s="201"/>
      <c r="E12" s="200"/>
      <c r="F12" s="201"/>
    </row>
    <row r="13" spans="1:6" s="240" customFormat="1" x14ac:dyDescent="0.25">
      <c r="A13" s="201"/>
      <c r="B13" s="201" t="s">
        <v>539</v>
      </c>
      <c r="C13" s="503">
        <f>SUM(C14,C24,C30)</f>
        <v>262546000</v>
      </c>
      <c r="D13" s="201"/>
      <c r="E13" s="200"/>
      <c r="F13" s="201"/>
    </row>
    <row r="14" spans="1:6" s="240" customFormat="1" ht="31.2" x14ac:dyDescent="0.25">
      <c r="A14" s="204" t="s">
        <v>237</v>
      </c>
      <c r="B14" s="205" t="s">
        <v>238</v>
      </c>
      <c r="C14" s="503">
        <f>SUM(C15:C22)</f>
        <v>195866000</v>
      </c>
      <c r="D14" s="201"/>
      <c r="E14" s="272"/>
      <c r="F14" s="265"/>
    </row>
    <row r="15" spans="1:6" ht="31.2" x14ac:dyDescent="0.25">
      <c r="A15" s="206" t="s">
        <v>1</v>
      </c>
      <c r="B15" s="207" t="s">
        <v>424</v>
      </c>
      <c r="C15" s="466">
        <v>24960000</v>
      </c>
      <c r="D15" s="207" t="s">
        <v>623</v>
      </c>
      <c r="E15" s="252" t="s">
        <v>624</v>
      </c>
      <c r="F15" s="252" t="s">
        <v>101</v>
      </c>
    </row>
    <row r="16" spans="1:6" ht="31.2" x14ac:dyDescent="0.25">
      <c r="A16" s="206" t="s">
        <v>3</v>
      </c>
      <c r="B16" s="207" t="s">
        <v>426</v>
      </c>
      <c r="C16" s="466">
        <v>44356000</v>
      </c>
      <c r="D16" s="207" t="s">
        <v>625</v>
      </c>
      <c r="E16" s="252" t="s">
        <v>626</v>
      </c>
      <c r="F16" s="252" t="s">
        <v>101</v>
      </c>
    </row>
    <row r="17" spans="1:6" ht="31.2" x14ac:dyDescent="0.25">
      <c r="A17" s="206" t="s">
        <v>4</v>
      </c>
      <c r="B17" s="207" t="s">
        <v>239</v>
      </c>
      <c r="C17" s="466">
        <v>18838000</v>
      </c>
      <c r="D17" s="207" t="s">
        <v>627</v>
      </c>
      <c r="E17" s="252" t="s">
        <v>628</v>
      </c>
      <c r="F17" s="252" t="s">
        <v>101</v>
      </c>
    </row>
    <row r="18" spans="1:6" ht="31.2" x14ac:dyDescent="0.25">
      <c r="A18" s="206" t="s">
        <v>431</v>
      </c>
      <c r="B18" s="207" t="s">
        <v>439</v>
      </c>
      <c r="C18" s="466">
        <v>4000000</v>
      </c>
      <c r="D18" s="207" t="s">
        <v>629</v>
      </c>
      <c r="E18" s="252" t="s">
        <v>630</v>
      </c>
      <c r="F18" s="252" t="s">
        <v>101</v>
      </c>
    </row>
    <row r="19" spans="1:6" ht="31.2" x14ac:dyDescent="0.25">
      <c r="A19" s="206" t="s">
        <v>435</v>
      </c>
      <c r="B19" s="207" t="s">
        <v>550</v>
      </c>
      <c r="C19" s="466">
        <v>1800000</v>
      </c>
      <c r="D19" s="207" t="s">
        <v>631</v>
      </c>
      <c r="E19" s="252" t="s">
        <v>632</v>
      </c>
      <c r="F19" s="252" t="s">
        <v>101</v>
      </c>
    </row>
    <row r="20" spans="1:6" ht="31.2" x14ac:dyDescent="0.25">
      <c r="A20" s="206" t="s">
        <v>438</v>
      </c>
      <c r="B20" s="207" t="s">
        <v>446</v>
      </c>
      <c r="C20" s="466">
        <v>43600000</v>
      </c>
      <c r="D20" s="207" t="s">
        <v>633</v>
      </c>
      <c r="E20" s="252" t="s">
        <v>634</v>
      </c>
      <c r="F20" s="252" t="s">
        <v>101</v>
      </c>
    </row>
    <row r="21" spans="1:6" ht="46.8" x14ac:dyDescent="0.25">
      <c r="A21" s="206" t="s">
        <v>441</v>
      </c>
      <c r="B21" s="207" t="s">
        <v>635</v>
      </c>
      <c r="C21" s="466">
        <v>46760000</v>
      </c>
      <c r="D21" s="207" t="s">
        <v>636</v>
      </c>
      <c r="E21" s="252" t="s">
        <v>637</v>
      </c>
      <c r="F21" s="252" t="s">
        <v>101</v>
      </c>
    </row>
    <row r="22" spans="1:6" ht="31.2" x14ac:dyDescent="0.25">
      <c r="A22" s="206" t="s">
        <v>445</v>
      </c>
      <c r="B22" s="207" t="s">
        <v>558</v>
      </c>
      <c r="C22" s="466">
        <v>11552000</v>
      </c>
      <c r="D22" s="207" t="s">
        <v>638</v>
      </c>
      <c r="E22" s="252" t="s">
        <v>639</v>
      </c>
      <c r="F22" s="252" t="s">
        <v>101</v>
      </c>
    </row>
    <row r="23" spans="1:6" x14ac:dyDescent="0.25">
      <c r="A23" s="268"/>
      <c r="B23" s="207"/>
      <c r="C23" s="466"/>
      <c r="D23" s="207"/>
      <c r="E23" s="252"/>
      <c r="F23" s="252"/>
    </row>
    <row r="24" spans="1:6" s="240" customFormat="1" ht="31.2" x14ac:dyDescent="0.25">
      <c r="A24" s="204" t="s">
        <v>243</v>
      </c>
      <c r="B24" s="205" t="s">
        <v>244</v>
      </c>
      <c r="C24" s="503">
        <f>SUM(C25:C27)</f>
        <v>44780000</v>
      </c>
      <c r="D24" s="201"/>
      <c r="E24" s="272"/>
      <c r="F24" s="265"/>
    </row>
    <row r="25" spans="1:6" ht="31.2" x14ac:dyDescent="0.25">
      <c r="A25" s="206" t="s">
        <v>1</v>
      </c>
      <c r="B25" s="207" t="s">
        <v>640</v>
      </c>
      <c r="C25" s="466">
        <f>(5500000*2)+13000000</f>
        <v>24000000</v>
      </c>
      <c r="D25" s="207" t="s">
        <v>641</v>
      </c>
      <c r="E25" s="252" t="s">
        <v>630</v>
      </c>
      <c r="F25" s="252" t="s">
        <v>101</v>
      </c>
    </row>
    <row r="26" spans="1:6" ht="46.8" x14ac:dyDescent="0.25">
      <c r="A26" s="206" t="s">
        <v>3</v>
      </c>
      <c r="B26" s="207" t="s">
        <v>456</v>
      </c>
      <c r="C26" s="466">
        <v>11280000</v>
      </c>
      <c r="D26" s="207" t="s">
        <v>642</v>
      </c>
      <c r="E26" s="252" t="s">
        <v>643</v>
      </c>
      <c r="F26" s="252" t="s">
        <v>101</v>
      </c>
    </row>
    <row r="27" spans="1:6" ht="31.2" x14ac:dyDescent="0.25">
      <c r="A27" s="206" t="s">
        <v>4</v>
      </c>
      <c r="B27" s="207" t="s">
        <v>246</v>
      </c>
      <c r="C27" s="466">
        <v>9500000</v>
      </c>
      <c r="D27" s="207" t="s">
        <v>644</v>
      </c>
      <c r="E27" s="252" t="s">
        <v>645</v>
      </c>
      <c r="F27" s="252" t="s">
        <v>101</v>
      </c>
    </row>
    <row r="28" spans="1:6" x14ac:dyDescent="0.25">
      <c r="A28" s="268"/>
      <c r="B28" s="207"/>
      <c r="C28" s="466"/>
      <c r="D28" s="207"/>
      <c r="E28" s="252"/>
      <c r="F28" s="252"/>
    </row>
    <row r="29" spans="1:6" x14ac:dyDescent="0.25">
      <c r="A29" s="268"/>
      <c r="B29" s="207"/>
      <c r="C29" s="466"/>
      <c r="D29" s="207"/>
      <c r="E29" s="252"/>
      <c r="F29" s="252"/>
    </row>
    <row r="30" spans="1:6" s="240" customFormat="1" ht="46.8" x14ac:dyDescent="0.25">
      <c r="A30" s="204" t="s">
        <v>247</v>
      </c>
      <c r="B30" s="211" t="s">
        <v>466</v>
      </c>
      <c r="C30" s="503">
        <f>SUM(C31)</f>
        <v>21900000</v>
      </c>
      <c r="D30" s="201"/>
      <c r="E30" s="272"/>
      <c r="F30" s="265"/>
    </row>
    <row r="31" spans="1:6" ht="31.2" x14ac:dyDescent="0.25">
      <c r="A31" s="206" t="s">
        <v>1</v>
      </c>
      <c r="B31" s="207" t="s">
        <v>467</v>
      </c>
      <c r="C31" s="466">
        <v>21900000</v>
      </c>
      <c r="D31" s="207" t="s">
        <v>646</v>
      </c>
      <c r="E31" s="252" t="s">
        <v>624</v>
      </c>
      <c r="F31" s="252" t="s">
        <v>101</v>
      </c>
    </row>
    <row r="32" spans="1:6" x14ac:dyDescent="0.25">
      <c r="A32" s="268"/>
      <c r="B32" s="207"/>
      <c r="C32" s="466"/>
      <c r="D32" s="207"/>
      <c r="E32" s="252"/>
      <c r="F32" s="252"/>
    </row>
    <row r="33" spans="1:16352" s="240" customFormat="1" ht="31.2" x14ac:dyDescent="0.25">
      <c r="A33" s="201"/>
      <c r="B33" s="201" t="s">
        <v>567</v>
      </c>
      <c r="C33" s="503">
        <f>SUM(C34,C38)</f>
        <v>198402000</v>
      </c>
      <c r="D33" s="201"/>
      <c r="E33" s="265"/>
      <c r="F33" s="265"/>
    </row>
    <row r="34" spans="1:16352" s="240" customFormat="1" ht="31.2" x14ac:dyDescent="0.25">
      <c r="A34" s="204" t="s">
        <v>248</v>
      </c>
      <c r="B34" s="205" t="s">
        <v>569</v>
      </c>
      <c r="C34" s="503">
        <f>SUM(C35:C36)</f>
        <v>30152000</v>
      </c>
      <c r="D34" s="201"/>
      <c r="E34" s="272"/>
      <c r="F34" s="265"/>
    </row>
    <row r="35" spans="1:16352" ht="31.2" x14ac:dyDescent="0.25">
      <c r="A35" s="206" t="s">
        <v>1</v>
      </c>
      <c r="B35" s="207" t="s">
        <v>570</v>
      </c>
      <c r="C35" s="466">
        <v>11552000</v>
      </c>
      <c r="D35" s="207" t="s">
        <v>647</v>
      </c>
      <c r="E35" s="252" t="s">
        <v>648</v>
      </c>
      <c r="F35" s="252" t="s">
        <v>101</v>
      </c>
    </row>
    <row r="36" spans="1:16352" ht="31.2" x14ac:dyDescent="0.25">
      <c r="A36" s="206" t="s">
        <v>3</v>
      </c>
      <c r="B36" s="207" t="s">
        <v>573</v>
      </c>
      <c r="C36" s="466">
        <v>18600000</v>
      </c>
      <c r="D36" s="207" t="s">
        <v>649</v>
      </c>
      <c r="E36" s="252" t="s">
        <v>650</v>
      </c>
      <c r="F36" s="252" t="s">
        <v>101</v>
      </c>
    </row>
    <row r="37" spans="1:16352" x14ac:dyDescent="0.25">
      <c r="A37" s="268"/>
      <c r="B37" s="207"/>
      <c r="C37" s="466"/>
      <c r="D37" s="207"/>
      <c r="E37" s="252"/>
      <c r="F37" s="252"/>
    </row>
    <row r="38" spans="1:16352" s="240" customFormat="1" ht="31.2" x14ac:dyDescent="0.25">
      <c r="A38" s="204" t="s">
        <v>249</v>
      </c>
      <c r="B38" s="205" t="s">
        <v>576</v>
      </c>
      <c r="C38" s="503">
        <f>SUM(C39:C40)</f>
        <v>168250000</v>
      </c>
      <c r="D38" s="201"/>
      <c r="E38" s="272"/>
      <c r="F38" s="265"/>
    </row>
    <row r="39" spans="1:16352" s="240" customFormat="1" ht="46.8" x14ac:dyDescent="0.25">
      <c r="A39" s="206" t="s">
        <v>1</v>
      </c>
      <c r="B39" s="251" t="s">
        <v>584</v>
      </c>
      <c r="C39" s="815">
        <v>130000000</v>
      </c>
      <c r="D39" s="251" t="s">
        <v>651</v>
      </c>
      <c r="E39" s="269" t="s">
        <v>645</v>
      </c>
      <c r="F39" s="252" t="s">
        <v>101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  <c r="LO39" s="147"/>
      <c r="LP39" s="147"/>
      <c r="LQ39" s="147"/>
      <c r="LR39" s="147"/>
      <c r="LS39" s="147"/>
      <c r="LT39" s="147"/>
      <c r="LU39" s="147"/>
      <c r="LV39" s="147"/>
      <c r="LW39" s="147"/>
      <c r="LX39" s="147"/>
      <c r="LY39" s="147"/>
      <c r="LZ39" s="147"/>
      <c r="MA39" s="147"/>
      <c r="MB39" s="147"/>
      <c r="MC39" s="147"/>
      <c r="MD39" s="147"/>
      <c r="ME39" s="147"/>
      <c r="MF39" s="147"/>
      <c r="MG39" s="147"/>
      <c r="MH39" s="147"/>
      <c r="MI39" s="147"/>
      <c r="MJ39" s="147"/>
      <c r="MK39" s="147"/>
      <c r="ML39" s="147"/>
      <c r="MM39" s="147"/>
      <c r="MN39" s="147"/>
      <c r="MO39" s="147"/>
      <c r="MP39" s="147"/>
      <c r="MQ39" s="147"/>
      <c r="MR39" s="147"/>
      <c r="MS39" s="147"/>
      <c r="MT39" s="147"/>
      <c r="MU39" s="147"/>
      <c r="MV39" s="147"/>
      <c r="MW39" s="147"/>
      <c r="MX39" s="147"/>
      <c r="MY39" s="147"/>
      <c r="MZ39" s="147"/>
      <c r="NA39" s="147"/>
      <c r="NB39" s="147"/>
      <c r="NC39" s="147"/>
      <c r="ND39" s="147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7"/>
      <c r="NS39" s="147"/>
      <c r="NT39" s="147"/>
      <c r="NU39" s="147"/>
      <c r="NV39" s="147"/>
      <c r="NW39" s="147"/>
      <c r="NX39" s="147"/>
      <c r="NY39" s="147"/>
      <c r="NZ39" s="147"/>
      <c r="OA39" s="147"/>
      <c r="OB39" s="147"/>
      <c r="OC39" s="147"/>
      <c r="OD39" s="147"/>
      <c r="OE39" s="147"/>
      <c r="OF39" s="147"/>
      <c r="OG39" s="147"/>
      <c r="OH39" s="147"/>
      <c r="OI39" s="147"/>
      <c r="OJ39" s="147"/>
      <c r="OK39" s="147"/>
      <c r="OL39" s="147"/>
      <c r="OM39" s="147"/>
      <c r="ON39" s="147"/>
      <c r="OO39" s="147"/>
      <c r="OP39" s="147"/>
      <c r="OQ39" s="147"/>
      <c r="OR39" s="147"/>
      <c r="OS39" s="147"/>
      <c r="OT39" s="147"/>
      <c r="OU39" s="147"/>
      <c r="OV39" s="147"/>
      <c r="OW39" s="147"/>
      <c r="OX39" s="147"/>
      <c r="OY39" s="147"/>
      <c r="OZ39" s="147"/>
      <c r="PA39" s="147"/>
      <c r="PB39" s="147"/>
      <c r="PC39" s="147"/>
      <c r="PD39" s="147"/>
      <c r="PE39" s="147"/>
      <c r="PF39" s="147"/>
      <c r="PG39" s="147"/>
      <c r="PH39" s="147"/>
      <c r="PI39" s="147"/>
      <c r="PJ39" s="147"/>
      <c r="PK39" s="147"/>
      <c r="PL39" s="147"/>
      <c r="PM39" s="147"/>
      <c r="PN39" s="147"/>
      <c r="PO39" s="147"/>
      <c r="PP39" s="147"/>
      <c r="PQ39" s="147"/>
      <c r="PR39" s="147"/>
      <c r="PS39" s="147"/>
      <c r="PT39" s="147"/>
      <c r="PU39" s="147"/>
      <c r="PV39" s="147"/>
      <c r="PW39" s="147"/>
      <c r="PX39" s="147"/>
      <c r="PY39" s="147"/>
      <c r="PZ39" s="147"/>
      <c r="QA39" s="147"/>
      <c r="QB39" s="147"/>
      <c r="QC39" s="147"/>
      <c r="QD39" s="147"/>
      <c r="QE39" s="147"/>
      <c r="QF39" s="147"/>
      <c r="QG39" s="147"/>
      <c r="QH39" s="147"/>
      <c r="QI39" s="147"/>
      <c r="QJ39" s="147"/>
      <c r="QK39" s="147"/>
      <c r="QL39" s="147"/>
      <c r="QM39" s="147"/>
      <c r="QN39" s="147"/>
      <c r="QO39" s="147"/>
      <c r="QP39" s="147"/>
      <c r="QQ39" s="147"/>
      <c r="QR39" s="147"/>
      <c r="QS39" s="147"/>
      <c r="QT39" s="147"/>
      <c r="QU39" s="147"/>
      <c r="QV39" s="147"/>
      <c r="QW39" s="147"/>
      <c r="QX39" s="147"/>
      <c r="QY39" s="147"/>
      <c r="QZ39" s="147"/>
      <c r="RA39" s="147"/>
      <c r="RB39" s="147"/>
      <c r="RC39" s="147"/>
      <c r="RD39" s="147"/>
      <c r="RE39" s="147"/>
      <c r="RF39" s="147"/>
      <c r="RG39" s="147"/>
      <c r="RH39" s="147"/>
      <c r="RI39" s="147"/>
      <c r="RJ39" s="147"/>
      <c r="RK39" s="147"/>
      <c r="RL39" s="147"/>
      <c r="RM39" s="147"/>
      <c r="RN39" s="147"/>
      <c r="RO39" s="147"/>
      <c r="RP39" s="147"/>
      <c r="RQ39" s="147"/>
      <c r="RR39" s="147"/>
      <c r="RS39" s="147"/>
      <c r="RT39" s="147"/>
      <c r="RU39" s="147"/>
      <c r="RV39" s="147"/>
      <c r="RW39" s="147"/>
      <c r="RX39" s="147"/>
      <c r="RY39" s="147"/>
      <c r="RZ39" s="147"/>
      <c r="SA39" s="147"/>
      <c r="SB39" s="147"/>
      <c r="SC39" s="147"/>
      <c r="SD39" s="147"/>
      <c r="SE39" s="147"/>
      <c r="SF39" s="147"/>
      <c r="SG39" s="147"/>
      <c r="SH39" s="147"/>
      <c r="SI39" s="147"/>
      <c r="SJ39" s="147"/>
      <c r="SK39" s="147"/>
      <c r="SL39" s="147"/>
      <c r="SM39" s="147"/>
      <c r="SN39" s="147"/>
      <c r="SO39" s="147"/>
      <c r="SP39" s="147"/>
      <c r="SQ39" s="147"/>
      <c r="SR39" s="147"/>
      <c r="SS39" s="147"/>
      <c r="ST39" s="147"/>
      <c r="SU39" s="147"/>
      <c r="SV39" s="147"/>
      <c r="SW39" s="147"/>
      <c r="SX39" s="147"/>
      <c r="SY39" s="147"/>
      <c r="SZ39" s="147"/>
      <c r="TA39" s="147"/>
      <c r="TB39" s="147"/>
      <c r="TC39" s="147"/>
      <c r="TD39" s="147"/>
      <c r="TE39" s="147"/>
      <c r="TF39" s="147"/>
      <c r="TG39" s="147"/>
      <c r="TH39" s="147"/>
      <c r="TI39" s="147"/>
      <c r="TJ39" s="147"/>
      <c r="TK39" s="147"/>
      <c r="TL39" s="147"/>
      <c r="TM39" s="147"/>
      <c r="TN39" s="147"/>
      <c r="TO39" s="147"/>
      <c r="TP39" s="147"/>
      <c r="TQ39" s="147"/>
      <c r="TR39" s="147"/>
      <c r="TS39" s="147"/>
      <c r="TT39" s="147"/>
      <c r="TU39" s="147"/>
      <c r="TV39" s="147"/>
      <c r="TW39" s="147"/>
      <c r="TX39" s="147"/>
      <c r="TY39" s="147"/>
      <c r="TZ39" s="147"/>
      <c r="UA39" s="147"/>
      <c r="UB39" s="147"/>
      <c r="UC39" s="147"/>
      <c r="UD39" s="147"/>
      <c r="UE39" s="147"/>
      <c r="UF39" s="147"/>
      <c r="UG39" s="147"/>
      <c r="UH39" s="147"/>
      <c r="UI39" s="147"/>
      <c r="UJ39" s="147"/>
      <c r="UK39" s="147"/>
      <c r="UL39" s="147"/>
      <c r="UM39" s="147"/>
      <c r="UN39" s="147"/>
      <c r="UO39" s="147"/>
      <c r="UP39" s="147"/>
      <c r="UQ39" s="147"/>
      <c r="UR39" s="147"/>
      <c r="US39" s="147"/>
      <c r="UT39" s="147"/>
      <c r="UU39" s="147"/>
      <c r="UV39" s="147"/>
      <c r="UW39" s="147"/>
      <c r="UX39" s="147"/>
      <c r="UY39" s="147"/>
      <c r="UZ39" s="147"/>
      <c r="VA39" s="147"/>
      <c r="VB39" s="147"/>
      <c r="VC39" s="147"/>
      <c r="VD39" s="147"/>
      <c r="VE39" s="147"/>
      <c r="VF39" s="147"/>
      <c r="VG39" s="147"/>
      <c r="VH39" s="147"/>
      <c r="VI39" s="147"/>
      <c r="VJ39" s="147"/>
      <c r="VK39" s="147"/>
      <c r="VL39" s="147"/>
      <c r="VM39" s="147"/>
      <c r="VN39" s="147"/>
      <c r="VO39" s="147"/>
      <c r="VP39" s="147"/>
      <c r="VQ39" s="147"/>
      <c r="VR39" s="147"/>
      <c r="VS39" s="147"/>
      <c r="VT39" s="147"/>
      <c r="VU39" s="147"/>
      <c r="VV39" s="147"/>
      <c r="VW39" s="147"/>
      <c r="VX39" s="147"/>
      <c r="VY39" s="147"/>
      <c r="VZ39" s="147"/>
      <c r="WA39" s="147"/>
      <c r="WB39" s="147"/>
      <c r="WC39" s="147"/>
      <c r="WD39" s="147"/>
      <c r="WE39" s="147"/>
      <c r="WF39" s="147"/>
      <c r="WG39" s="147"/>
      <c r="WH39" s="147"/>
      <c r="WI39" s="147"/>
      <c r="WJ39" s="147"/>
      <c r="WK39" s="147"/>
      <c r="WL39" s="147"/>
      <c r="WM39" s="147"/>
      <c r="WN39" s="147"/>
      <c r="WO39" s="147"/>
      <c r="WP39" s="147"/>
      <c r="WQ39" s="147"/>
      <c r="WR39" s="147"/>
      <c r="WS39" s="147"/>
      <c r="WT39" s="147"/>
      <c r="WU39" s="147"/>
      <c r="WV39" s="147"/>
      <c r="WW39" s="147"/>
      <c r="WX39" s="147"/>
      <c r="WY39" s="147"/>
      <c r="WZ39" s="147"/>
      <c r="XA39" s="147"/>
      <c r="XB39" s="147"/>
      <c r="XC39" s="147"/>
      <c r="XD39" s="147"/>
      <c r="XE39" s="147"/>
      <c r="XF39" s="147"/>
      <c r="XG39" s="147"/>
      <c r="XH39" s="147"/>
      <c r="XI39" s="147"/>
      <c r="XJ39" s="147"/>
      <c r="XK39" s="147"/>
      <c r="XL39" s="147"/>
      <c r="XM39" s="147"/>
      <c r="XN39" s="147"/>
      <c r="XO39" s="147"/>
      <c r="XP39" s="147"/>
      <c r="XQ39" s="147"/>
      <c r="XR39" s="147"/>
      <c r="XS39" s="147"/>
      <c r="XT39" s="147"/>
      <c r="XU39" s="147"/>
      <c r="XV39" s="147"/>
      <c r="XW39" s="147"/>
      <c r="XX39" s="147"/>
      <c r="XY39" s="147"/>
      <c r="XZ39" s="147"/>
      <c r="YA39" s="147"/>
      <c r="YB39" s="147"/>
      <c r="YC39" s="147"/>
      <c r="YD39" s="147"/>
      <c r="YE39" s="147"/>
      <c r="YF39" s="147"/>
      <c r="YG39" s="147"/>
      <c r="YH39" s="147"/>
      <c r="YI39" s="147"/>
      <c r="YJ39" s="147"/>
      <c r="YK39" s="147"/>
      <c r="YL39" s="147"/>
      <c r="YM39" s="147"/>
      <c r="YN39" s="147"/>
      <c r="YO39" s="147"/>
      <c r="YP39" s="147"/>
      <c r="YQ39" s="147"/>
      <c r="YR39" s="147"/>
      <c r="YS39" s="147"/>
      <c r="YT39" s="147"/>
      <c r="YU39" s="147"/>
      <c r="YV39" s="147"/>
      <c r="YW39" s="147"/>
      <c r="YX39" s="147"/>
      <c r="YY39" s="147"/>
      <c r="YZ39" s="147"/>
      <c r="ZA39" s="147"/>
      <c r="ZB39" s="147"/>
      <c r="ZC39" s="147"/>
      <c r="ZD39" s="147"/>
      <c r="ZE39" s="147"/>
      <c r="ZF39" s="147"/>
      <c r="ZG39" s="147"/>
      <c r="ZH39" s="147"/>
      <c r="ZI39" s="147"/>
      <c r="ZJ39" s="147"/>
      <c r="ZK39" s="147"/>
      <c r="ZL39" s="147"/>
      <c r="ZM39" s="147"/>
      <c r="ZN39" s="147"/>
      <c r="ZO39" s="147"/>
      <c r="ZP39" s="147"/>
      <c r="ZQ39" s="147"/>
      <c r="ZR39" s="147"/>
      <c r="ZS39" s="147"/>
      <c r="ZT39" s="147"/>
      <c r="ZU39" s="147"/>
      <c r="ZV39" s="147"/>
      <c r="ZW39" s="147"/>
      <c r="ZX39" s="147"/>
      <c r="ZY39" s="147"/>
      <c r="ZZ39" s="147"/>
      <c r="AAA39" s="147"/>
      <c r="AAB39" s="147"/>
      <c r="AAC39" s="147"/>
      <c r="AAD39" s="147"/>
      <c r="AAE39" s="147"/>
      <c r="AAF39" s="147"/>
      <c r="AAG39" s="147"/>
      <c r="AAH39" s="147"/>
      <c r="AAI39" s="147"/>
      <c r="AAJ39" s="147"/>
      <c r="AAK39" s="147"/>
      <c r="AAL39" s="147"/>
      <c r="AAM39" s="147"/>
      <c r="AAN39" s="147"/>
      <c r="AAO39" s="147"/>
      <c r="AAP39" s="147"/>
      <c r="AAQ39" s="147"/>
      <c r="AAR39" s="147"/>
      <c r="AAS39" s="147"/>
      <c r="AAT39" s="147"/>
      <c r="AAU39" s="147"/>
      <c r="AAV39" s="147"/>
      <c r="AAW39" s="147"/>
      <c r="AAX39" s="147"/>
      <c r="AAY39" s="147"/>
      <c r="AAZ39" s="147"/>
      <c r="ABA39" s="147"/>
      <c r="ABB39" s="147"/>
      <c r="ABC39" s="147"/>
      <c r="ABD39" s="147"/>
      <c r="ABE39" s="147"/>
      <c r="ABF39" s="147"/>
      <c r="ABG39" s="147"/>
      <c r="ABH39" s="147"/>
      <c r="ABI39" s="147"/>
      <c r="ABJ39" s="147"/>
      <c r="ABK39" s="147"/>
      <c r="ABL39" s="147"/>
      <c r="ABM39" s="147"/>
      <c r="ABN39" s="147"/>
      <c r="ABO39" s="147"/>
      <c r="ABP39" s="147"/>
      <c r="ABQ39" s="147"/>
      <c r="ABR39" s="147"/>
      <c r="ABS39" s="147"/>
      <c r="ABT39" s="147"/>
      <c r="ABU39" s="147"/>
      <c r="ABV39" s="147"/>
      <c r="ABW39" s="147"/>
      <c r="ABX39" s="147"/>
      <c r="ABY39" s="147"/>
      <c r="ABZ39" s="147"/>
      <c r="ACA39" s="147"/>
      <c r="ACB39" s="147"/>
      <c r="ACC39" s="147"/>
      <c r="ACD39" s="147"/>
      <c r="ACE39" s="147"/>
      <c r="ACF39" s="147"/>
      <c r="ACG39" s="147"/>
      <c r="ACH39" s="147"/>
      <c r="ACI39" s="147"/>
      <c r="ACJ39" s="147"/>
      <c r="ACK39" s="147"/>
      <c r="ACL39" s="147"/>
      <c r="ACM39" s="147"/>
      <c r="ACN39" s="147"/>
      <c r="ACO39" s="147"/>
      <c r="ACP39" s="147"/>
      <c r="ACQ39" s="147"/>
      <c r="ACR39" s="147"/>
      <c r="ACS39" s="147"/>
      <c r="ACT39" s="147"/>
      <c r="ACU39" s="147"/>
      <c r="ACV39" s="147"/>
      <c r="ACW39" s="147"/>
      <c r="ACX39" s="147"/>
      <c r="ACY39" s="147"/>
      <c r="ACZ39" s="147"/>
      <c r="ADA39" s="147"/>
      <c r="ADB39" s="147"/>
      <c r="ADC39" s="147"/>
      <c r="ADD39" s="147"/>
      <c r="ADE39" s="147"/>
      <c r="ADF39" s="147"/>
      <c r="ADG39" s="147"/>
      <c r="ADH39" s="147"/>
      <c r="ADI39" s="147"/>
      <c r="ADJ39" s="147"/>
      <c r="ADK39" s="147"/>
      <c r="ADL39" s="147"/>
      <c r="ADM39" s="147"/>
      <c r="ADN39" s="147"/>
      <c r="ADO39" s="147"/>
      <c r="ADP39" s="147"/>
      <c r="ADQ39" s="147"/>
      <c r="ADR39" s="147"/>
      <c r="ADS39" s="147"/>
      <c r="ADT39" s="147"/>
      <c r="ADU39" s="147"/>
      <c r="ADV39" s="147"/>
      <c r="ADW39" s="147"/>
      <c r="ADX39" s="147"/>
      <c r="ADY39" s="147"/>
      <c r="ADZ39" s="147"/>
      <c r="AEA39" s="147"/>
      <c r="AEB39" s="147"/>
      <c r="AEC39" s="147"/>
      <c r="AED39" s="147"/>
      <c r="AEE39" s="147"/>
      <c r="AEF39" s="147"/>
      <c r="AEG39" s="147"/>
      <c r="AEH39" s="147"/>
      <c r="AEI39" s="147"/>
      <c r="AEJ39" s="147"/>
      <c r="AEK39" s="147"/>
      <c r="AEL39" s="147"/>
      <c r="AEM39" s="147"/>
      <c r="AEN39" s="147"/>
      <c r="AEO39" s="147"/>
      <c r="AEP39" s="147"/>
      <c r="AEQ39" s="147"/>
      <c r="AER39" s="147"/>
      <c r="AES39" s="147"/>
      <c r="AET39" s="147"/>
      <c r="AEU39" s="147"/>
      <c r="AEV39" s="147"/>
      <c r="AEW39" s="147"/>
      <c r="AEX39" s="147"/>
      <c r="AEY39" s="147"/>
      <c r="AEZ39" s="147"/>
      <c r="AFA39" s="147"/>
      <c r="AFB39" s="147"/>
      <c r="AFC39" s="147"/>
      <c r="AFD39" s="147"/>
      <c r="AFE39" s="147"/>
      <c r="AFF39" s="147"/>
      <c r="AFG39" s="147"/>
      <c r="AFH39" s="147"/>
      <c r="AFI39" s="147"/>
      <c r="AFJ39" s="147"/>
      <c r="AFK39" s="147"/>
      <c r="AFL39" s="147"/>
      <c r="AFM39" s="147"/>
      <c r="AFN39" s="147"/>
      <c r="AFO39" s="147"/>
      <c r="AFP39" s="147"/>
      <c r="AFQ39" s="147"/>
      <c r="AFR39" s="147"/>
      <c r="AFS39" s="147"/>
      <c r="AFT39" s="147"/>
      <c r="AFU39" s="147"/>
      <c r="AFV39" s="147"/>
      <c r="AFW39" s="147"/>
      <c r="AFX39" s="147"/>
      <c r="AFY39" s="147"/>
      <c r="AFZ39" s="147"/>
      <c r="AGA39" s="147"/>
      <c r="AGB39" s="147"/>
      <c r="AGC39" s="147"/>
      <c r="AGD39" s="147"/>
      <c r="AGE39" s="147"/>
      <c r="AGF39" s="147"/>
      <c r="AGG39" s="147"/>
      <c r="AGH39" s="147"/>
      <c r="AGI39" s="147"/>
      <c r="AGJ39" s="147"/>
      <c r="AGK39" s="147"/>
      <c r="AGL39" s="147"/>
      <c r="AGM39" s="147"/>
      <c r="AGN39" s="147"/>
      <c r="AGO39" s="147"/>
      <c r="AGP39" s="147"/>
      <c r="AGQ39" s="147"/>
      <c r="AGR39" s="147"/>
      <c r="AGS39" s="147"/>
      <c r="AGT39" s="147"/>
      <c r="AGU39" s="147"/>
      <c r="AGV39" s="147"/>
      <c r="AGW39" s="147"/>
      <c r="AGX39" s="147"/>
      <c r="AGY39" s="147"/>
      <c r="AGZ39" s="147"/>
      <c r="AHA39" s="147"/>
      <c r="AHB39" s="147"/>
      <c r="AHC39" s="147"/>
      <c r="AHD39" s="147"/>
      <c r="AHE39" s="147"/>
      <c r="AHF39" s="147"/>
      <c r="AHG39" s="147"/>
      <c r="AHH39" s="147"/>
      <c r="AHI39" s="147"/>
      <c r="AHJ39" s="147"/>
      <c r="AHK39" s="147"/>
      <c r="AHL39" s="147"/>
      <c r="AHM39" s="147"/>
      <c r="AHN39" s="147"/>
      <c r="AHO39" s="147"/>
      <c r="AHP39" s="147"/>
      <c r="AHQ39" s="147"/>
      <c r="AHR39" s="147"/>
      <c r="AHS39" s="147"/>
      <c r="AHT39" s="147"/>
      <c r="AHU39" s="147"/>
      <c r="AHV39" s="147"/>
      <c r="AHW39" s="147"/>
      <c r="AHX39" s="147"/>
      <c r="AHY39" s="147"/>
      <c r="AHZ39" s="147"/>
      <c r="AIA39" s="147"/>
      <c r="AIB39" s="147"/>
      <c r="AIC39" s="147"/>
      <c r="AID39" s="147"/>
      <c r="AIE39" s="147"/>
      <c r="AIF39" s="147"/>
      <c r="AIG39" s="147"/>
      <c r="AIH39" s="147"/>
      <c r="AII39" s="147"/>
      <c r="AIJ39" s="147"/>
      <c r="AIK39" s="147"/>
      <c r="AIL39" s="147"/>
      <c r="AIM39" s="147"/>
      <c r="AIN39" s="147"/>
      <c r="AIO39" s="147"/>
      <c r="AIP39" s="147"/>
      <c r="AIQ39" s="147"/>
      <c r="AIR39" s="147"/>
      <c r="AIS39" s="147"/>
      <c r="AIT39" s="147"/>
      <c r="AIU39" s="147"/>
      <c r="AIV39" s="147"/>
      <c r="AIW39" s="147"/>
      <c r="AIX39" s="147"/>
      <c r="AIY39" s="147"/>
      <c r="AIZ39" s="147"/>
      <c r="AJA39" s="147"/>
      <c r="AJB39" s="147"/>
      <c r="AJC39" s="147"/>
      <c r="AJD39" s="147"/>
      <c r="AJE39" s="147"/>
      <c r="AJF39" s="147"/>
      <c r="AJG39" s="147"/>
      <c r="AJH39" s="147"/>
      <c r="AJI39" s="147"/>
      <c r="AJJ39" s="147"/>
      <c r="AJK39" s="147"/>
      <c r="AJL39" s="147"/>
      <c r="AJM39" s="147"/>
      <c r="AJN39" s="147"/>
      <c r="AJO39" s="147"/>
      <c r="AJP39" s="147"/>
      <c r="AJQ39" s="147"/>
      <c r="AJR39" s="147"/>
      <c r="AJS39" s="147"/>
      <c r="AJT39" s="147"/>
      <c r="AJU39" s="147"/>
      <c r="AJV39" s="147"/>
      <c r="AJW39" s="147"/>
      <c r="AJX39" s="147"/>
      <c r="AJY39" s="147"/>
      <c r="AJZ39" s="147"/>
      <c r="AKA39" s="147"/>
      <c r="AKB39" s="147"/>
      <c r="AKC39" s="147"/>
      <c r="AKD39" s="147"/>
      <c r="AKE39" s="147"/>
      <c r="AKF39" s="147"/>
      <c r="AKG39" s="147"/>
      <c r="AKH39" s="147"/>
      <c r="AKI39" s="147"/>
      <c r="AKJ39" s="147"/>
      <c r="AKK39" s="147"/>
      <c r="AKL39" s="147"/>
      <c r="AKM39" s="147"/>
      <c r="AKN39" s="147"/>
      <c r="AKO39" s="147"/>
      <c r="AKP39" s="147"/>
      <c r="AKQ39" s="147"/>
      <c r="AKR39" s="147"/>
      <c r="AKS39" s="147"/>
      <c r="AKT39" s="147"/>
      <c r="AKU39" s="147"/>
      <c r="AKV39" s="147"/>
      <c r="AKW39" s="147"/>
      <c r="AKX39" s="147"/>
      <c r="AKY39" s="147"/>
      <c r="AKZ39" s="147"/>
      <c r="ALA39" s="147"/>
      <c r="ALB39" s="147"/>
      <c r="ALC39" s="147"/>
      <c r="ALD39" s="147"/>
      <c r="ALE39" s="147"/>
      <c r="ALF39" s="147"/>
      <c r="ALG39" s="147"/>
      <c r="ALH39" s="147"/>
      <c r="ALI39" s="147"/>
      <c r="ALJ39" s="147"/>
      <c r="ALK39" s="147"/>
      <c r="ALL39" s="147"/>
      <c r="ALM39" s="147"/>
      <c r="ALN39" s="147"/>
      <c r="ALO39" s="147"/>
      <c r="ALP39" s="147"/>
      <c r="ALQ39" s="147"/>
      <c r="ALR39" s="147"/>
      <c r="ALS39" s="147"/>
      <c r="ALT39" s="147"/>
      <c r="ALU39" s="147"/>
      <c r="ALV39" s="147"/>
      <c r="ALW39" s="147"/>
      <c r="ALX39" s="147"/>
      <c r="ALY39" s="147"/>
      <c r="ALZ39" s="147"/>
      <c r="AMA39" s="147"/>
      <c r="AMB39" s="147"/>
      <c r="AMC39" s="147"/>
      <c r="AMD39" s="147"/>
      <c r="AME39" s="147"/>
      <c r="AMF39" s="147"/>
      <c r="AMG39" s="147"/>
      <c r="AMH39" s="147"/>
      <c r="AMI39" s="147"/>
      <c r="AMJ39" s="147"/>
      <c r="AMK39" s="147"/>
      <c r="AML39" s="147"/>
      <c r="AMM39" s="147"/>
      <c r="AMN39" s="147"/>
      <c r="AMO39" s="147"/>
      <c r="AMP39" s="147"/>
      <c r="AMQ39" s="147"/>
      <c r="AMR39" s="147"/>
      <c r="AMS39" s="147"/>
      <c r="AMT39" s="147"/>
      <c r="AMU39" s="147"/>
      <c r="AMV39" s="147"/>
      <c r="AMW39" s="147"/>
      <c r="AMX39" s="147"/>
      <c r="AMY39" s="147"/>
      <c r="AMZ39" s="147"/>
      <c r="ANA39" s="147"/>
      <c r="ANB39" s="147"/>
      <c r="ANC39" s="147"/>
      <c r="AND39" s="147"/>
      <c r="ANE39" s="147"/>
      <c r="ANF39" s="147"/>
      <c r="ANG39" s="147"/>
      <c r="ANH39" s="147"/>
      <c r="ANI39" s="147"/>
      <c r="ANJ39" s="147"/>
      <c r="ANK39" s="147"/>
      <c r="ANL39" s="147"/>
      <c r="ANM39" s="147"/>
      <c r="ANN39" s="147"/>
      <c r="ANO39" s="147"/>
      <c r="ANP39" s="147"/>
      <c r="ANQ39" s="147"/>
      <c r="ANR39" s="147"/>
      <c r="ANS39" s="147"/>
      <c r="ANT39" s="147"/>
      <c r="ANU39" s="147"/>
      <c r="ANV39" s="147"/>
      <c r="ANW39" s="147"/>
      <c r="ANX39" s="147"/>
      <c r="ANY39" s="147"/>
      <c r="ANZ39" s="147"/>
      <c r="AOA39" s="147"/>
      <c r="AOB39" s="147"/>
      <c r="AOC39" s="147"/>
      <c r="AOD39" s="147"/>
      <c r="AOE39" s="147"/>
      <c r="AOF39" s="147"/>
      <c r="AOG39" s="147"/>
      <c r="AOH39" s="147"/>
      <c r="AOI39" s="147"/>
      <c r="AOJ39" s="147"/>
      <c r="AOK39" s="147"/>
      <c r="AOL39" s="147"/>
      <c r="AOM39" s="147"/>
      <c r="AON39" s="147"/>
      <c r="AOO39" s="147"/>
      <c r="AOP39" s="147"/>
      <c r="AOQ39" s="147"/>
      <c r="AOR39" s="147"/>
      <c r="AOS39" s="147"/>
      <c r="AOT39" s="147"/>
      <c r="AOU39" s="147"/>
      <c r="AOV39" s="147"/>
      <c r="AOW39" s="147"/>
      <c r="AOX39" s="147"/>
      <c r="AOY39" s="147"/>
      <c r="AOZ39" s="147"/>
      <c r="APA39" s="147"/>
      <c r="APB39" s="147"/>
      <c r="APC39" s="147"/>
      <c r="APD39" s="147"/>
      <c r="APE39" s="147"/>
      <c r="APF39" s="147"/>
      <c r="APG39" s="147"/>
      <c r="APH39" s="147"/>
      <c r="API39" s="147"/>
      <c r="APJ39" s="147"/>
      <c r="APK39" s="147"/>
      <c r="APL39" s="147"/>
      <c r="APM39" s="147"/>
      <c r="APN39" s="147"/>
      <c r="APO39" s="147"/>
      <c r="APP39" s="147"/>
      <c r="APQ39" s="147"/>
      <c r="APR39" s="147"/>
      <c r="APS39" s="147"/>
      <c r="APT39" s="147"/>
      <c r="APU39" s="147"/>
      <c r="APV39" s="147"/>
      <c r="APW39" s="147"/>
      <c r="APX39" s="147"/>
      <c r="APY39" s="147"/>
      <c r="APZ39" s="147"/>
      <c r="AQA39" s="147"/>
      <c r="AQB39" s="147"/>
      <c r="AQC39" s="147"/>
      <c r="AQD39" s="147"/>
      <c r="AQE39" s="147"/>
      <c r="AQF39" s="147"/>
      <c r="AQG39" s="147"/>
      <c r="AQH39" s="147"/>
      <c r="AQI39" s="147"/>
      <c r="AQJ39" s="147"/>
      <c r="AQK39" s="147"/>
      <c r="AQL39" s="147"/>
      <c r="AQM39" s="147"/>
      <c r="AQN39" s="147"/>
      <c r="AQO39" s="147"/>
      <c r="AQP39" s="147"/>
      <c r="AQQ39" s="147"/>
      <c r="AQR39" s="147"/>
      <c r="AQS39" s="147"/>
      <c r="AQT39" s="147"/>
      <c r="AQU39" s="147"/>
      <c r="AQV39" s="147"/>
      <c r="AQW39" s="147"/>
      <c r="AQX39" s="147"/>
      <c r="AQY39" s="147"/>
      <c r="AQZ39" s="147"/>
      <c r="ARA39" s="147"/>
      <c r="ARB39" s="147"/>
      <c r="ARC39" s="147"/>
      <c r="ARD39" s="147"/>
      <c r="ARE39" s="147"/>
      <c r="ARF39" s="147"/>
      <c r="ARG39" s="147"/>
      <c r="ARH39" s="147"/>
      <c r="ARI39" s="147"/>
      <c r="ARJ39" s="147"/>
      <c r="ARK39" s="147"/>
      <c r="ARL39" s="147"/>
      <c r="ARM39" s="147"/>
      <c r="ARN39" s="147"/>
      <c r="ARO39" s="147"/>
      <c r="ARP39" s="147"/>
      <c r="ARQ39" s="147"/>
      <c r="ARR39" s="147"/>
      <c r="ARS39" s="147"/>
      <c r="ART39" s="147"/>
      <c r="ARU39" s="147"/>
      <c r="ARV39" s="147"/>
      <c r="ARW39" s="147"/>
      <c r="ARX39" s="147"/>
      <c r="ARY39" s="147"/>
      <c r="ARZ39" s="147"/>
      <c r="ASA39" s="147"/>
      <c r="ASB39" s="147"/>
      <c r="ASC39" s="147"/>
      <c r="ASD39" s="147"/>
      <c r="ASE39" s="147"/>
      <c r="ASF39" s="147"/>
      <c r="ASG39" s="147"/>
      <c r="ASH39" s="147"/>
      <c r="ASI39" s="147"/>
      <c r="ASJ39" s="147"/>
      <c r="ASK39" s="147"/>
      <c r="ASL39" s="147"/>
      <c r="ASM39" s="147"/>
      <c r="ASN39" s="147"/>
      <c r="ASO39" s="147"/>
      <c r="ASP39" s="147"/>
      <c r="ASQ39" s="147"/>
      <c r="ASR39" s="147"/>
      <c r="ASS39" s="147"/>
      <c r="AST39" s="147"/>
      <c r="ASU39" s="147"/>
      <c r="ASV39" s="147"/>
      <c r="ASW39" s="147"/>
      <c r="ASX39" s="147"/>
      <c r="ASY39" s="147"/>
      <c r="ASZ39" s="147"/>
      <c r="ATA39" s="147"/>
      <c r="ATB39" s="147"/>
      <c r="ATC39" s="147"/>
      <c r="ATD39" s="147"/>
      <c r="ATE39" s="147"/>
      <c r="ATF39" s="147"/>
      <c r="ATG39" s="147"/>
      <c r="ATH39" s="147"/>
      <c r="ATI39" s="147"/>
      <c r="ATJ39" s="147"/>
      <c r="ATK39" s="147"/>
      <c r="ATL39" s="147"/>
      <c r="ATM39" s="147"/>
      <c r="ATN39" s="147"/>
      <c r="ATO39" s="147"/>
      <c r="ATP39" s="147"/>
      <c r="ATQ39" s="147"/>
      <c r="ATR39" s="147"/>
      <c r="ATS39" s="147"/>
      <c r="ATT39" s="147"/>
      <c r="ATU39" s="147"/>
      <c r="ATV39" s="147"/>
      <c r="ATW39" s="147"/>
      <c r="ATX39" s="147"/>
      <c r="ATY39" s="147"/>
      <c r="ATZ39" s="147"/>
      <c r="AUA39" s="147"/>
      <c r="AUB39" s="147"/>
      <c r="AUC39" s="147"/>
      <c r="AUD39" s="147"/>
      <c r="AUE39" s="147"/>
      <c r="AUF39" s="147"/>
      <c r="AUG39" s="147"/>
      <c r="AUH39" s="147"/>
      <c r="AUI39" s="147"/>
      <c r="AUJ39" s="147"/>
      <c r="AUK39" s="147"/>
      <c r="AUL39" s="147"/>
      <c r="AUM39" s="147"/>
      <c r="AUN39" s="147"/>
      <c r="AUO39" s="147"/>
      <c r="AUP39" s="147"/>
      <c r="AUQ39" s="147"/>
      <c r="AUR39" s="147"/>
      <c r="AUS39" s="147"/>
      <c r="AUT39" s="147"/>
      <c r="AUU39" s="147"/>
      <c r="AUV39" s="147"/>
      <c r="AUW39" s="147"/>
      <c r="AUX39" s="147"/>
      <c r="AUY39" s="147"/>
      <c r="AUZ39" s="147"/>
      <c r="AVA39" s="147"/>
      <c r="AVB39" s="147"/>
      <c r="AVC39" s="147"/>
      <c r="AVD39" s="147"/>
      <c r="AVE39" s="147"/>
      <c r="AVF39" s="147"/>
      <c r="AVG39" s="147"/>
      <c r="AVH39" s="147"/>
      <c r="AVI39" s="147"/>
      <c r="AVJ39" s="147"/>
      <c r="AVK39" s="147"/>
      <c r="AVL39" s="147"/>
      <c r="AVM39" s="147"/>
      <c r="AVN39" s="147"/>
      <c r="AVO39" s="147"/>
      <c r="AVP39" s="147"/>
      <c r="AVQ39" s="147"/>
      <c r="AVR39" s="147"/>
      <c r="AVS39" s="147"/>
      <c r="AVT39" s="147"/>
      <c r="AVU39" s="147"/>
      <c r="AVV39" s="147"/>
      <c r="AVW39" s="147"/>
      <c r="AVX39" s="147"/>
      <c r="AVY39" s="147"/>
      <c r="AVZ39" s="147"/>
      <c r="AWA39" s="147"/>
      <c r="AWB39" s="147"/>
      <c r="AWC39" s="147"/>
      <c r="AWD39" s="147"/>
      <c r="AWE39" s="147"/>
      <c r="AWF39" s="147"/>
      <c r="AWG39" s="147"/>
      <c r="AWH39" s="147"/>
      <c r="AWI39" s="147"/>
      <c r="AWJ39" s="147"/>
      <c r="AWK39" s="147"/>
      <c r="AWL39" s="147"/>
      <c r="AWM39" s="147"/>
      <c r="AWN39" s="147"/>
      <c r="AWO39" s="147"/>
      <c r="AWP39" s="147"/>
      <c r="AWQ39" s="147"/>
      <c r="AWR39" s="147"/>
      <c r="AWS39" s="147"/>
      <c r="AWT39" s="147"/>
      <c r="AWU39" s="147"/>
      <c r="AWV39" s="147"/>
      <c r="AWW39" s="147"/>
      <c r="AWX39" s="147"/>
      <c r="AWY39" s="147"/>
      <c r="AWZ39" s="147"/>
      <c r="AXA39" s="147"/>
      <c r="AXB39" s="147"/>
      <c r="AXC39" s="147"/>
      <c r="AXD39" s="147"/>
      <c r="AXE39" s="147"/>
      <c r="AXF39" s="147"/>
      <c r="AXG39" s="147"/>
      <c r="AXH39" s="147"/>
      <c r="AXI39" s="147"/>
      <c r="AXJ39" s="147"/>
      <c r="AXK39" s="147"/>
      <c r="AXL39" s="147"/>
      <c r="AXM39" s="147"/>
      <c r="AXN39" s="147"/>
      <c r="AXO39" s="147"/>
      <c r="AXP39" s="147"/>
      <c r="AXQ39" s="147"/>
      <c r="AXR39" s="147"/>
      <c r="AXS39" s="147"/>
      <c r="AXT39" s="147"/>
      <c r="AXU39" s="147"/>
      <c r="AXV39" s="147"/>
      <c r="AXW39" s="147"/>
      <c r="AXX39" s="147"/>
      <c r="AXY39" s="147"/>
      <c r="AXZ39" s="147"/>
      <c r="AYA39" s="147"/>
      <c r="AYB39" s="147"/>
      <c r="AYC39" s="147"/>
      <c r="AYD39" s="147"/>
      <c r="AYE39" s="147"/>
      <c r="AYF39" s="147"/>
      <c r="AYG39" s="147"/>
      <c r="AYH39" s="147"/>
      <c r="AYI39" s="147"/>
      <c r="AYJ39" s="147"/>
      <c r="AYK39" s="147"/>
      <c r="AYL39" s="147"/>
      <c r="AYM39" s="147"/>
      <c r="AYN39" s="147"/>
      <c r="AYO39" s="147"/>
      <c r="AYP39" s="147"/>
      <c r="AYQ39" s="147"/>
      <c r="AYR39" s="147"/>
      <c r="AYS39" s="147"/>
      <c r="AYT39" s="147"/>
      <c r="AYU39" s="147"/>
      <c r="AYV39" s="147"/>
      <c r="AYW39" s="147"/>
      <c r="AYX39" s="147"/>
      <c r="AYY39" s="147"/>
      <c r="AYZ39" s="147"/>
      <c r="AZA39" s="147"/>
      <c r="AZB39" s="147"/>
      <c r="AZC39" s="147"/>
      <c r="AZD39" s="147"/>
      <c r="AZE39" s="147"/>
      <c r="AZF39" s="147"/>
      <c r="AZG39" s="147"/>
      <c r="AZH39" s="147"/>
      <c r="AZI39" s="147"/>
      <c r="AZJ39" s="147"/>
      <c r="AZK39" s="147"/>
      <c r="AZL39" s="147"/>
      <c r="AZM39" s="147"/>
      <c r="AZN39" s="147"/>
      <c r="AZO39" s="147"/>
      <c r="AZP39" s="147"/>
      <c r="AZQ39" s="147"/>
      <c r="AZR39" s="147"/>
      <c r="AZS39" s="147"/>
      <c r="AZT39" s="147"/>
      <c r="AZU39" s="147"/>
      <c r="AZV39" s="147"/>
      <c r="AZW39" s="147"/>
      <c r="AZX39" s="147"/>
      <c r="AZY39" s="147"/>
      <c r="AZZ39" s="147"/>
      <c r="BAA39" s="147"/>
      <c r="BAB39" s="147"/>
      <c r="BAC39" s="147"/>
      <c r="BAD39" s="147"/>
      <c r="BAE39" s="147"/>
      <c r="BAF39" s="147"/>
      <c r="BAG39" s="147"/>
      <c r="BAH39" s="147"/>
      <c r="BAI39" s="147"/>
      <c r="BAJ39" s="147"/>
      <c r="BAK39" s="147"/>
      <c r="BAL39" s="147"/>
      <c r="BAM39" s="147"/>
      <c r="BAN39" s="147"/>
      <c r="BAO39" s="147"/>
      <c r="BAP39" s="147"/>
      <c r="BAQ39" s="147"/>
      <c r="BAR39" s="147"/>
      <c r="BAS39" s="147"/>
      <c r="BAT39" s="147"/>
      <c r="BAU39" s="147"/>
      <c r="BAV39" s="147"/>
      <c r="BAW39" s="147"/>
      <c r="BAX39" s="147"/>
      <c r="BAY39" s="147"/>
      <c r="BAZ39" s="147"/>
      <c r="BBA39" s="147"/>
      <c r="BBB39" s="147"/>
      <c r="BBC39" s="147"/>
      <c r="BBD39" s="147"/>
      <c r="BBE39" s="147"/>
      <c r="BBF39" s="147"/>
      <c r="BBG39" s="147"/>
      <c r="BBH39" s="147"/>
      <c r="BBI39" s="147"/>
      <c r="BBJ39" s="147"/>
      <c r="BBK39" s="147"/>
      <c r="BBL39" s="147"/>
      <c r="BBM39" s="147"/>
      <c r="BBN39" s="147"/>
      <c r="BBO39" s="147"/>
      <c r="BBP39" s="147"/>
      <c r="BBQ39" s="147"/>
      <c r="BBR39" s="147"/>
      <c r="BBS39" s="147"/>
      <c r="BBT39" s="147"/>
      <c r="BBU39" s="147"/>
      <c r="BBV39" s="147"/>
      <c r="BBW39" s="147"/>
      <c r="BBX39" s="147"/>
      <c r="BBY39" s="147"/>
      <c r="BBZ39" s="147"/>
      <c r="BCA39" s="147"/>
      <c r="BCB39" s="147"/>
      <c r="BCC39" s="147"/>
      <c r="BCD39" s="147"/>
      <c r="BCE39" s="147"/>
      <c r="BCF39" s="147"/>
      <c r="BCG39" s="147"/>
      <c r="BCH39" s="147"/>
      <c r="BCI39" s="147"/>
      <c r="BCJ39" s="147"/>
      <c r="BCK39" s="147"/>
      <c r="BCL39" s="147"/>
      <c r="BCM39" s="147"/>
      <c r="BCN39" s="147"/>
      <c r="BCO39" s="147"/>
      <c r="BCP39" s="147"/>
      <c r="BCQ39" s="147"/>
      <c r="BCR39" s="147"/>
      <c r="BCS39" s="147"/>
      <c r="BCT39" s="147"/>
      <c r="BCU39" s="147"/>
      <c r="BCV39" s="147"/>
      <c r="BCW39" s="147"/>
      <c r="BCX39" s="147"/>
      <c r="BCY39" s="147"/>
      <c r="BCZ39" s="147"/>
      <c r="BDA39" s="147"/>
      <c r="BDB39" s="147"/>
      <c r="BDC39" s="147"/>
      <c r="BDD39" s="147"/>
      <c r="BDE39" s="147"/>
      <c r="BDF39" s="147"/>
      <c r="BDG39" s="147"/>
      <c r="BDH39" s="147"/>
      <c r="BDI39" s="147"/>
      <c r="BDJ39" s="147"/>
      <c r="BDK39" s="147"/>
      <c r="BDL39" s="147"/>
      <c r="BDM39" s="147"/>
      <c r="BDN39" s="147"/>
      <c r="BDO39" s="147"/>
      <c r="BDP39" s="147"/>
      <c r="BDQ39" s="147"/>
      <c r="BDR39" s="147"/>
      <c r="BDS39" s="147"/>
      <c r="BDT39" s="147"/>
      <c r="BDU39" s="147"/>
      <c r="BDV39" s="147"/>
      <c r="BDW39" s="147"/>
      <c r="BDX39" s="147"/>
      <c r="BDY39" s="147"/>
      <c r="BDZ39" s="147"/>
      <c r="BEA39" s="147"/>
      <c r="BEB39" s="147"/>
      <c r="BEC39" s="147"/>
      <c r="BED39" s="147"/>
      <c r="BEE39" s="147"/>
      <c r="BEF39" s="147"/>
      <c r="BEG39" s="147"/>
      <c r="BEH39" s="147"/>
      <c r="BEI39" s="147"/>
      <c r="BEJ39" s="147"/>
      <c r="BEK39" s="147"/>
      <c r="BEL39" s="147"/>
      <c r="BEM39" s="147"/>
      <c r="BEN39" s="147"/>
      <c r="BEO39" s="147"/>
      <c r="BEP39" s="147"/>
      <c r="BEQ39" s="147"/>
      <c r="BER39" s="147"/>
      <c r="BES39" s="147"/>
      <c r="BET39" s="147"/>
      <c r="BEU39" s="147"/>
      <c r="BEV39" s="147"/>
      <c r="BEW39" s="147"/>
      <c r="BEX39" s="147"/>
      <c r="BEY39" s="147"/>
      <c r="BEZ39" s="147"/>
      <c r="BFA39" s="147"/>
      <c r="BFB39" s="147"/>
      <c r="BFC39" s="147"/>
      <c r="BFD39" s="147"/>
      <c r="BFE39" s="147"/>
      <c r="BFF39" s="147"/>
      <c r="BFG39" s="147"/>
      <c r="BFH39" s="147"/>
      <c r="BFI39" s="147"/>
      <c r="BFJ39" s="147"/>
      <c r="BFK39" s="147"/>
      <c r="BFL39" s="147"/>
      <c r="BFM39" s="147"/>
      <c r="BFN39" s="147"/>
      <c r="BFO39" s="147"/>
      <c r="BFP39" s="147"/>
      <c r="BFQ39" s="147"/>
      <c r="BFR39" s="147"/>
      <c r="BFS39" s="147"/>
      <c r="BFT39" s="147"/>
      <c r="BFU39" s="147"/>
      <c r="BFV39" s="147"/>
      <c r="BFW39" s="147"/>
      <c r="BFX39" s="147"/>
      <c r="BFY39" s="147"/>
      <c r="BFZ39" s="147"/>
      <c r="BGA39" s="147"/>
      <c r="BGB39" s="147"/>
      <c r="BGC39" s="147"/>
      <c r="BGD39" s="147"/>
      <c r="BGE39" s="147"/>
      <c r="BGF39" s="147"/>
      <c r="BGG39" s="147"/>
      <c r="BGH39" s="147"/>
      <c r="BGI39" s="147"/>
      <c r="BGJ39" s="147"/>
      <c r="BGK39" s="147"/>
      <c r="BGL39" s="147"/>
      <c r="BGM39" s="147"/>
      <c r="BGN39" s="147"/>
      <c r="BGO39" s="147"/>
      <c r="BGP39" s="147"/>
      <c r="BGQ39" s="147"/>
      <c r="BGR39" s="147"/>
      <c r="BGS39" s="147"/>
      <c r="BGT39" s="147"/>
      <c r="BGU39" s="147"/>
      <c r="BGV39" s="147"/>
      <c r="BGW39" s="147"/>
      <c r="BGX39" s="147"/>
      <c r="BGY39" s="147"/>
      <c r="BGZ39" s="147"/>
      <c r="BHA39" s="147"/>
      <c r="BHB39" s="147"/>
      <c r="BHC39" s="147"/>
      <c r="BHD39" s="147"/>
      <c r="BHE39" s="147"/>
      <c r="BHF39" s="147"/>
      <c r="BHG39" s="147"/>
      <c r="BHH39" s="147"/>
      <c r="BHI39" s="147"/>
      <c r="BHJ39" s="147"/>
      <c r="BHK39" s="147"/>
      <c r="BHL39" s="147"/>
      <c r="BHM39" s="147"/>
      <c r="BHN39" s="147"/>
      <c r="BHO39" s="147"/>
      <c r="BHP39" s="147"/>
      <c r="BHQ39" s="147"/>
      <c r="BHR39" s="147"/>
      <c r="BHS39" s="147"/>
      <c r="BHT39" s="147"/>
      <c r="BHU39" s="147"/>
      <c r="BHV39" s="147"/>
      <c r="BHW39" s="147"/>
      <c r="BHX39" s="147"/>
      <c r="BHY39" s="147"/>
      <c r="BHZ39" s="147"/>
      <c r="BIA39" s="147"/>
      <c r="BIB39" s="147"/>
      <c r="BIC39" s="147"/>
      <c r="BID39" s="147"/>
      <c r="BIE39" s="147"/>
      <c r="BIF39" s="147"/>
      <c r="BIG39" s="147"/>
      <c r="BIH39" s="147"/>
      <c r="BII39" s="147"/>
      <c r="BIJ39" s="147"/>
      <c r="BIK39" s="147"/>
      <c r="BIL39" s="147"/>
      <c r="BIM39" s="147"/>
      <c r="BIN39" s="147"/>
      <c r="BIO39" s="147"/>
      <c r="BIP39" s="147"/>
      <c r="BIQ39" s="147"/>
      <c r="BIR39" s="147"/>
      <c r="BIS39" s="147"/>
      <c r="BIT39" s="147"/>
      <c r="BIU39" s="147"/>
      <c r="BIV39" s="147"/>
      <c r="BIW39" s="147"/>
      <c r="BIX39" s="147"/>
      <c r="BIY39" s="147"/>
      <c r="BIZ39" s="147"/>
      <c r="BJA39" s="147"/>
      <c r="BJB39" s="147"/>
      <c r="BJC39" s="147"/>
      <c r="BJD39" s="147"/>
      <c r="BJE39" s="147"/>
      <c r="BJF39" s="147"/>
      <c r="BJG39" s="147"/>
      <c r="BJH39" s="147"/>
      <c r="BJI39" s="147"/>
      <c r="BJJ39" s="147"/>
      <c r="BJK39" s="147"/>
      <c r="BJL39" s="147"/>
      <c r="BJM39" s="147"/>
      <c r="BJN39" s="147"/>
      <c r="BJO39" s="147"/>
      <c r="BJP39" s="147"/>
      <c r="BJQ39" s="147"/>
      <c r="BJR39" s="147"/>
      <c r="BJS39" s="147"/>
      <c r="BJT39" s="147"/>
      <c r="BJU39" s="147"/>
      <c r="BJV39" s="147"/>
      <c r="BJW39" s="147"/>
      <c r="BJX39" s="147"/>
      <c r="BJY39" s="147"/>
      <c r="BJZ39" s="147"/>
      <c r="BKA39" s="147"/>
      <c r="BKB39" s="147"/>
      <c r="BKC39" s="147"/>
      <c r="BKD39" s="147"/>
      <c r="BKE39" s="147"/>
      <c r="BKF39" s="147"/>
      <c r="BKG39" s="147"/>
      <c r="BKH39" s="147"/>
      <c r="BKI39" s="147"/>
      <c r="BKJ39" s="147"/>
      <c r="BKK39" s="147"/>
      <c r="BKL39" s="147"/>
      <c r="BKM39" s="147"/>
      <c r="BKN39" s="147"/>
      <c r="BKO39" s="147"/>
      <c r="BKP39" s="147"/>
      <c r="BKQ39" s="147"/>
      <c r="BKR39" s="147"/>
      <c r="BKS39" s="147"/>
      <c r="BKT39" s="147"/>
      <c r="BKU39" s="147"/>
      <c r="BKV39" s="147"/>
      <c r="BKW39" s="147"/>
      <c r="BKX39" s="147"/>
      <c r="BKY39" s="147"/>
      <c r="BKZ39" s="147"/>
      <c r="BLA39" s="147"/>
      <c r="BLB39" s="147"/>
      <c r="BLC39" s="147"/>
      <c r="BLD39" s="147"/>
      <c r="BLE39" s="147"/>
      <c r="BLF39" s="147"/>
      <c r="BLG39" s="147"/>
      <c r="BLH39" s="147"/>
      <c r="BLI39" s="147"/>
      <c r="BLJ39" s="147"/>
      <c r="BLK39" s="147"/>
      <c r="BLL39" s="147"/>
      <c r="BLM39" s="147"/>
      <c r="BLN39" s="147"/>
      <c r="BLO39" s="147"/>
      <c r="BLP39" s="147"/>
      <c r="BLQ39" s="147"/>
      <c r="BLR39" s="147"/>
      <c r="BLS39" s="147"/>
      <c r="BLT39" s="147"/>
      <c r="BLU39" s="147"/>
      <c r="BLV39" s="147"/>
      <c r="BLW39" s="147"/>
      <c r="BLX39" s="147"/>
      <c r="BLY39" s="147"/>
      <c r="BLZ39" s="147"/>
      <c r="BMA39" s="147"/>
      <c r="BMB39" s="147"/>
      <c r="BMC39" s="147"/>
      <c r="BMD39" s="147"/>
      <c r="BME39" s="147"/>
      <c r="BMF39" s="147"/>
      <c r="BMG39" s="147"/>
      <c r="BMH39" s="147"/>
      <c r="BMI39" s="147"/>
      <c r="BMJ39" s="147"/>
      <c r="BMK39" s="147"/>
      <c r="BML39" s="147"/>
      <c r="BMM39" s="147"/>
      <c r="BMN39" s="147"/>
      <c r="BMO39" s="147"/>
      <c r="BMP39" s="147"/>
      <c r="BMQ39" s="147"/>
      <c r="BMR39" s="147"/>
      <c r="BMS39" s="147"/>
      <c r="BMT39" s="147"/>
      <c r="BMU39" s="147"/>
      <c r="BMV39" s="147"/>
      <c r="BMW39" s="147"/>
      <c r="BMX39" s="147"/>
      <c r="BMY39" s="147"/>
      <c r="BMZ39" s="147"/>
      <c r="BNA39" s="147"/>
      <c r="BNB39" s="147"/>
      <c r="BNC39" s="147"/>
      <c r="BND39" s="147"/>
      <c r="BNE39" s="147"/>
      <c r="BNF39" s="147"/>
      <c r="BNG39" s="147"/>
      <c r="BNH39" s="147"/>
      <c r="BNI39" s="147"/>
      <c r="BNJ39" s="147"/>
      <c r="BNK39" s="147"/>
      <c r="BNL39" s="147"/>
      <c r="BNM39" s="147"/>
      <c r="BNN39" s="147"/>
      <c r="BNO39" s="147"/>
      <c r="BNP39" s="147"/>
      <c r="BNQ39" s="147"/>
      <c r="BNR39" s="147"/>
      <c r="BNS39" s="147"/>
      <c r="BNT39" s="147"/>
      <c r="BNU39" s="147"/>
      <c r="BNV39" s="147"/>
      <c r="BNW39" s="147"/>
      <c r="BNX39" s="147"/>
      <c r="BNY39" s="147"/>
      <c r="BNZ39" s="147"/>
      <c r="BOA39" s="147"/>
      <c r="BOB39" s="147"/>
      <c r="BOC39" s="147"/>
      <c r="BOD39" s="147"/>
      <c r="BOE39" s="147"/>
      <c r="BOF39" s="147"/>
      <c r="BOG39" s="147"/>
      <c r="BOH39" s="147"/>
      <c r="BOI39" s="147"/>
      <c r="BOJ39" s="147"/>
      <c r="BOK39" s="147"/>
      <c r="BOL39" s="147"/>
      <c r="BOM39" s="147"/>
      <c r="BON39" s="147"/>
      <c r="BOO39" s="147"/>
      <c r="BOP39" s="147"/>
      <c r="BOQ39" s="147"/>
      <c r="BOR39" s="147"/>
      <c r="BOS39" s="147"/>
      <c r="BOT39" s="147"/>
      <c r="BOU39" s="147"/>
      <c r="BOV39" s="147"/>
      <c r="BOW39" s="147"/>
      <c r="BOX39" s="147"/>
      <c r="BOY39" s="147"/>
      <c r="BOZ39" s="147"/>
      <c r="BPA39" s="147"/>
      <c r="BPB39" s="147"/>
      <c r="BPC39" s="147"/>
      <c r="BPD39" s="147"/>
      <c r="BPE39" s="147"/>
      <c r="BPF39" s="147"/>
      <c r="BPG39" s="147"/>
      <c r="BPH39" s="147"/>
      <c r="BPI39" s="147"/>
      <c r="BPJ39" s="147"/>
      <c r="BPK39" s="147"/>
      <c r="BPL39" s="147"/>
      <c r="BPM39" s="147"/>
      <c r="BPN39" s="147"/>
      <c r="BPO39" s="147"/>
      <c r="BPP39" s="147"/>
      <c r="BPQ39" s="147"/>
      <c r="BPR39" s="147"/>
      <c r="BPS39" s="147"/>
      <c r="BPT39" s="147"/>
      <c r="BPU39" s="147"/>
      <c r="BPV39" s="147"/>
      <c r="BPW39" s="147"/>
      <c r="BPX39" s="147"/>
      <c r="BPY39" s="147"/>
      <c r="BPZ39" s="147"/>
      <c r="BQA39" s="147"/>
      <c r="BQB39" s="147"/>
      <c r="BQC39" s="147"/>
      <c r="BQD39" s="147"/>
      <c r="BQE39" s="147"/>
      <c r="BQF39" s="147"/>
      <c r="BQG39" s="147"/>
      <c r="BQH39" s="147"/>
      <c r="BQI39" s="147"/>
      <c r="BQJ39" s="147"/>
      <c r="BQK39" s="147"/>
      <c r="BQL39" s="147"/>
      <c r="BQM39" s="147"/>
      <c r="BQN39" s="147"/>
      <c r="BQO39" s="147"/>
      <c r="BQP39" s="147"/>
      <c r="BQQ39" s="147"/>
      <c r="BQR39" s="147"/>
      <c r="BQS39" s="147"/>
      <c r="BQT39" s="147"/>
      <c r="BQU39" s="147"/>
      <c r="BQV39" s="147"/>
      <c r="BQW39" s="147"/>
      <c r="BQX39" s="147"/>
      <c r="BQY39" s="147"/>
      <c r="BQZ39" s="147"/>
      <c r="BRA39" s="147"/>
      <c r="BRB39" s="147"/>
      <c r="BRC39" s="147"/>
      <c r="BRD39" s="147"/>
      <c r="BRE39" s="147"/>
      <c r="BRF39" s="147"/>
      <c r="BRG39" s="147"/>
      <c r="BRH39" s="147"/>
      <c r="BRI39" s="147"/>
      <c r="BRJ39" s="147"/>
      <c r="BRK39" s="147"/>
      <c r="BRL39" s="147"/>
      <c r="BRM39" s="147"/>
      <c r="BRN39" s="147"/>
      <c r="BRO39" s="147"/>
      <c r="BRP39" s="147"/>
      <c r="BRQ39" s="147"/>
      <c r="BRR39" s="147"/>
      <c r="BRS39" s="147"/>
      <c r="BRT39" s="147"/>
      <c r="BRU39" s="147"/>
      <c r="BRV39" s="147"/>
      <c r="BRW39" s="147"/>
      <c r="BRX39" s="147"/>
      <c r="BRY39" s="147"/>
      <c r="BRZ39" s="147"/>
      <c r="BSA39" s="147"/>
      <c r="BSB39" s="147"/>
      <c r="BSC39" s="147"/>
      <c r="BSD39" s="147"/>
      <c r="BSE39" s="147"/>
      <c r="BSF39" s="147"/>
      <c r="BSG39" s="147"/>
      <c r="BSH39" s="147"/>
      <c r="BSI39" s="147"/>
      <c r="BSJ39" s="147"/>
      <c r="BSK39" s="147"/>
      <c r="BSL39" s="147"/>
      <c r="BSM39" s="147"/>
      <c r="BSN39" s="147"/>
      <c r="BSO39" s="147"/>
      <c r="BSP39" s="147"/>
      <c r="BSQ39" s="147"/>
      <c r="BSR39" s="147"/>
      <c r="BSS39" s="147"/>
      <c r="BST39" s="147"/>
      <c r="BSU39" s="147"/>
      <c r="BSV39" s="147"/>
      <c r="BSW39" s="147"/>
      <c r="BSX39" s="147"/>
      <c r="BSY39" s="147"/>
      <c r="BSZ39" s="147"/>
      <c r="BTA39" s="147"/>
      <c r="BTB39" s="147"/>
      <c r="BTC39" s="147"/>
      <c r="BTD39" s="147"/>
      <c r="BTE39" s="147"/>
      <c r="BTF39" s="147"/>
      <c r="BTG39" s="147"/>
      <c r="BTH39" s="147"/>
      <c r="BTI39" s="147"/>
      <c r="BTJ39" s="147"/>
      <c r="BTK39" s="147"/>
      <c r="BTL39" s="147"/>
      <c r="BTM39" s="147"/>
      <c r="BTN39" s="147"/>
      <c r="BTO39" s="147"/>
      <c r="BTP39" s="147"/>
      <c r="BTQ39" s="147"/>
      <c r="BTR39" s="147"/>
      <c r="BTS39" s="147"/>
      <c r="BTT39" s="147"/>
      <c r="BTU39" s="147"/>
      <c r="BTV39" s="147"/>
      <c r="BTW39" s="147"/>
      <c r="BTX39" s="147"/>
      <c r="BTY39" s="147"/>
      <c r="BTZ39" s="147"/>
      <c r="BUA39" s="147"/>
      <c r="BUB39" s="147"/>
      <c r="BUC39" s="147"/>
      <c r="BUD39" s="147"/>
      <c r="BUE39" s="147"/>
      <c r="BUF39" s="147"/>
      <c r="BUG39" s="147"/>
      <c r="BUH39" s="147"/>
      <c r="BUI39" s="147"/>
      <c r="BUJ39" s="147"/>
      <c r="BUK39" s="147"/>
      <c r="BUL39" s="147"/>
      <c r="BUM39" s="147"/>
      <c r="BUN39" s="147"/>
      <c r="BUO39" s="147"/>
      <c r="BUP39" s="147"/>
      <c r="BUQ39" s="147"/>
      <c r="BUR39" s="147"/>
      <c r="BUS39" s="147"/>
      <c r="BUT39" s="147"/>
      <c r="BUU39" s="147"/>
      <c r="BUV39" s="147"/>
      <c r="BUW39" s="147"/>
      <c r="BUX39" s="147"/>
      <c r="BUY39" s="147"/>
      <c r="BUZ39" s="147"/>
      <c r="BVA39" s="147"/>
      <c r="BVB39" s="147"/>
      <c r="BVC39" s="147"/>
      <c r="BVD39" s="147"/>
      <c r="BVE39" s="147"/>
      <c r="BVF39" s="147"/>
      <c r="BVG39" s="147"/>
      <c r="BVH39" s="147"/>
      <c r="BVI39" s="147"/>
      <c r="BVJ39" s="147"/>
      <c r="BVK39" s="147"/>
      <c r="BVL39" s="147"/>
      <c r="BVM39" s="147"/>
      <c r="BVN39" s="147"/>
      <c r="BVO39" s="147"/>
      <c r="BVP39" s="147"/>
      <c r="BVQ39" s="147"/>
      <c r="BVR39" s="147"/>
      <c r="BVS39" s="147"/>
      <c r="BVT39" s="147"/>
      <c r="BVU39" s="147"/>
      <c r="BVV39" s="147"/>
      <c r="BVW39" s="147"/>
      <c r="BVX39" s="147"/>
      <c r="BVY39" s="147"/>
      <c r="BVZ39" s="147"/>
      <c r="BWA39" s="147"/>
      <c r="BWB39" s="147"/>
      <c r="BWC39" s="147"/>
      <c r="BWD39" s="147"/>
      <c r="BWE39" s="147"/>
      <c r="BWF39" s="147"/>
      <c r="BWG39" s="147"/>
      <c r="BWH39" s="147"/>
      <c r="BWI39" s="147"/>
      <c r="BWJ39" s="147"/>
      <c r="BWK39" s="147"/>
      <c r="BWL39" s="147"/>
      <c r="BWM39" s="147"/>
      <c r="BWN39" s="147"/>
      <c r="BWO39" s="147"/>
      <c r="BWP39" s="147"/>
      <c r="BWQ39" s="147"/>
      <c r="BWR39" s="147"/>
      <c r="BWS39" s="147"/>
      <c r="BWT39" s="147"/>
      <c r="BWU39" s="147"/>
      <c r="BWV39" s="147"/>
      <c r="BWW39" s="147"/>
      <c r="BWX39" s="147"/>
      <c r="BWY39" s="147"/>
      <c r="BWZ39" s="147"/>
      <c r="BXA39" s="147"/>
      <c r="BXB39" s="147"/>
      <c r="BXC39" s="147"/>
      <c r="BXD39" s="147"/>
      <c r="BXE39" s="147"/>
      <c r="BXF39" s="147"/>
      <c r="BXG39" s="147"/>
      <c r="BXH39" s="147"/>
      <c r="BXI39" s="147"/>
      <c r="BXJ39" s="147"/>
      <c r="BXK39" s="147"/>
      <c r="BXL39" s="147"/>
      <c r="BXM39" s="147"/>
      <c r="BXN39" s="147"/>
      <c r="BXO39" s="147"/>
      <c r="BXP39" s="147"/>
      <c r="BXQ39" s="147"/>
      <c r="BXR39" s="147"/>
      <c r="BXS39" s="147"/>
      <c r="BXT39" s="147"/>
      <c r="BXU39" s="147"/>
      <c r="BXV39" s="147"/>
      <c r="BXW39" s="147"/>
      <c r="BXX39" s="147"/>
      <c r="BXY39" s="147"/>
      <c r="BXZ39" s="147"/>
      <c r="BYA39" s="147"/>
      <c r="BYB39" s="147"/>
      <c r="BYC39" s="147"/>
      <c r="BYD39" s="147"/>
      <c r="BYE39" s="147"/>
      <c r="BYF39" s="147"/>
      <c r="BYG39" s="147"/>
      <c r="BYH39" s="147"/>
      <c r="BYI39" s="147"/>
      <c r="BYJ39" s="147"/>
      <c r="BYK39" s="147"/>
      <c r="BYL39" s="147"/>
      <c r="BYM39" s="147"/>
      <c r="BYN39" s="147"/>
      <c r="BYO39" s="147"/>
      <c r="BYP39" s="147"/>
      <c r="BYQ39" s="147"/>
      <c r="BYR39" s="147"/>
      <c r="BYS39" s="147"/>
      <c r="BYT39" s="147"/>
      <c r="BYU39" s="147"/>
      <c r="BYV39" s="147"/>
      <c r="BYW39" s="147"/>
      <c r="BYX39" s="147"/>
      <c r="BYY39" s="147"/>
      <c r="BYZ39" s="147"/>
      <c r="BZA39" s="147"/>
      <c r="BZB39" s="147"/>
      <c r="BZC39" s="147"/>
      <c r="BZD39" s="147"/>
      <c r="BZE39" s="147"/>
      <c r="BZF39" s="147"/>
      <c r="BZG39" s="147"/>
      <c r="BZH39" s="147"/>
      <c r="BZI39" s="147"/>
      <c r="BZJ39" s="147"/>
      <c r="BZK39" s="147"/>
      <c r="BZL39" s="147"/>
      <c r="BZM39" s="147"/>
      <c r="BZN39" s="147"/>
      <c r="BZO39" s="147"/>
      <c r="BZP39" s="147"/>
      <c r="BZQ39" s="147"/>
      <c r="BZR39" s="147"/>
      <c r="BZS39" s="147"/>
      <c r="BZT39" s="147"/>
      <c r="BZU39" s="147"/>
      <c r="BZV39" s="147"/>
      <c r="BZW39" s="147"/>
      <c r="BZX39" s="147"/>
      <c r="BZY39" s="147"/>
      <c r="BZZ39" s="147"/>
      <c r="CAA39" s="147"/>
      <c r="CAB39" s="147"/>
      <c r="CAC39" s="147"/>
      <c r="CAD39" s="147"/>
      <c r="CAE39" s="147"/>
      <c r="CAF39" s="147"/>
      <c r="CAG39" s="147"/>
      <c r="CAH39" s="147"/>
      <c r="CAI39" s="147"/>
      <c r="CAJ39" s="147"/>
      <c r="CAK39" s="147"/>
      <c r="CAL39" s="147"/>
      <c r="CAM39" s="147"/>
      <c r="CAN39" s="147"/>
      <c r="CAO39" s="147"/>
      <c r="CAP39" s="147"/>
      <c r="CAQ39" s="147"/>
      <c r="CAR39" s="147"/>
      <c r="CAS39" s="147"/>
      <c r="CAT39" s="147"/>
      <c r="CAU39" s="147"/>
      <c r="CAV39" s="147"/>
      <c r="CAW39" s="147"/>
      <c r="CAX39" s="147"/>
      <c r="CAY39" s="147"/>
      <c r="CAZ39" s="147"/>
      <c r="CBA39" s="147"/>
      <c r="CBB39" s="147"/>
      <c r="CBC39" s="147"/>
      <c r="CBD39" s="147"/>
      <c r="CBE39" s="147"/>
      <c r="CBF39" s="147"/>
      <c r="CBG39" s="147"/>
      <c r="CBH39" s="147"/>
      <c r="CBI39" s="147"/>
      <c r="CBJ39" s="147"/>
      <c r="CBK39" s="147"/>
      <c r="CBL39" s="147"/>
      <c r="CBM39" s="147"/>
      <c r="CBN39" s="147"/>
      <c r="CBO39" s="147"/>
      <c r="CBP39" s="147"/>
      <c r="CBQ39" s="147"/>
      <c r="CBR39" s="147"/>
      <c r="CBS39" s="147"/>
      <c r="CBT39" s="147"/>
      <c r="CBU39" s="147"/>
      <c r="CBV39" s="147"/>
      <c r="CBW39" s="147"/>
      <c r="CBX39" s="147"/>
      <c r="CBY39" s="147"/>
      <c r="CBZ39" s="147"/>
      <c r="CCA39" s="147"/>
      <c r="CCB39" s="147"/>
      <c r="CCC39" s="147"/>
      <c r="CCD39" s="147"/>
      <c r="CCE39" s="147"/>
      <c r="CCF39" s="147"/>
      <c r="CCG39" s="147"/>
      <c r="CCH39" s="147"/>
      <c r="CCI39" s="147"/>
      <c r="CCJ39" s="147"/>
      <c r="CCK39" s="147"/>
      <c r="CCL39" s="147"/>
      <c r="CCM39" s="147"/>
      <c r="CCN39" s="147"/>
      <c r="CCO39" s="147"/>
      <c r="CCP39" s="147"/>
      <c r="CCQ39" s="147"/>
      <c r="CCR39" s="147"/>
      <c r="CCS39" s="147"/>
      <c r="CCT39" s="147"/>
      <c r="CCU39" s="147"/>
      <c r="CCV39" s="147"/>
      <c r="CCW39" s="147"/>
      <c r="CCX39" s="147"/>
      <c r="CCY39" s="147"/>
      <c r="CCZ39" s="147"/>
      <c r="CDA39" s="147"/>
      <c r="CDB39" s="147"/>
      <c r="CDC39" s="147"/>
      <c r="CDD39" s="147"/>
      <c r="CDE39" s="147"/>
      <c r="CDF39" s="147"/>
      <c r="CDG39" s="147"/>
      <c r="CDH39" s="147"/>
      <c r="CDI39" s="147"/>
      <c r="CDJ39" s="147"/>
      <c r="CDK39" s="147"/>
      <c r="CDL39" s="147"/>
      <c r="CDM39" s="147"/>
      <c r="CDN39" s="147"/>
      <c r="CDO39" s="147"/>
      <c r="CDP39" s="147"/>
      <c r="CDQ39" s="147"/>
      <c r="CDR39" s="147"/>
      <c r="CDS39" s="147"/>
      <c r="CDT39" s="147"/>
      <c r="CDU39" s="147"/>
      <c r="CDV39" s="147"/>
      <c r="CDW39" s="147"/>
      <c r="CDX39" s="147"/>
      <c r="CDY39" s="147"/>
      <c r="CDZ39" s="147"/>
      <c r="CEA39" s="147"/>
      <c r="CEB39" s="147"/>
      <c r="CEC39" s="147"/>
      <c r="CED39" s="147"/>
      <c r="CEE39" s="147"/>
      <c r="CEF39" s="147"/>
      <c r="CEG39" s="147"/>
      <c r="CEH39" s="147"/>
      <c r="CEI39" s="147"/>
      <c r="CEJ39" s="147"/>
      <c r="CEK39" s="147"/>
      <c r="CEL39" s="147"/>
      <c r="CEM39" s="147"/>
      <c r="CEN39" s="147"/>
      <c r="CEO39" s="147"/>
      <c r="CEP39" s="147"/>
      <c r="CEQ39" s="147"/>
      <c r="CER39" s="147"/>
      <c r="CES39" s="147"/>
      <c r="CET39" s="147"/>
      <c r="CEU39" s="147"/>
      <c r="CEV39" s="147"/>
      <c r="CEW39" s="147"/>
      <c r="CEX39" s="147"/>
      <c r="CEY39" s="147"/>
      <c r="CEZ39" s="147"/>
      <c r="CFA39" s="147"/>
      <c r="CFB39" s="147"/>
      <c r="CFC39" s="147"/>
      <c r="CFD39" s="147"/>
      <c r="CFE39" s="147"/>
      <c r="CFF39" s="147"/>
      <c r="CFG39" s="147"/>
      <c r="CFH39" s="147"/>
      <c r="CFI39" s="147"/>
      <c r="CFJ39" s="147"/>
      <c r="CFK39" s="147"/>
      <c r="CFL39" s="147"/>
      <c r="CFM39" s="147"/>
      <c r="CFN39" s="147"/>
      <c r="CFO39" s="147"/>
      <c r="CFP39" s="147"/>
      <c r="CFQ39" s="147"/>
      <c r="CFR39" s="147"/>
      <c r="CFS39" s="147"/>
      <c r="CFT39" s="147"/>
      <c r="CFU39" s="147"/>
      <c r="CFV39" s="147"/>
      <c r="CFW39" s="147"/>
      <c r="CFX39" s="147"/>
      <c r="CFY39" s="147"/>
      <c r="CFZ39" s="147"/>
      <c r="CGA39" s="147"/>
      <c r="CGB39" s="147"/>
      <c r="CGC39" s="147"/>
      <c r="CGD39" s="147"/>
      <c r="CGE39" s="147"/>
      <c r="CGF39" s="147"/>
      <c r="CGG39" s="147"/>
      <c r="CGH39" s="147"/>
      <c r="CGI39" s="147"/>
      <c r="CGJ39" s="147"/>
      <c r="CGK39" s="147"/>
      <c r="CGL39" s="147"/>
      <c r="CGM39" s="147"/>
      <c r="CGN39" s="147"/>
      <c r="CGO39" s="147"/>
      <c r="CGP39" s="147"/>
      <c r="CGQ39" s="147"/>
      <c r="CGR39" s="147"/>
      <c r="CGS39" s="147"/>
      <c r="CGT39" s="147"/>
      <c r="CGU39" s="147"/>
      <c r="CGV39" s="147"/>
      <c r="CGW39" s="147"/>
      <c r="CGX39" s="147"/>
      <c r="CGY39" s="147"/>
      <c r="CGZ39" s="147"/>
      <c r="CHA39" s="147"/>
      <c r="CHB39" s="147"/>
      <c r="CHC39" s="147"/>
      <c r="CHD39" s="147"/>
      <c r="CHE39" s="147"/>
      <c r="CHF39" s="147"/>
      <c r="CHG39" s="147"/>
      <c r="CHH39" s="147"/>
      <c r="CHI39" s="147"/>
      <c r="CHJ39" s="147"/>
      <c r="CHK39" s="147"/>
      <c r="CHL39" s="147"/>
      <c r="CHM39" s="147"/>
      <c r="CHN39" s="147"/>
      <c r="CHO39" s="147"/>
      <c r="CHP39" s="147"/>
      <c r="CHQ39" s="147"/>
      <c r="CHR39" s="147"/>
      <c r="CHS39" s="147"/>
      <c r="CHT39" s="147"/>
      <c r="CHU39" s="147"/>
      <c r="CHV39" s="147"/>
      <c r="CHW39" s="147"/>
      <c r="CHX39" s="147"/>
      <c r="CHY39" s="147"/>
      <c r="CHZ39" s="147"/>
      <c r="CIA39" s="147"/>
      <c r="CIB39" s="147"/>
      <c r="CIC39" s="147"/>
      <c r="CID39" s="147"/>
      <c r="CIE39" s="147"/>
      <c r="CIF39" s="147"/>
      <c r="CIG39" s="147"/>
      <c r="CIH39" s="147"/>
      <c r="CII39" s="147"/>
      <c r="CIJ39" s="147"/>
      <c r="CIK39" s="147"/>
      <c r="CIL39" s="147"/>
      <c r="CIM39" s="147"/>
      <c r="CIN39" s="147"/>
      <c r="CIO39" s="147"/>
      <c r="CIP39" s="147"/>
      <c r="CIQ39" s="147"/>
      <c r="CIR39" s="147"/>
      <c r="CIS39" s="147"/>
      <c r="CIT39" s="147"/>
      <c r="CIU39" s="147"/>
      <c r="CIV39" s="147"/>
      <c r="CIW39" s="147"/>
      <c r="CIX39" s="147"/>
      <c r="CIY39" s="147"/>
      <c r="CIZ39" s="147"/>
      <c r="CJA39" s="147"/>
      <c r="CJB39" s="147"/>
      <c r="CJC39" s="147"/>
      <c r="CJD39" s="147"/>
      <c r="CJE39" s="147"/>
      <c r="CJF39" s="147"/>
      <c r="CJG39" s="147"/>
      <c r="CJH39" s="147"/>
      <c r="CJI39" s="147"/>
      <c r="CJJ39" s="147"/>
      <c r="CJK39" s="147"/>
      <c r="CJL39" s="147"/>
      <c r="CJM39" s="147"/>
      <c r="CJN39" s="147"/>
      <c r="CJO39" s="147"/>
      <c r="CJP39" s="147"/>
      <c r="CJQ39" s="147"/>
      <c r="CJR39" s="147"/>
      <c r="CJS39" s="147"/>
      <c r="CJT39" s="147"/>
      <c r="CJU39" s="147"/>
      <c r="CJV39" s="147"/>
      <c r="CJW39" s="147"/>
      <c r="CJX39" s="147"/>
      <c r="CJY39" s="147"/>
      <c r="CJZ39" s="147"/>
      <c r="CKA39" s="147"/>
      <c r="CKB39" s="147"/>
      <c r="CKC39" s="147"/>
      <c r="CKD39" s="147"/>
      <c r="CKE39" s="147"/>
      <c r="CKF39" s="147"/>
      <c r="CKG39" s="147"/>
      <c r="CKH39" s="147"/>
      <c r="CKI39" s="147"/>
      <c r="CKJ39" s="147"/>
      <c r="CKK39" s="147"/>
      <c r="CKL39" s="147"/>
      <c r="CKM39" s="147"/>
      <c r="CKN39" s="147"/>
      <c r="CKO39" s="147"/>
      <c r="CKP39" s="147"/>
      <c r="CKQ39" s="147"/>
      <c r="CKR39" s="147"/>
      <c r="CKS39" s="147"/>
      <c r="CKT39" s="147"/>
      <c r="CKU39" s="147"/>
      <c r="CKV39" s="147"/>
      <c r="CKW39" s="147"/>
      <c r="CKX39" s="147"/>
      <c r="CKY39" s="147"/>
      <c r="CKZ39" s="147"/>
      <c r="CLA39" s="147"/>
      <c r="CLB39" s="147"/>
      <c r="CLC39" s="147"/>
      <c r="CLD39" s="147"/>
      <c r="CLE39" s="147"/>
      <c r="CLF39" s="147"/>
      <c r="CLG39" s="147"/>
      <c r="CLH39" s="147"/>
      <c r="CLI39" s="147"/>
      <c r="CLJ39" s="147"/>
      <c r="CLK39" s="147"/>
      <c r="CLL39" s="147"/>
      <c r="CLM39" s="147"/>
      <c r="CLN39" s="147"/>
      <c r="CLO39" s="147"/>
      <c r="CLP39" s="147"/>
      <c r="CLQ39" s="147"/>
      <c r="CLR39" s="147"/>
      <c r="CLS39" s="147"/>
      <c r="CLT39" s="147"/>
      <c r="CLU39" s="147"/>
      <c r="CLV39" s="147"/>
      <c r="CLW39" s="147"/>
      <c r="CLX39" s="147"/>
      <c r="CLY39" s="147"/>
      <c r="CLZ39" s="147"/>
      <c r="CMA39" s="147"/>
      <c r="CMB39" s="147"/>
      <c r="CMC39" s="147"/>
      <c r="CMD39" s="147"/>
      <c r="CME39" s="147"/>
      <c r="CMF39" s="147"/>
      <c r="CMG39" s="147"/>
      <c r="CMH39" s="147"/>
      <c r="CMI39" s="147"/>
      <c r="CMJ39" s="147"/>
      <c r="CMK39" s="147"/>
      <c r="CML39" s="147"/>
      <c r="CMM39" s="147"/>
      <c r="CMN39" s="147"/>
      <c r="CMO39" s="147"/>
      <c r="CMP39" s="147"/>
      <c r="CMQ39" s="147"/>
      <c r="CMR39" s="147"/>
      <c r="CMS39" s="147"/>
      <c r="CMT39" s="147"/>
      <c r="CMU39" s="147"/>
      <c r="CMV39" s="147"/>
      <c r="CMW39" s="147"/>
      <c r="CMX39" s="147"/>
      <c r="CMY39" s="147"/>
      <c r="CMZ39" s="147"/>
      <c r="CNA39" s="147"/>
      <c r="CNB39" s="147"/>
      <c r="CNC39" s="147"/>
      <c r="CND39" s="147"/>
      <c r="CNE39" s="147"/>
      <c r="CNF39" s="147"/>
      <c r="CNG39" s="147"/>
      <c r="CNH39" s="147"/>
      <c r="CNI39" s="147"/>
      <c r="CNJ39" s="147"/>
      <c r="CNK39" s="147"/>
      <c r="CNL39" s="147"/>
      <c r="CNM39" s="147"/>
      <c r="CNN39" s="147"/>
      <c r="CNO39" s="147"/>
      <c r="CNP39" s="147"/>
      <c r="CNQ39" s="147"/>
      <c r="CNR39" s="147"/>
      <c r="CNS39" s="147"/>
      <c r="CNT39" s="147"/>
      <c r="CNU39" s="147"/>
      <c r="CNV39" s="147"/>
      <c r="CNW39" s="147"/>
      <c r="CNX39" s="147"/>
      <c r="CNY39" s="147"/>
      <c r="CNZ39" s="147"/>
      <c r="COA39" s="147"/>
      <c r="COB39" s="147"/>
      <c r="COC39" s="147"/>
      <c r="COD39" s="147"/>
      <c r="COE39" s="147"/>
      <c r="COF39" s="147"/>
      <c r="COG39" s="147"/>
      <c r="COH39" s="147"/>
      <c r="COI39" s="147"/>
      <c r="COJ39" s="147"/>
      <c r="COK39" s="147"/>
      <c r="COL39" s="147"/>
      <c r="COM39" s="147"/>
      <c r="CON39" s="147"/>
      <c r="COO39" s="147"/>
      <c r="COP39" s="147"/>
      <c r="COQ39" s="147"/>
      <c r="COR39" s="147"/>
      <c r="COS39" s="147"/>
      <c r="COT39" s="147"/>
      <c r="COU39" s="147"/>
      <c r="COV39" s="147"/>
      <c r="COW39" s="147"/>
      <c r="COX39" s="147"/>
      <c r="COY39" s="147"/>
      <c r="COZ39" s="147"/>
      <c r="CPA39" s="147"/>
      <c r="CPB39" s="147"/>
      <c r="CPC39" s="147"/>
      <c r="CPD39" s="147"/>
      <c r="CPE39" s="147"/>
      <c r="CPF39" s="147"/>
      <c r="CPG39" s="147"/>
      <c r="CPH39" s="147"/>
      <c r="CPI39" s="147"/>
      <c r="CPJ39" s="147"/>
      <c r="CPK39" s="147"/>
      <c r="CPL39" s="147"/>
      <c r="CPM39" s="147"/>
      <c r="CPN39" s="147"/>
      <c r="CPO39" s="147"/>
      <c r="CPP39" s="147"/>
      <c r="CPQ39" s="147"/>
      <c r="CPR39" s="147"/>
      <c r="CPS39" s="147"/>
      <c r="CPT39" s="147"/>
      <c r="CPU39" s="147"/>
      <c r="CPV39" s="147"/>
      <c r="CPW39" s="147"/>
      <c r="CPX39" s="147"/>
      <c r="CPY39" s="147"/>
      <c r="CPZ39" s="147"/>
      <c r="CQA39" s="147"/>
      <c r="CQB39" s="147"/>
      <c r="CQC39" s="147"/>
      <c r="CQD39" s="147"/>
      <c r="CQE39" s="147"/>
      <c r="CQF39" s="147"/>
      <c r="CQG39" s="147"/>
      <c r="CQH39" s="147"/>
      <c r="CQI39" s="147"/>
      <c r="CQJ39" s="147"/>
      <c r="CQK39" s="147"/>
      <c r="CQL39" s="147"/>
      <c r="CQM39" s="147"/>
      <c r="CQN39" s="147"/>
      <c r="CQO39" s="147"/>
      <c r="CQP39" s="147"/>
      <c r="CQQ39" s="147"/>
      <c r="CQR39" s="147"/>
      <c r="CQS39" s="147"/>
      <c r="CQT39" s="147"/>
      <c r="CQU39" s="147"/>
      <c r="CQV39" s="147"/>
      <c r="CQW39" s="147"/>
      <c r="CQX39" s="147"/>
      <c r="CQY39" s="147"/>
      <c r="CQZ39" s="147"/>
      <c r="CRA39" s="147"/>
      <c r="CRB39" s="147"/>
      <c r="CRC39" s="147"/>
      <c r="CRD39" s="147"/>
      <c r="CRE39" s="147"/>
      <c r="CRF39" s="147"/>
      <c r="CRG39" s="147"/>
      <c r="CRH39" s="147"/>
      <c r="CRI39" s="147"/>
      <c r="CRJ39" s="147"/>
      <c r="CRK39" s="147"/>
      <c r="CRL39" s="147"/>
      <c r="CRM39" s="147"/>
      <c r="CRN39" s="147"/>
      <c r="CRO39" s="147"/>
      <c r="CRP39" s="147"/>
      <c r="CRQ39" s="147"/>
      <c r="CRR39" s="147"/>
      <c r="CRS39" s="147"/>
      <c r="CRT39" s="147"/>
      <c r="CRU39" s="147"/>
      <c r="CRV39" s="147"/>
      <c r="CRW39" s="147"/>
      <c r="CRX39" s="147"/>
      <c r="CRY39" s="147"/>
      <c r="CRZ39" s="147"/>
      <c r="CSA39" s="147"/>
      <c r="CSB39" s="147"/>
      <c r="CSC39" s="147"/>
      <c r="CSD39" s="147"/>
      <c r="CSE39" s="147"/>
      <c r="CSF39" s="147"/>
      <c r="CSG39" s="147"/>
      <c r="CSH39" s="147"/>
      <c r="CSI39" s="147"/>
      <c r="CSJ39" s="147"/>
      <c r="CSK39" s="147"/>
      <c r="CSL39" s="147"/>
      <c r="CSM39" s="147"/>
      <c r="CSN39" s="147"/>
      <c r="CSO39" s="147"/>
      <c r="CSP39" s="147"/>
      <c r="CSQ39" s="147"/>
      <c r="CSR39" s="147"/>
      <c r="CSS39" s="147"/>
      <c r="CST39" s="147"/>
      <c r="CSU39" s="147"/>
      <c r="CSV39" s="147"/>
      <c r="CSW39" s="147"/>
      <c r="CSX39" s="147"/>
      <c r="CSY39" s="147"/>
      <c r="CSZ39" s="147"/>
      <c r="CTA39" s="147"/>
      <c r="CTB39" s="147"/>
      <c r="CTC39" s="147"/>
      <c r="CTD39" s="147"/>
      <c r="CTE39" s="147"/>
      <c r="CTF39" s="147"/>
      <c r="CTG39" s="147"/>
      <c r="CTH39" s="147"/>
      <c r="CTI39" s="147"/>
      <c r="CTJ39" s="147"/>
      <c r="CTK39" s="147"/>
      <c r="CTL39" s="147"/>
      <c r="CTM39" s="147"/>
      <c r="CTN39" s="147"/>
      <c r="CTO39" s="147"/>
      <c r="CTP39" s="147"/>
      <c r="CTQ39" s="147"/>
      <c r="CTR39" s="147"/>
      <c r="CTS39" s="147"/>
      <c r="CTT39" s="147"/>
      <c r="CTU39" s="147"/>
      <c r="CTV39" s="147"/>
      <c r="CTW39" s="147"/>
      <c r="CTX39" s="147"/>
      <c r="CTY39" s="147"/>
      <c r="CTZ39" s="147"/>
      <c r="CUA39" s="147"/>
      <c r="CUB39" s="147"/>
      <c r="CUC39" s="147"/>
      <c r="CUD39" s="147"/>
      <c r="CUE39" s="147"/>
      <c r="CUF39" s="147"/>
      <c r="CUG39" s="147"/>
      <c r="CUH39" s="147"/>
      <c r="CUI39" s="147"/>
      <c r="CUJ39" s="147"/>
      <c r="CUK39" s="147"/>
      <c r="CUL39" s="147"/>
      <c r="CUM39" s="147"/>
      <c r="CUN39" s="147"/>
      <c r="CUO39" s="147"/>
      <c r="CUP39" s="147"/>
      <c r="CUQ39" s="147"/>
      <c r="CUR39" s="147"/>
      <c r="CUS39" s="147"/>
      <c r="CUT39" s="147"/>
      <c r="CUU39" s="147"/>
      <c r="CUV39" s="147"/>
      <c r="CUW39" s="147"/>
      <c r="CUX39" s="147"/>
      <c r="CUY39" s="147"/>
      <c r="CUZ39" s="147"/>
      <c r="CVA39" s="147"/>
      <c r="CVB39" s="147"/>
      <c r="CVC39" s="147"/>
      <c r="CVD39" s="147"/>
      <c r="CVE39" s="147"/>
      <c r="CVF39" s="147"/>
      <c r="CVG39" s="147"/>
      <c r="CVH39" s="147"/>
      <c r="CVI39" s="147"/>
      <c r="CVJ39" s="147"/>
      <c r="CVK39" s="147"/>
      <c r="CVL39" s="147"/>
      <c r="CVM39" s="147"/>
      <c r="CVN39" s="147"/>
      <c r="CVO39" s="147"/>
      <c r="CVP39" s="147"/>
      <c r="CVQ39" s="147"/>
      <c r="CVR39" s="147"/>
      <c r="CVS39" s="147"/>
      <c r="CVT39" s="147"/>
      <c r="CVU39" s="147"/>
      <c r="CVV39" s="147"/>
      <c r="CVW39" s="147"/>
      <c r="CVX39" s="147"/>
      <c r="CVY39" s="147"/>
      <c r="CVZ39" s="147"/>
      <c r="CWA39" s="147"/>
      <c r="CWB39" s="147"/>
      <c r="CWC39" s="147"/>
      <c r="CWD39" s="147"/>
      <c r="CWE39" s="147"/>
      <c r="CWF39" s="147"/>
      <c r="CWG39" s="147"/>
      <c r="CWH39" s="147"/>
      <c r="CWI39" s="147"/>
      <c r="CWJ39" s="147"/>
      <c r="CWK39" s="147"/>
      <c r="CWL39" s="147"/>
      <c r="CWM39" s="147"/>
      <c r="CWN39" s="147"/>
      <c r="CWO39" s="147"/>
      <c r="CWP39" s="147"/>
      <c r="CWQ39" s="147"/>
      <c r="CWR39" s="147"/>
      <c r="CWS39" s="147"/>
      <c r="CWT39" s="147"/>
      <c r="CWU39" s="147"/>
      <c r="CWV39" s="147"/>
      <c r="CWW39" s="147"/>
      <c r="CWX39" s="147"/>
      <c r="CWY39" s="147"/>
      <c r="CWZ39" s="147"/>
      <c r="CXA39" s="147"/>
      <c r="CXB39" s="147"/>
      <c r="CXC39" s="147"/>
      <c r="CXD39" s="147"/>
      <c r="CXE39" s="147"/>
      <c r="CXF39" s="147"/>
      <c r="CXG39" s="147"/>
      <c r="CXH39" s="147"/>
      <c r="CXI39" s="147"/>
      <c r="CXJ39" s="147"/>
      <c r="CXK39" s="147"/>
      <c r="CXL39" s="147"/>
      <c r="CXM39" s="147"/>
      <c r="CXN39" s="147"/>
      <c r="CXO39" s="147"/>
      <c r="CXP39" s="147"/>
      <c r="CXQ39" s="147"/>
      <c r="CXR39" s="147"/>
      <c r="CXS39" s="147"/>
      <c r="CXT39" s="147"/>
      <c r="CXU39" s="147"/>
      <c r="CXV39" s="147"/>
      <c r="CXW39" s="147"/>
      <c r="CXX39" s="147"/>
      <c r="CXY39" s="147"/>
      <c r="CXZ39" s="147"/>
      <c r="CYA39" s="147"/>
      <c r="CYB39" s="147"/>
      <c r="CYC39" s="147"/>
      <c r="CYD39" s="147"/>
      <c r="CYE39" s="147"/>
      <c r="CYF39" s="147"/>
      <c r="CYG39" s="147"/>
      <c r="CYH39" s="147"/>
      <c r="CYI39" s="147"/>
      <c r="CYJ39" s="147"/>
      <c r="CYK39" s="147"/>
      <c r="CYL39" s="147"/>
      <c r="CYM39" s="147"/>
      <c r="CYN39" s="147"/>
      <c r="CYO39" s="147"/>
      <c r="CYP39" s="147"/>
      <c r="CYQ39" s="147"/>
      <c r="CYR39" s="147"/>
      <c r="CYS39" s="147"/>
      <c r="CYT39" s="147"/>
      <c r="CYU39" s="147"/>
      <c r="CYV39" s="147"/>
      <c r="CYW39" s="147"/>
      <c r="CYX39" s="147"/>
      <c r="CYY39" s="147"/>
      <c r="CYZ39" s="147"/>
      <c r="CZA39" s="147"/>
      <c r="CZB39" s="147"/>
      <c r="CZC39" s="147"/>
      <c r="CZD39" s="147"/>
      <c r="CZE39" s="147"/>
      <c r="CZF39" s="147"/>
      <c r="CZG39" s="147"/>
      <c r="CZH39" s="147"/>
      <c r="CZI39" s="147"/>
      <c r="CZJ39" s="147"/>
      <c r="CZK39" s="147"/>
      <c r="CZL39" s="147"/>
      <c r="CZM39" s="147"/>
      <c r="CZN39" s="147"/>
      <c r="CZO39" s="147"/>
      <c r="CZP39" s="147"/>
      <c r="CZQ39" s="147"/>
      <c r="CZR39" s="147"/>
      <c r="CZS39" s="147"/>
      <c r="CZT39" s="147"/>
      <c r="CZU39" s="147"/>
      <c r="CZV39" s="147"/>
      <c r="CZW39" s="147"/>
      <c r="CZX39" s="147"/>
      <c r="CZY39" s="147"/>
      <c r="CZZ39" s="147"/>
      <c r="DAA39" s="147"/>
      <c r="DAB39" s="147"/>
      <c r="DAC39" s="147"/>
      <c r="DAD39" s="147"/>
      <c r="DAE39" s="147"/>
      <c r="DAF39" s="147"/>
      <c r="DAG39" s="147"/>
      <c r="DAH39" s="147"/>
      <c r="DAI39" s="147"/>
      <c r="DAJ39" s="147"/>
      <c r="DAK39" s="147"/>
      <c r="DAL39" s="147"/>
      <c r="DAM39" s="147"/>
      <c r="DAN39" s="147"/>
      <c r="DAO39" s="147"/>
      <c r="DAP39" s="147"/>
      <c r="DAQ39" s="147"/>
      <c r="DAR39" s="147"/>
      <c r="DAS39" s="147"/>
      <c r="DAT39" s="147"/>
      <c r="DAU39" s="147"/>
      <c r="DAV39" s="147"/>
      <c r="DAW39" s="147"/>
      <c r="DAX39" s="147"/>
      <c r="DAY39" s="147"/>
      <c r="DAZ39" s="147"/>
      <c r="DBA39" s="147"/>
      <c r="DBB39" s="147"/>
      <c r="DBC39" s="147"/>
      <c r="DBD39" s="147"/>
      <c r="DBE39" s="147"/>
      <c r="DBF39" s="147"/>
      <c r="DBG39" s="147"/>
      <c r="DBH39" s="147"/>
      <c r="DBI39" s="147"/>
      <c r="DBJ39" s="147"/>
      <c r="DBK39" s="147"/>
      <c r="DBL39" s="147"/>
      <c r="DBM39" s="147"/>
      <c r="DBN39" s="147"/>
      <c r="DBO39" s="147"/>
      <c r="DBP39" s="147"/>
      <c r="DBQ39" s="147"/>
      <c r="DBR39" s="147"/>
      <c r="DBS39" s="147"/>
      <c r="DBT39" s="147"/>
      <c r="DBU39" s="147"/>
      <c r="DBV39" s="147"/>
      <c r="DBW39" s="147"/>
      <c r="DBX39" s="147"/>
      <c r="DBY39" s="147"/>
      <c r="DBZ39" s="147"/>
      <c r="DCA39" s="147"/>
      <c r="DCB39" s="147"/>
      <c r="DCC39" s="147"/>
      <c r="DCD39" s="147"/>
      <c r="DCE39" s="147"/>
      <c r="DCF39" s="147"/>
      <c r="DCG39" s="147"/>
      <c r="DCH39" s="147"/>
      <c r="DCI39" s="147"/>
      <c r="DCJ39" s="147"/>
      <c r="DCK39" s="147"/>
      <c r="DCL39" s="147"/>
      <c r="DCM39" s="147"/>
      <c r="DCN39" s="147"/>
      <c r="DCO39" s="147"/>
      <c r="DCP39" s="147"/>
      <c r="DCQ39" s="147"/>
      <c r="DCR39" s="147"/>
      <c r="DCS39" s="147"/>
      <c r="DCT39" s="147"/>
      <c r="DCU39" s="147"/>
      <c r="DCV39" s="147"/>
      <c r="DCW39" s="147"/>
      <c r="DCX39" s="147"/>
      <c r="DCY39" s="147"/>
      <c r="DCZ39" s="147"/>
      <c r="DDA39" s="147"/>
      <c r="DDB39" s="147"/>
      <c r="DDC39" s="147"/>
      <c r="DDD39" s="147"/>
      <c r="DDE39" s="147"/>
      <c r="DDF39" s="147"/>
      <c r="DDG39" s="147"/>
      <c r="DDH39" s="147"/>
      <c r="DDI39" s="147"/>
      <c r="DDJ39" s="147"/>
      <c r="DDK39" s="147"/>
      <c r="DDL39" s="147"/>
      <c r="DDM39" s="147"/>
      <c r="DDN39" s="147"/>
      <c r="DDO39" s="147"/>
      <c r="DDP39" s="147"/>
      <c r="DDQ39" s="147"/>
      <c r="DDR39" s="147"/>
      <c r="DDS39" s="147"/>
      <c r="DDT39" s="147"/>
      <c r="DDU39" s="147"/>
      <c r="DDV39" s="147"/>
      <c r="DDW39" s="147"/>
      <c r="DDX39" s="147"/>
      <c r="DDY39" s="147"/>
      <c r="DDZ39" s="147"/>
      <c r="DEA39" s="147"/>
      <c r="DEB39" s="147"/>
      <c r="DEC39" s="147"/>
      <c r="DED39" s="147"/>
      <c r="DEE39" s="147"/>
      <c r="DEF39" s="147"/>
      <c r="DEG39" s="147"/>
      <c r="DEH39" s="147"/>
      <c r="DEI39" s="147"/>
      <c r="DEJ39" s="147"/>
      <c r="DEK39" s="147"/>
      <c r="DEL39" s="147"/>
      <c r="DEM39" s="147"/>
      <c r="DEN39" s="147"/>
      <c r="DEO39" s="147"/>
      <c r="DEP39" s="147"/>
      <c r="DEQ39" s="147"/>
      <c r="DER39" s="147"/>
      <c r="DES39" s="147"/>
      <c r="DET39" s="147"/>
      <c r="DEU39" s="147"/>
      <c r="DEV39" s="147"/>
      <c r="DEW39" s="147"/>
      <c r="DEX39" s="147"/>
      <c r="DEY39" s="147"/>
      <c r="DEZ39" s="147"/>
      <c r="DFA39" s="147"/>
      <c r="DFB39" s="147"/>
      <c r="DFC39" s="147"/>
      <c r="DFD39" s="147"/>
      <c r="DFE39" s="147"/>
      <c r="DFF39" s="147"/>
      <c r="DFG39" s="147"/>
      <c r="DFH39" s="147"/>
      <c r="DFI39" s="147"/>
      <c r="DFJ39" s="147"/>
      <c r="DFK39" s="147"/>
      <c r="DFL39" s="147"/>
      <c r="DFM39" s="147"/>
      <c r="DFN39" s="147"/>
      <c r="DFO39" s="147"/>
      <c r="DFP39" s="147"/>
      <c r="DFQ39" s="147"/>
      <c r="DFR39" s="147"/>
      <c r="DFS39" s="147"/>
      <c r="DFT39" s="147"/>
      <c r="DFU39" s="147"/>
      <c r="DFV39" s="147"/>
      <c r="DFW39" s="147"/>
      <c r="DFX39" s="147"/>
      <c r="DFY39" s="147"/>
      <c r="DFZ39" s="147"/>
      <c r="DGA39" s="147"/>
      <c r="DGB39" s="147"/>
      <c r="DGC39" s="147"/>
      <c r="DGD39" s="147"/>
      <c r="DGE39" s="147"/>
      <c r="DGF39" s="147"/>
      <c r="DGG39" s="147"/>
      <c r="DGH39" s="147"/>
      <c r="DGI39" s="147"/>
      <c r="DGJ39" s="147"/>
      <c r="DGK39" s="147"/>
      <c r="DGL39" s="147"/>
      <c r="DGM39" s="147"/>
      <c r="DGN39" s="147"/>
      <c r="DGO39" s="147"/>
      <c r="DGP39" s="147"/>
      <c r="DGQ39" s="147"/>
      <c r="DGR39" s="147"/>
      <c r="DGS39" s="147"/>
      <c r="DGT39" s="147"/>
      <c r="DGU39" s="147"/>
      <c r="DGV39" s="147"/>
      <c r="DGW39" s="147"/>
      <c r="DGX39" s="147"/>
      <c r="DGY39" s="147"/>
      <c r="DGZ39" s="147"/>
      <c r="DHA39" s="147"/>
      <c r="DHB39" s="147"/>
      <c r="DHC39" s="147"/>
      <c r="DHD39" s="147"/>
      <c r="DHE39" s="147"/>
      <c r="DHF39" s="147"/>
      <c r="DHG39" s="147"/>
      <c r="DHH39" s="147"/>
      <c r="DHI39" s="147"/>
      <c r="DHJ39" s="147"/>
      <c r="DHK39" s="147"/>
      <c r="DHL39" s="147"/>
      <c r="DHM39" s="147"/>
      <c r="DHN39" s="147"/>
      <c r="DHO39" s="147"/>
      <c r="DHP39" s="147"/>
      <c r="DHQ39" s="147"/>
      <c r="DHR39" s="147"/>
      <c r="DHS39" s="147"/>
      <c r="DHT39" s="147"/>
      <c r="DHU39" s="147"/>
      <c r="DHV39" s="147"/>
      <c r="DHW39" s="147"/>
      <c r="DHX39" s="147"/>
      <c r="DHY39" s="147"/>
      <c r="DHZ39" s="147"/>
      <c r="DIA39" s="147"/>
      <c r="DIB39" s="147"/>
      <c r="DIC39" s="147"/>
      <c r="DID39" s="147"/>
      <c r="DIE39" s="147"/>
      <c r="DIF39" s="147"/>
      <c r="DIG39" s="147"/>
      <c r="DIH39" s="147"/>
      <c r="DII39" s="147"/>
      <c r="DIJ39" s="147"/>
      <c r="DIK39" s="147"/>
      <c r="DIL39" s="147"/>
      <c r="DIM39" s="147"/>
      <c r="DIN39" s="147"/>
      <c r="DIO39" s="147"/>
      <c r="DIP39" s="147"/>
      <c r="DIQ39" s="147"/>
      <c r="DIR39" s="147"/>
      <c r="DIS39" s="147"/>
      <c r="DIT39" s="147"/>
      <c r="DIU39" s="147"/>
      <c r="DIV39" s="147"/>
      <c r="DIW39" s="147"/>
      <c r="DIX39" s="147"/>
      <c r="DIY39" s="147"/>
      <c r="DIZ39" s="147"/>
      <c r="DJA39" s="147"/>
      <c r="DJB39" s="147"/>
      <c r="DJC39" s="147"/>
      <c r="DJD39" s="147"/>
      <c r="DJE39" s="147"/>
      <c r="DJF39" s="147"/>
      <c r="DJG39" s="147"/>
      <c r="DJH39" s="147"/>
      <c r="DJI39" s="147"/>
      <c r="DJJ39" s="147"/>
      <c r="DJK39" s="147"/>
      <c r="DJL39" s="147"/>
      <c r="DJM39" s="147"/>
      <c r="DJN39" s="147"/>
      <c r="DJO39" s="147"/>
      <c r="DJP39" s="147"/>
      <c r="DJQ39" s="147"/>
      <c r="DJR39" s="147"/>
      <c r="DJS39" s="147"/>
      <c r="DJT39" s="147"/>
      <c r="DJU39" s="147"/>
      <c r="DJV39" s="147"/>
      <c r="DJW39" s="147"/>
      <c r="DJX39" s="147"/>
      <c r="DJY39" s="147"/>
      <c r="DJZ39" s="147"/>
      <c r="DKA39" s="147"/>
      <c r="DKB39" s="147"/>
      <c r="DKC39" s="147"/>
      <c r="DKD39" s="147"/>
      <c r="DKE39" s="147"/>
      <c r="DKF39" s="147"/>
      <c r="DKG39" s="147"/>
      <c r="DKH39" s="147"/>
      <c r="DKI39" s="147"/>
      <c r="DKJ39" s="147"/>
      <c r="DKK39" s="147"/>
      <c r="DKL39" s="147"/>
      <c r="DKM39" s="147"/>
      <c r="DKN39" s="147"/>
      <c r="DKO39" s="147"/>
      <c r="DKP39" s="147"/>
      <c r="DKQ39" s="147"/>
      <c r="DKR39" s="147"/>
      <c r="DKS39" s="147"/>
      <c r="DKT39" s="147"/>
      <c r="DKU39" s="147"/>
      <c r="DKV39" s="147"/>
      <c r="DKW39" s="147"/>
      <c r="DKX39" s="147"/>
      <c r="DKY39" s="147"/>
      <c r="DKZ39" s="147"/>
      <c r="DLA39" s="147"/>
      <c r="DLB39" s="147"/>
      <c r="DLC39" s="147"/>
      <c r="DLD39" s="147"/>
      <c r="DLE39" s="147"/>
      <c r="DLF39" s="147"/>
      <c r="DLG39" s="147"/>
      <c r="DLH39" s="147"/>
      <c r="DLI39" s="147"/>
      <c r="DLJ39" s="147"/>
      <c r="DLK39" s="147"/>
      <c r="DLL39" s="147"/>
      <c r="DLM39" s="147"/>
      <c r="DLN39" s="147"/>
      <c r="DLO39" s="147"/>
      <c r="DLP39" s="147"/>
      <c r="DLQ39" s="147"/>
      <c r="DLR39" s="147"/>
      <c r="DLS39" s="147"/>
      <c r="DLT39" s="147"/>
      <c r="DLU39" s="147"/>
      <c r="DLV39" s="147"/>
      <c r="DLW39" s="147"/>
      <c r="DLX39" s="147"/>
      <c r="DLY39" s="147"/>
      <c r="DLZ39" s="147"/>
      <c r="DMA39" s="147"/>
      <c r="DMB39" s="147"/>
      <c r="DMC39" s="147"/>
      <c r="DMD39" s="147"/>
      <c r="DME39" s="147"/>
      <c r="DMF39" s="147"/>
      <c r="DMG39" s="147"/>
      <c r="DMH39" s="147"/>
      <c r="DMI39" s="147"/>
      <c r="DMJ39" s="147"/>
      <c r="DMK39" s="147"/>
      <c r="DML39" s="147"/>
      <c r="DMM39" s="147"/>
      <c r="DMN39" s="147"/>
      <c r="DMO39" s="147"/>
      <c r="DMP39" s="147"/>
      <c r="DMQ39" s="147"/>
      <c r="DMR39" s="147"/>
      <c r="DMS39" s="147"/>
      <c r="DMT39" s="147"/>
      <c r="DMU39" s="147"/>
      <c r="DMV39" s="147"/>
      <c r="DMW39" s="147"/>
      <c r="DMX39" s="147"/>
      <c r="DMY39" s="147"/>
      <c r="DMZ39" s="147"/>
      <c r="DNA39" s="147"/>
      <c r="DNB39" s="147"/>
      <c r="DNC39" s="147"/>
      <c r="DND39" s="147"/>
      <c r="DNE39" s="147"/>
      <c r="DNF39" s="147"/>
      <c r="DNG39" s="147"/>
      <c r="DNH39" s="147"/>
      <c r="DNI39" s="147"/>
      <c r="DNJ39" s="147"/>
      <c r="DNK39" s="147"/>
      <c r="DNL39" s="147"/>
      <c r="DNM39" s="147"/>
      <c r="DNN39" s="147"/>
      <c r="DNO39" s="147"/>
      <c r="DNP39" s="147"/>
      <c r="DNQ39" s="147"/>
      <c r="DNR39" s="147"/>
      <c r="DNS39" s="147"/>
      <c r="DNT39" s="147"/>
      <c r="DNU39" s="147"/>
      <c r="DNV39" s="147"/>
      <c r="DNW39" s="147"/>
      <c r="DNX39" s="147"/>
      <c r="DNY39" s="147"/>
      <c r="DNZ39" s="147"/>
      <c r="DOA39" s="147"/>
      <c r="DOB39" s="147"/>
      <c r="DOC39" s="147"/>
      <c r="DOD39" s="147"/>
      <c r="DOE39" s="147"/>
      <c r="DOF39" s="147"/>
      <c r="DOG39" s="147"/>
      <c r="DOH39" s="147"/>
      <c r="DOI39" s="147"/>
      <c r="DOJ39" s="147"/>
      <c r="DOK39" s="147"/>
      <c r="DOL39" s="147"/>
      <c r="DOM39" s="147"/>
      <c r="DON39" s="147"/>
      <c r="DOO39" s="147"/>
      <c r="DOP39" s="147"/>
      <c r="DOQ39" s="147"/>
      <c r="DOR39" s="147"/>
      <c r="DOS39" s="147"/>
      <c r="DOT39" s="147"/>
      <c r="DOU39" s="147"/>
      <c r="DOV39" s="147"/>
      <c r="DOW39" s="147"/>
      <c r="DOX39" s="147"/>
      <c r="DOY39" s="147"/>
      <c r="DOZ39" s="147"/>
      <c r="DPA39" s="147"/>
      <c r="DPB39" s="147"/>
      <c r="DPC39" s="147"/>
      <c r="DPD39" s="147"/>
      <c r="DPE39" s="147"/>
      <c r="DPF39" s="147"/>
      <c r="DPG39" s="147"/>
      <c r="DPH39" s="147"/>
      <c r="DPI39" s="147"/>
      <c r="DPJ39" s="147"/>
      <c r="DPK39" s="147"/>
      <c r="DPL39" s="147"/>
      <c r="DPM39" s="147"/>
      <c r="DPN39" s="147"/>
      <c r="DPO39" s="147"/>
      <c r="DPP39" s="147"/>
      <c r="DPQ39" s="147"/>
      <c r="DPR39" s="147"/>
      <c r="DPS39" s="147"/>
      <c r="DPT39" s="147"/>
      <c r="DPU39" s="147"/>
      <c r="DPV39" s="147"/>
      <c r="DPW39" s="147"/>
      <c r="DPX39" s="147"/>
      <c r="DPY39" s="147"/>
      <c r="DPZ39" s="147"/>
      <c r="DQA39" s="147"/>
      <c r="DQB39" s="147"/>
      <c r="DQC39" s="147"/>
      <c r="DQD39" s="147"/>
      <c r="DQE39" s="147"/>
      <c r="DQF39" s="147"/>
      <c r="DQG39" s="147"/>
      <c r="DQH39" s="147"/>
      <c r="DQI39" s="147"/>
      <c r="DQJ39" s="147"/>
      <c r="DQK39" s="147"/>
      <c r="DQL39" s="147"/>
      <c r="DQM39" s="147"/>
      <c r="DQN39" s="147"/>
      <c r="DQO39" s="147"/>
      <c r="DQP39" s="147"/>
      <c r="DQQ39" s="147"/>
      <c r="DQR39" s="147"/>
      <c r="DQS39" s="147"/>
      <c r="DQT39" s="147"/>
      <c r="DQU39" s="147"/>
      <c r="DQV39" s="147"/>
      <c r="DQW39" s="147"/>
      <c r="DQX39" s="147"/>
      <c r="DQY39" s="147"/>
      <c r="DQZ39" s="147"/>
      <c r="DRA39" s="147"/>
      <c r="DRB39" s="147"/>
      <c r="DRC39" s="147"/>
      <c r="DRD39" s="147"/>
      <c r="DRE39" s="147"/>
      <c r="DRF39" s="147"/>
      <c r="DRG39" s="147"/>
      <c r="DRH39" s="147"/>
      <c r="DRI39" s="147"/>
      <c r="DRJ39" s="147"/>
      <c r="DRK39" s="147"/>
      <c r="DRL39" s="147"/>
      <c r="DRM39" s="147"/>
      <c r="DRN39" s="147"/>
      <c r="DRO39" s="147"/>
      <c r="DRP39" s="147"/>
      <c r="DRQ39" s="147"/>
      <c r="DRR39" s="147"/>
      <c r="DRS39" s="147"/>
      <c r="DRT39" s="147"/>
      <c r="DRU39" s="147"/>
      <c r="DRV39" s="147"/>
      <c r="DRW39" s="147"/>
      <c r="DRX39" s="147"/>
      <c r="DRY39" s="147"/>
      <c r="DRZ39" s="147"/>
      <c r="DSA39" s="147"/>
      <c r="DSB39" s="147"/>
      <c r="DSC39" s="147"/>
      <c r="DSD39" s="147"/>
      <c r="DSE39" s="147"/>
      <c r="DSF39" s="147"/>
      <c r="DSG39" s="147"/>
      <c r="DSH39" s="147"/>
      <c r="DSI39" s="147"/>
      <c r="DSJ39" s="147"/>
      <c r="DSK39" s="147"/>
      <c r="DSL39" s="147"/>
      <c r="DSM39" s="147"/>
      <c r="DSN39" s="147"/>
      <c r="DSO39" s="147"/>
      <c r="DSP39" s="147"/>
      <c r="DSQ39" s="147"/>
      <c r="DSR39" s="147"/>
      <c r="DSS39" s="147"/>
      <c r="DST39" s="147"/>
      <c r="DSU39" s="147"/>
      <c r="DSV39" s="147"/>
      <c r="DSW39" s="147"/>
      <c r="DSX39" s="147"/>
      <c r="DSY39" s="147"/>
      <c r="DSZ39" s="147"/>
      <c r="DTA39" s="147"/>
      <c r="DTB39" s="147"/>
      <c r="DTC39" s="147"/>
      <c r="DTD39" s="147"/>
      <c r="DTE39" s="147"/>
      <c r="DTF39" s="147"/>
      <c r="DTG39" s="147"/>
      <c r="DTH39" s="147"/>
      <c r="DTI39" s="147"/>
      <c r="DTJ39" s="147"/>
      <c r="DTK39" s="147"/>
      <c r="DTL39" s="147"/>
      <c r="DTM39" s="147"/>
      <c r="DTN39" s="147"/>
      <c r="DTO39" s="147"/>
      <c r="DTP39" s="147"/>
      <c r="DTQ39" s="147"/>
      <c r="DTR39" s="147"/>
      <c r="DTS39" s="147"/>
      <c r="DTT39" s="147"/>
      <c r="DTU39" s="147"/>
      <c r="DTV39" s="147"/>
      <c r="DTW39" s="147"/>
      <c r="DTX39" s="147"/>
      <c r="DTY39" s="147"/>
      <c r="DTZ39" s="147"/>
      <c r="DUA39" s="147"/>
      <c r="DUB39" s="147"/>
      <c r="DUC39" s="147"/>
      <c r="DUD39" s="147"/>
      <c r="DUE39" s="147"/>
      <c r="DUF39" s="147"/>
      <c r="DUG39" s="147"/>
      <c r="DUH39" s="147"/>
      <c r="DUI39" s="147"/>
      <c r="DUJ39" s="147"/>
      <c r="DUK39" s="147"/>
      <c r="DUL39" s="147"/>
      <c r="DUM39" s="147"/>
      <c r="DUN39" s="147"/>
      <c r="DUO39" s="147"/>
      <c r="DUP39" s="147"/>
      <c r="DUQ39" s="147"/>
      <c r="DUR39" s="147"/>
      <c r="DUS39" s="147"/>
      <c r="DUT39" s="147"/>
      <c r="DUU39" s="147"/>
      <c r="DUV39" s="147"/>
      <c r="DUW39" s="147"/>
      <c r="DUX39" s="147"/>
      <c r="DUY39" s="147"/>
      <c r="DUZ39" s="147"/>
      <c r="DVA39" s="147"/>
      <c r="DVB39" s="147"/>
      <c r="DVC39" s="147"/>
      <c r="DVD39" s="147"/>
      <c r="DVE39" s="147"/>
      <c r="DVF39" s="147"/>
      <c r="DVG39" s="147"/>
      <c r="DVH39" s="147"/>
      <c r="DVI39" s="147"/>
      <c r="DVJ39" s="147"/>
      <c r="DVK39" s="147"/>
      <c r="DVL39" s="147"/>
      <c r="DVM39" s="147"/>
      <c r="DVN39" s="147"/>
      <c r="DVO39" s="147"/>
      <c r="DVP39" s="147"/>
      <c r="DVQ39" s="147"/>
      <c r="DVR39" s="147"/>
      <c r="DVS39" s="147"/>
      <c r="DVT39" s="147"/>
      <c r="DVU39" s="147"/>
      <c r="DVV39" s="147"/>
      <c r="DVW39" s="147"/>
      <c r="DVX39" s="147"/>
      <c r="DVY39" s="147"/>
      <c r="DVZ39" s="147"/>
      <c r="DWA39" s="147"/>
      <c r="DWB39" s="147"/>
      <c r="DWC39" s="147"/>
      <c r="DWD39" s="147"/>
      <c r="DWE39" s="147"/>
      <c r="DWF39" s="147"/>
      <c r="DWG39" s="147"/>
      <c r="DWH39" s="147"/>
      <c r="DWI39" s="147"/>
      <c r="DWJ39" s="147"/>
      <c r="DWK39" s="147"/>
      <c r="DWL39" s="147"/>
      <c r="DWM39" s="147"/>
      <c r="DWN39" s="147"/>
      <c r="DWO39" s="147"/>
      <c r="DWP39" s="147"/>
      <c r="DWQ39" s="147"/>
      <c r="DWR39" s="147"/>
      <c r="DWS39" s="147"/>
      <c r="DWT39" s="147"/>
      <c r="DWU39" s="147"/>
      <c r="DWV39" s="147"/>
      <c r="DWW39" s="147"/>
      <c r="DWX39" s="147"/>
      <c r="DWY39" s="147"/>
      <c r="DWZ39" s="147"/>
      <c r="DXA39" s="147"/>
      <c r="DXB39" s="147"/>
      <c r="DXC39" s="147"/>
      <c r="DXD39" s="147"/>
      <c r="DXE39" s="147"/>
      <c r="DXF39" s="147"/>
      <c r="DXG39" s="147"/>
      <c r="DXH39" s="147"/>
      <c r="DXI39" s="147"/>
      <c r="DXJ39" s="147"/>
      <c r="DXK39" s="147"/>
      <c r="DXL39" s="147"/>
      <c r="DXM39" s="147"/>
      <c r="DXN39" s="147"/>
      <c r="DXO39" s="147"/>
      <c r="DXP39" s="147"/>
      <c r="DXQ39" s="147"/>
      <c r="DXR39" s="147"/>
      <c r="DXS39" s="147"/>
      <c r="DXT39" s="147"/>
      <c r="DXU39" s="147"/>
      <c r="DXV39" s="147"/>
      <c r="DXW39" s="147"/>
      <c r="DXX39" s="147"/>
      <c r="DXY39" s="147"/>
      <c r="DXZ39" s="147"/>
      <c r="DYA39" s="147"/>
      <c r="DYB39" s="147"/>
      <c r="DYC39" s="147"/>
      <c r="DYD39" s="147"/>
      <c r="DYE39" s="147"/>
      <c r="DYF39" s="147"/>
      <c r="DYG39" s="147"/>
      <c r="DYH39" s="147"/>
      <c r="DYI39" s="147"/>
      <c r="DYJ39" s="147"/>
      <c r="DYK39" s="147"/>
      <c r="DYL39" s="147"/>
      <c r="DYM39" s="147"/>
      <c r="DYN39" s="147"/>
      <c r="DYO39" s="147"/>
      <c r="DYP39" s="147"/>
      <c r="DYQ39" s="147"/>
      <c r="DYR39" s="147"/>
      <c r="DYS39" s="147"/>
      <c r="DYT39" s="147"/>
      <c r="DYU39" s="147"/>
      <c r="DYV39" s="147"/>
      <c r="DYW39" s="147"/>
      <c r="DYX39" s="147"/>
      <c r="DYY39" s="147"/>
      <c r="DYZ39" s="147"/>
      <c r="DZA39" s="147"/>
      <c r="DZB39" s="147"/>
      <c r="DZC39" s="147"/>
      <c r="DZD39" s="147"/>
      <c r="DZE39" s="147"/>
      <c r="DZF39" s="147"/>
      <c r="DZG39" s="147"/>
      <c r="DZH39" s="147"/>
      <c r="DZI39" s="147"/>
      <c r="DZJ39" s="147"/>
      <c r="DZK39" s="147"/>
      <c r="DZL39" s="147"/>
      <c r="DZM39" s="147"/>
      <c r="DZN39" s="147"/>
      <c r="DZO39" s="147"/>
      <c r="DZP39" s="147"/>
      <c r="DZQ39" s="147"/>
      <c r="DZR39" s="147"/>
      <c r="DZS39" s="147"/>
      <c r="DZT39" s="147"/>
      <c r="DZU39" s="147"/>
      <c r="DZV39" s="147"/>
      <c r="DZW39" s="147"/>
      <c r="DZX39" s="147"/>
      <c r="DZY39" s="147"/>
      <c r="DZZ39" s="147"/>
      <c r="EAA39" s="147"/>
      <c r="EAB39" s="147"/>
      <c r="EAC39" s="147"/>
      <c r="EAD39" s="147"/>
      <c r="EAE39" s="147"/>
      <c r="EAF39" s="147"/>
      <c r="EAG39" s="147"/>
      <c r="EAH39" s="147"/>
      <c r="EAI39" s="147"/>
      <c r="EAJ39" s="147"/>
      <c r="EAK39" s="147"/>
      <c r="EAL39" s="147"/>
      <c r="EAM39" s="147"/>
      <c r="EAN39" s="147"/>
      <c r="EAO39" s="147"/>
      <c r="EAP39" s="147"/>
      <c r="EAQ39" s="147"/>
      <c r="EAR39" s="147"/>
      <c r="EAS39" s="147"/>
      <c r="EAT39" s="147"/>
      <c r="EAU39" s="147"/>
      <c r="EAV39" s="147"/>
      <c r="EAW39" s="147"/>
      <c r="EAX39" s="147"/>
      <c r="EAY39" s="147"/>
      <c r="EAZ39" s="147"/>
      <c r="EBA39" s="147"/>
      <c r="EBB39" s="147"/>
      <c r="EBC39" s="147"/>
      <c r="EBD39" s="147"/>
      <c r="EBE39" s="147"/>
      <c r="EBF39" s="147"/>
      <c r="EBG39" s="147"/>
      <c r="EBH39" s="147"/>
      <c r="EBI39" s="147"/>
      <c r="EBJ39" s="147"/>
      <c r="EBK39" s="147"/>
      <c r="EBL39" s="147"/>
      <c r="EBM39" s="147"/>
      <c r="EBN39" s="147"/>
      <c r="EBO39" s="147"/>
      <c r="EBP39" s="147"/>
      <c r="EBQ39" s="147"/>
      <c r="EBR39" s="147"/>
      <c r="EBS39" s="147"/>
      <c r="EBT39" s="147"/>
      <c r="EBU39" s="147"/>
      <c r="EBV39" s="147"/>
      <c r="EBW39" s="147"/>
      <c r="EBX39" s="147"/>
      <c r="EBY39" s="147"/>
      <c r="EBZ39" s="147"/>
      <c r="ECA39" s="147"/>
      <c r="ECB39" s="147"/>
      <c r="ECC39" s="147"/>
      <c r="ECD39" s="147"/>
      <c r="ECE39" s="147"/>
      <c r="ECF39" s="147"/>
      <c r="ECG39" s="147"/>
      <c r="ECH39" s="147"/>
      <c r="ECI39" s="147"/>
      <c r="ECJ39" s="147"/>
      <c r="ECK39" s="147"/>
      <c r="ECL39" s="147"/>
      <c r="ECM39" s="147"/>
      <c r="ECN39" s="147"/>
      <c r="ECO39" s="147"/>
      <c r="ECP39" s="147"/>
      <c r="ECQ39" s="147"/>
      <c r="ECR39" s="147"/>
      <c r="ECS39" s="147"/>
      <c r="ECT39" s="147"/>
      <c r="ECU39" s="147"/>
      <c r="ECV39" s="147"/>
      <c r="ECW39" s="147"/>
      <c r="ECX39" s="147"/>
      <c r="ECY39" s="147"/>
      <c r="ECZ39" s="147"/>
      <c r="EDA39" s="147"/>
      <c r="EDB39" s="147"/>
      <c r="EDC39" s="147"/>
      <c r="EDD39" s="147"/>
      <c r="EDE39" s="147"/>
      <c r="EDF39" s="147"/>
      <c r="EDG39" s="147"/>
      <c r="EDH39" s="147"/>
      <c r="EDI39" s="147"/>
      <c r="EDJ39" s="147"/>
      <c r="EDK39" s="147"/>
      <c r="EDL39" s="147"/>
      <c r="EDM39" s="147"/>
      <c r="EDN39" s="147"/>
      <c r="EDO39" s="147"/>
      <c r="EDP39" s="147"/>
      <c r="EDQ39" s="147"/>
      <c r="EDR39" s="147"/>
      <c r="EDS39" s="147"/>
      <c r="EDT39" s="147"/>
      <c r="EDU39" s="147"/>
      <c r="EDV39" s="147"/>
      <c r="EDW39" s="147"/>
      <c r="EDX39" s="147"/>
      <c r="EDY39" s="147"/>
      <c r="EDZ39" s="147"/>
      <c r="EEA39" s="147"/>
      <c r="EEB39" s="147"/>
      <c r="EEC39" s="147"/>
      <c r="EED39" s="147"/>
      <c r="EEE39" s="147"/>
      <c r="EEF39" s="147"/>
      <c r="EEG39" s="147"/>
      <c r="EEH39" s="147"/>
      <c r="EEI39" s="147"/>
      <c r="EEJ39" s="147"/>
      <c r="EEK39" s="147"/>
      <c r="EEL39" s="147"/>
      <c r="EEM39" s="147"/>
      <c r="EEN39" s="147"/>
      <c r="EEO39" s="147"/>
      <c r="EEP39" s="147"/>
      <c r="EEQ39" s="147"/>
      <c r="EER39" s="147"/>
      <c r="EES39" s="147"/>
      <c r="EET39" s="147"/>
      <c r="EEU39" s="147"/>
      <c r="EEV39" s="147"/>
      <c r="EEW39" s="147"/>
      <c r="EEX39" s="147"/>
      <c r="EEY39" s="147"/>
      <c r="EEZ39" s="147"/>
      <c r="EFA39" s="147"/>
      <c r="EFB39" s="147"/>
      <c r="EFC39" s="147"/>
      <c r="EFD39" s="147"/>
      <c r="EFE39" s="147"/>
      <c r="EFF39" s="147"/>
      <c r="EFG39" s="147"/>
      <c r="EFH39" s="147"/>
      <c r="EFI39" s="147"/>
      <c r="EFJ39" s="147"/>
      <c r="EFK39" s="147"/>
      <c r="EFL39" s="147"/>
      <c r="EFM39" s="147"/>
      <c r="EFN39" s="147"/>
      <c r="EFO39" s="147"/>
      <c r="EFP39" s="147"/>
      <c r="EFQ39" s="147"/>
      <c r="EFR39" s="147"/>
      <c r="EFS39" s="147"/>
      <c r="EFT39" s="147"/>
      <c r="EFU39" s="147"/>
      <c r="EFV39" s="147"/>
      <c r="EFW39" s="147"/>
      <c r="EFX39" s="147"/>
      <c r="EFY39" s="147"/>
      <c r="EFZ39" s="147"/>
      <c r="EGA39" s="147"/>
      <c r="EGB39" s="147"/>
      <c r="EGC39" s="147"/>
      <c r="EGD39" s="147"/>
      <c r="EGE39" s="147"/>
      <c r="EGF39" s="147"/>
      <c r="EGG39" s="147"/>
      <c r="EGH39" s="147"/>
      <c r="EGI39" s="147"/>
      <c r="EGJ39" s="147"/>
      <c r="EGK39" s="147"/>
      <c r="EGL39" s="147"/>
      <c r="EGM39" s="147"/>
      <c r="EGN39" s="147"/>
      <c r="EGO39" s="147"/>
      <c r="EGP39" s="147"/>
      <c r="EGQ39" s="147"/>
      <c r="EGR39" s="147"/>
      <c r="EGS39" s="147"/>
      <c r="EGT39" s="147"/>
      <c r="EGU39" s="147"/>
      <c r="EGV39" s="147"/>
      <c r="EGW39" s="147"/>
      <c r="EGX39" s="147"/>
      <c r="EGY39" s="147"/>
      <c r="EGZ39" s="147"/>
      <c r="EHA39" s="147"/>
      <c r="EHB39" s="147"/>
      <c r="EHC39" s="147"/>
      <c r="EHD39" s="147"/>
      <c r="EHE39" s="147"/>
      <c r="EHF39" s="147"/>
      <c r="EHG39" s="147"/>
      <c r="EHH39" s="147"/>
      <c r="EHI39" s="147"/>
      <c r="EHJ39" s="147"/>
      <c r="EHK39" s="147"/>
      <c r="EHL39" s="147"/>
      <c r="EHM39" s="147"/>
      <c r="EHN39" s="147"/>
      <c r="EHO39" s="147"/>
      <c r="EHP39" s="147"/>
      <c r="EHQ39" s="147"/>
      <c r="EHR39" s="147"/>
      <c r="EHS39" s="147"/>
      <c r="EHT39" s="147"/>
      <c r="EHU39" s="147"/>
      <c r="EHV39" s="147"/>
      <c r="EHW39" s="147"/>
      <c r="EHX39" s="147"/>
      <c r="EHY39" s="147"/>
      <c r="EHZ39" s="147"/>
      <c r="EIA39" s="147"/>
      <c r="EIB39" s="147"/>
      <c r="EIC39" s="147"/>
      <c r="EID39" s="147"/>
      <c r="EIE39" s="147"/>
      <c r="EIF39" s="147"/>
      <c r="EIG39" s="147"/>
      <c r="EIH39" s="147"/>
      <c r="EII39" s="147"/>
      <c r="EIJ39" s="147"/>
      <c r="EIK39" s="147"/>
      <c r="EIL39" s="147"/>
      <c r="EIM39" s="147"/>
      <c r="EIN39" s="147"/>
      <c r="EIO39" s="147"/>
      <c r="EIP39" s="147"/>
      <c r="EIQ39" s="147"/>
      <c r="EIR39" s="147"/>
      <c r="EIS39" s="147"/>
      <c r="EIT39" s="147"/>
      <c r="EIU39" s="147"/>
      <c r="EIV39" s="147"/>
      <c r="EIW39" s="147"/>
      <c r="EIX39" s="147"/>
      <c r="EIY39" s="147"/>
      <c r="EIZ39" s="147"/>
      <c r="EJA39" s="147"/>
      <c r="EJB39" s="147"/>
      <c r="EJC39" s="147"/>
      <c r="EJD39" s="147"/>
      <c r="EJE39" s="147"/>
      <c r="EJF39" s="147"/>
      <c r="EJG39" s="147"/>
      <c r="EJH39" s="147"/>
      <c r="EJI39" s="147"/>
      <c r="EJJ39" s="147"/>
      <c r="EJK39" s="147"/>
      <c r="EJL39" s="147"/>
      <c r="EJM39" s="147"/>
      <c r="EJN39" s="147"/>
      <c r="EJO39" s="147"/>
      <c r="EJP39" s="147"/>
      <c r="EJQ39" s="147"/>
      <c r="EJR39" s="147"/>
      <c r="EJS39" s="147"/>
      <c r="EJT39" s="147"/>
      <c r="EJU39" s="147"/>
      <c r="EJV39" s="147"/>
      <c r="EJW39" s="147"/>
      <c r="EJX39" s="147"/>
      <c r="EJY39" s="147"/>
      <c r="EJZ39" s="147"/>
      <c r="EKA39" s="147"/>
      <c r="EKB39" s="147"/>
      <c r="EKC39" s="147"/>
      <c r="EKD39" s="147"/>
      <c r="EKE39" s="147"/>
      <c r="EKF39" s="147"/>
      <c r="EKG39" s="147"/>
      <c r="EKH39" s="147"/>
      <c r="EKI39" s="147"/>
      <c r="EKJ39" s="147"/>
      <c r="EKK39" s="147"/>
      <c r="EKL39" s="147"/>
      <c r="EKM39" s="147"/>
      <c r="EKN39" s="147"/>
      <c r="EKO39" s="147"/>
      <c r="EKP39" s="147"/>
      <c r="EKQ39" s="147"/>
      <c r="EKR39" s="147"/>
      <c r="EKS39" s="147"/>
      <c r="EKT39" s="147"/>
      <c r="EKU39" s="147"/>
      <c r="EKV39" s="147"/>
      <c r="EKW39" s="147"/>
      <c r="EKX39" s="147"/>
      <c r="EKY39" s="147"/>
      <c r="EKZ39" s="147"/>
      <c r="ELA39" s="147"/>
      <c r="ELB39" s="147"/>
      <c r="ELC39" s="147"/>
      <c r="ELD39" s="147"/>
      <c r="ELE39" s="147"/>
      <c r="ELF39" s="147"/>
      <c r="ELG39" s="147"/>
      <c r="ELH39" s="147"/>
      <c r="ELI39" s="147"/>
      <c r="ELJ39" s="147"/>
      <c r="ELK39" s="147"/>
      <c r="ELL39" s="147"/>
      <c r="ELM39" s="147"/>
      <c r="ELN39" s="147"/>
      <c r="ELO39" s="147"/>
      <c r="ELP39" s="147"/>
      <c r="ELQ39" s="147"/>
      <c r="ELR39" s="147"/>
      <c r="ELS39" s="147"/>
      <c r="ELT39" s="147"/>
      <c r="ELU39" s="147"/>
      <c r="ELV39" s="147"/>
      <c r="ELW39" s="147"/>
      <c r="ELX39" s="147"/>
      <c r="ELY39" s="147"/>
      <c r="ELZ39" s="147"/>
      <c r="EMA39" s="147"/>
      <c r="EMB39" s="147"/>
      <c r="EMC39" s="147"/>
      <c r="EMD39" s="147"/>
      <c r="EME39" s="147"/>
      <c r="EMF39" s="147"/>
      <c r="EMG39" s="147"/>
      <c r="EMH39" s="147"/>
      <c r="EMI39" s="147"/>
      <c r="EMJ39" s="147"/>
      <c r="EMK39" s="147"/>
      <c r="EML39" s="147"/>
      <c r="EMM39" s="147"/>
      <c r="EMN39" s="147"/>
      <c r="EMO39" s="147"/>
      <c r="EMP39" s="147"/>
      <c r="EMQ39" s="147"/>
      <c r="EMR39" s="147"/>
      <c r="EMS39" s="147"/>
      <c r="EMT39" s="147"/>
      <c r="EMU39" s="147"/>
      <c r="EMV39" s="147"/>
      <c r="EMW39" s="147"/>
      <c r="EMX39" s="147"/>
      <c r="EMY39" s="147"/>
      <c r="EMZ39" s="147"/>
      <c r="ENA39" s="147"/>
      <c r="ENB39" s="147"/>
      <c r="ENC39" s="147"/>
      <c r="END39" s="147"/>
      <c r="ENE39" s="147"/>
      <c r="ENF39" s="147"/>
      <c r="ENG39" s="147"/>
      <c r="ENH39" s="147"/>
      <c r="ENI39" s="147"/>
      <c r="ENJ39" s="147"/>
      <c r="ENK39" s="147"/>
      <c r="ENL39" s="147"/>
      <c r="ENM39" s="147"/>
      <c r="ENN39" s="147"/>
      <c r="ENO39" s="147"/>
      <c r="ENP39" s="147"/>
      <c r="ENQ39" s="147"/>
      <c r="ENR39" s="147"/>
      <c r="ENS39" s="147"/>
      <c r="ENT39" s="147"/>
      <c r="ENU39" s="147"/>
      <c r="ENV39" s="147"/>
      <c r="ENW39" s="147"/>
      <c r="ENX39" s="147"/>
      <c r="ENY39" s="147"/>
      <c r="ENZ39" s="147"/>
      <c r="EOA39" s="147"/>
      <c r="EOB39" s="147"/>
      <c r="EOC39" s="147"/>
      <c r="EOD39" s="147"/>
      <c r="EOE39" s="147"/>
      <c r="EOF39" s="147"/>
      <c r="EOG39" s="147"/>
      <c r="EOH39" s="147"/>
      <c r="EOI39" s="147"/>
      <c r="EOJ39" s="147"/>
      <c r="EOK39" s="147"/>
      <c r="EOL39" s="147"/>
      <c r="EOM39" s="147"/>
      <c r="EON39" s="147"/>
      <c r="EOO39" s="147"/>
      <c r="EOP39" s="147"/>
      <c r="EOQ39" s="147"/>
      <c r="EOR39" s="147"/>
      <c r="EOS39" s="147"/>
      <c r="EOT39" s="147"/>
      <c r="EOU39" s="147"/>
      <c r="EOV39" s="147"/>
      <c r="EOW39" s="147"/>
      <c r="EOX39" s="147"/>
      <c r="EOY39" s="147"/>
      <c r="EOZ39" s="147"/>
      <c r="EPA39" s="147"/>
      <c r="EPB39" s="147"/>
      <c r="EPC39" s="147"/>
      <c r="EPD39" s="147"/>
      <c r="EPE39" s="147"/>
      <c r="EPF39" s="147"/>
      <c r="EPG39" s="147"/>
      <c r="EPH39" s="147"/>
      <c r="EPI39" s="147"/>
      <c r="EPJ39" s="147"/>
      <c r="EPK39" s="147"/>
      <c r="EPL39" s="147"/>
      <c r="EPM39" s="147"/>
      <c r="EPN39" s="147"/>
      <c r="EPO39" s="147"/>
      <c r="EPP39" s="147"/>
      <c r="EPQ39" s="147"/>
      <c r="EPR39" s="147"/>
      <c r="EPS39" s="147"/>
      <c r="EPT39" s="147"/>
      <c r="EPU39" s="147"/>
      <c r="EPV39" s="147"/>
      <c r="EPW39" s="147"/>
      <c r="EPX39" s="147"/>
      <c r="EPY39" s="147"/>
      <c r="EPZ39" s="147"/>
      <c r="EQA39" s="147"/>
      <c r="EQB39" s="147"/>
      <c r="EQC39" s="147"/>
      <c r="EQD39" s="147"/>
      <c r="EQE39" s="147"/>
      <c r="EQF39" s="147"/>
      <c r="EQG39" s="147"/>
      <c r="EQH39" s="147"/>
      <c r="EQI39" s="147"/>
      <c r="EQJ39" s="147"/>
      <c r="EQK39" s="147"/>
      <c r="EQL39" s="147"/>
      <c r="EQM39" s="147"/>
      <c r="EQN39" s="147"/>
      <c r="EQO39" s="147"/>
      <c r="EQP39" s="147"/>
      <c r="EQQ39" s="147"/>
      <c r="EQR39" s="147"/>
      <c r="EQS39" s="147"/>
      <c r="EQT39" s="147"/>
      <c r="EQU39" s="147"/>
      <c r="EQV39" s="147"/>
      <c r="EQW39" s="147"/>
      <c r="EQX39" s="147"/>
      <c r="EQY39" s="147"/>
      <c r="EQZ39" s="147"/>
      <c r="ERA39" s="147"/>
      <c r="ERB39" s="147"/>
      <c r="ERC39" s="147"/>
      <c r="ERD39" s="147"/>
      <c r="ERE39" s="147"/>
      <c r="ERF39" s="147"/>
      <c r="ERG39" s="147"/>
      <c r="ERH39" s="147"/>
      <c r="ERI39" s="147"/>
      <c r="ERJ39" s="147"/>
      <c r="ERK39" s="147"/>
      <c r="ERL39" s="147"/>
      <c r="ERM39" s="147"/>
      <c r="ERN39" s="147"/>
      <c r="ERO39" s="147"/>
      <c r="ERP39" s="147"/>
      <c r="ERQ39" s="147"/>
      <c r="ERR39" s="147"/>
      <c r="ERS39" s="147"/>
      <c r="ERT39" s="147"/>
      <c r="ERU39" s="147"/>
      <c r="ERV39" s="147"/>
      <c r="ERW39" s="147"/>
      <c r="ERX39" s="147"/>
      <c r="ERY39" s="147"/>
      <c r="ERZ39" s="147"/>
      <c r="ESA39" s="147"/>
      <c r="ESB39" s="147"/>
      <c r="ESC39" s="147"/>
      <c r="ESD39" s="147"/>
      <c r="ESE39" s="147"/>
      <c r="ESF39" s="147"/>
      <c r="ESG39" s="147"/>
      <c r="ESH39" s="147"/>
      <c r="ESI39" s="147"/>
      <c r="ESJ39" s="147"/>
      <c r="ESK39" s="147"/>
      <c r="ESL39" s="147"/>
      <c r="ESM39" s="147"/>
      <c r="ESN39" s="147"/>
      <c r="ESO39" s="147"/>
      <c r="ESP39" s="147"/>
      <c r="ESQ39" s="147"/>
      <c r="ESR39" s="147"/>
      <c r="ESS39" s="147"/>
      <c r="EST39" s="147"/>
      <c r="ESU39" s="147"/>
      <c r="ESV39" s="147"/>
      <c r="ESW39" s="147"/>
      <c r="ESX39" s="147"/>
      <c r="ESY39" s="147"/>
      <c r="ESZ39" s="147"/>
      <c r="ETA39" s="147"/>
      <c r="ETB39" s="147"/>
      <c r="ETC39" s="147"/>
      <c r="ETD39" s="147"/>
      <c r="ETE39" s="147"/>
      <c r="ETF39" s="147"/>
      <c r="ETG39" s="147"/>
      <c r="ETH39" s="147"/>
      <c r="ETI39" s="147"/>
      <c r="ETJ39" s="147"/>
      <c r="ETK39" s="147"/>
      <c r="ETL39" s="147"/>
      <c r="ETM39" s="147"/>
      <c r="ETN39" s="147"/>
      <c r="ETO39" s="147"/>
      <c r="ETP39" s="147"/>
      <c r="ETQ39" s="147"/>
      <c r="ETR39" s="147"/>
      <c r="ETS39" s="147"/>
      <c r="ETT39" s="147"/>
      <c r="ETU39" s="147"/>
      <c r="ETV39" s="147"/>
      <c r="ETW39" s="147"/>
      <c r="ETX39" s="147"/>
      <c r="ETY39" s="147"/>
      <c r="ETZ39" s="147"/>
      <c r="EUA39" s="147"/>
      <c r="EUB39" s="147"/>
      <c r="EUC39" s="147"/>
      <c r="EUD39" s="147"/>
      <c r="EUE39" s="147"/>
      <c r="EUF39" s="147"/>
      <c r="EUG39" s="147"/>
      <c r="EUH39" s="147"/>
      <c r="EUI39" s="147"/>
      <c r="EUJ39" s="147"/>
      <c r="EUK39" s="147"/>
      <c r="EUL39" s="147"/>
      <c r="EUM39" s="147"/>
      <c r="EUN39" s="147"/>
      <c r="EUO39" s="147"/>
      <c r="EUP39" s="147"/>
      <c r="EUQ39" s="147"/>
      <c r="EUR39" s="147"/>
      <c r="EUS39" s="147"/>
      <c r="EUT39" s="147"/>
      <c r="EUU39" s="147"/>
      <c r="EUV39" s="147"/>
      <c r="EUW39" s="147"/>
      <c r="EUX39" s="147"/>
      <c r="EUY39" s="147"/>
      <c r="EUZ39" s="147"/>
      <c r="EVA39" s="147"/>
      <c r="EVB39" s="147"/>
      <c r="EVC39" s="147"/>
      <c r="EVD39" s="147"/>
      <c r="EVE39" s="147"/>
      <c r="EVF39" s="147"/>
      <c r="EVG39" s="147"/>
      <c r="EVH39" s="147"/>
      <c r="EVI39" s="147"/>
      <c r="EVJ39" s="147"/>
      <c r="EVK39" s="147"/>
      <c r="EVL39" s="147"/>
      <c r="EVM39" s="147"/>
      <c r="EVN39" s="147"/>
      <c r="EVO39" s="147"/>
      <c r="EVP39" s="147"/>
      <c r="EVQ39" s="147"/>
      <c r="EVR39" s="147"/>
      <c r="EVS39" s="147"/>
      <c r="EVT39" s="147"/>
      <c r="EVU39" s="147"/>
      <c r="EVV39" s="147"/>
      <c r="EVW39" s="147"/>
      <c r="EVX39" s="147"/>
      <c r="EVY39" s="147"/>
      <c r="EVZ39" s="147"/>
      <c r="EWA39" s="147"/>
      <c r="EWB39" s="147"/>
      <c r="EWC39" s="147"/>
      <c r="EWD39" s="147"/>
      <c r="EWE39" s="147"/>
      <c r="EWF39" s="147"/>
      <c r="EWG39" s="147"/>
      <c r="EWH39" s="147"/>
      <c r="EWI39" s="147"/>
      <c r="EWJ39" s="147"/>
      <c r="EWK39" s="147"/>
      <c r="EWL39" s="147"/>
      <c r="EWM39" s="147"/>
      <c r="EWN39" s="147"/>
      <c r="EWO39" s="147"/>
      <c r="EWP39" s="147"/>
      <c r="EWQ39" s="147"/>
      <c r="EWR39" s="147"/>
      <c r="EWS39" s="147"/>
      <c r="EWT39" s="147"/>
      <c r="EWU39" s="147"/>
      <c r="EWV39" s="147"/>
      <c r="EWW39" s="147"/>
      <c r="EWX39" s="147"/>
      <c r="EWY39" s="147"/>
      <c r="EWZ39" s="147"/>
      <c r="EXA39" s="147"/>
      <c r="EXB39" s="147"/>
      <c r="EXC39" s="147"/>
      <c r="EXD39" s="147"/>
      <c r="EXE39" s="147"/>
      <c r="EXF39" s="147"/>
      <c r="EXG39" s="147"/>
      <c r="EXH39" s="147"/>
      <c r="EXI39" s="147"/>
      <c r="EXJ39" s="147"/>
      <c r="EXK39" s="147"/>
      <c r="EXL39" s="147"/>
      <c r="EXM39" s="147"/>
      <c r="EXN39" s="147"/>
      <c r="EXO39" s="147"/>
      <c r="EXP39" s="147"/>
      <c r="EXQ39" s="147"/>
      <c r="EXR39" s="147"/>
      <c r="EXS39" s="147"/>
      <c r="EXT39" s="147"/>
      <c r="EXU39" s="147"/>
      <c r="EXV39" s="147"/>
      <c r="EXW39" s="147"/>
      <c r="EXX39" s="147"/>
      <c r="EXY39" s="147"/>
      <c r="EXZ39" s="147"/>
      <c r="EYA39" s="147"/>
      <c r="EYB39" s="147"/>
      <c r="EYC39" s="147"/>
      <c r="EYD39" s="147"/>
      <c r="EYE39" s="147"/>
      <c r="EYF39" s="147"/>
      <c r="EYG39" s="147"/>
      <c r="EYH39" s="147"/>
      <c r="EYI39" s="147"/>
      <c r="EYJ39" s="147"/>
      <c r="EYK39" s="147"/>
      <c r="EYL39" s="147"/>
      <c r="EYM39" s="147"/>
      <c r="EYN39" s="147"/>
      <c r="EYO39" s="147"/>
      <c r="EYP39" s="147"/>
      <c r="EYQ39" s="147"/>
      <c r="EYR39" s="147"/>
      <c r="EYS39" s="147"/>
      <c r="EYT39" s="147"/>
      <c r="EYU39" s="147"/>
      <c r="EYV39" s="147"/>
      <c r="EYW39" s="147"/>
      <c r="EYX39" s="147"/>
      <c r="EYY39" s="147"/>
      <c r="EYZ39" s="147"/>
      <c r="EZA39" s="147"/>
      <c r="EZB39" s="147"/>
      <c r="EZC39" s="147"/>
      <c r="EZD39" s="147"/>
      <c r="EZE39" s="147"/>
      <c r="EZF39" s="147"/>
      <c r="EZG39" s="147"/>
      <c r="EZH39" s="147"/>
      <c r="EZI39" s="147"/>
      <c r="EZJ39" s="147"/>
      <c r="EZK39" s="147"/>
      <c r="EZL39" s="147"/>
      <c r="EZM39" s="147"/>
      <c r="EZN39" s="147"/>
      <c r="EZO39" s="147"/>
      <c r="EZP39" s="147"/>
      <c r="EZQ39" s="147"/>
      <c r="EZR39" s="147"/>
      <c r="EZS39" s="147"/>
      <c r="EZT39" s="147"/>
      <c r="EZU39" s="147"/>
      <c r="EZV39" s="147"/>
      <c r="EZW39" s="147"/>
      <c r="EZX39" s="147"/>
      <c r="EZY39" s="147"/>
      <c r="EZZ39" s="147"/>
      <c r="FAA39" s="147"/>
      <c r="FAB39" s="147"/>
      <c r="FAC39" s="147"/>
      <c r="FAD39" s="147"/>
      <c r="FAE39" s="147"/>
      <c r="FAF39" s="147"/>
      <c r="FAG39" s="147"/>
      <c r="FAH39" s="147"/>
      <c r="FAI39" s="147"/>
      <c r="FAJ39" s="147"/>
      <c r="FAK39" s="147"/>
      <c r="FAL39" s="147"/>
      <c r="FAM39" s="147"/>
      <c r="FAN39" s="147"/>
      <c r="FAO39" s="147"/>
      <c r="FAP39" s="147"/>
      <c r="FAQ39" s="147"/>
      <c r="FAR39" s="147"/>
      <c r="FAS39" s="147"/>
      <c r="FAT39" s="147"/>
      <c r="FAU39" s="147"/>
      <c r="FAV39" s="147"/>
      <c r="FAW39" s="147"/>
      <c r="FAX39" s="147"/>
      <c r="FAY39" s="147"/>
      <c r="FAZ39" s="147"/>
      <c r="FBA39" s="147"/>
      <c r="FBB39" s="147"/>
      <c r="FBC39" s="147"/>
      <c r="FBD39" s="147"/>
      <c r="FBE39" s="147"/>
      <c r="FBF39" s="147"/>
      <c r="FBG39" s="147"/>
      <c r="FBH39" s="147"/>
      <c r="FBI39" s="147"/>
      <c r="FBJ39" s="147"/>
      <c r="FBK39" s="147"/>
      <c r="FBL39" s="147"/>
      <c r="FBM39" s="147"/>
      <c r="FBN39" s="147"/>
      <c r="FBO39" s="147"/>
      <c r="FBP39" s="147"/>
      <c r="FBQ39" s="147"/>
      <c r="FBR39" s="147"/>
      <c r="FBS39" s="147"/>
      <c r="FBT39" s="147"/>
      <c r="FBU39" s="147"/>
      <c r="FBV39" s="147"/>
      <c r="FBW39" s="147"/>
      <c r="FBX39" s="147"/>
      <c r="FBY39" s="147"/>
      <c r="FBZ39" s="147"/>
      <c r="FCA39" s="147"/>
      <c r="FCB39" s="147"/>
      <c r="FCC39" s="147"/>
      <c r="FCD39" s="147"/>
      <c r="FCE39" s="147"/>
      <c r="FCF39" s="147"/>
      <c r="FCG39" s="147"/>
      <c r="FCH39" s="147"/>
      <c r="FCI39" s="147"/>
      <c r="FCJ39" s="147"/>
      <c r="FCK39" s="147"/>
      <c r="FCL39" s="147"/>
      <c r="FCM39" s="147"/>
      <c r="FCN39" s="147"/>
      <c r="FCO39" s="147"/>
      <c r="FCP39" s="147"/>
      <c r="FCQ39" s="147"/>
      <c r="FCR39" s="147"/>
      <c r="FCS39" s="147"/>
      <c r="FCT39" s="147"/>
      <c r="FCU39" s="147"/>
      <c r="FCV39" s="147"/>
      <c r="FCW39" s="147"/>
      <c r="FCX39" s="147"/>
      <c r="FCY39" s="147"/>
      <c r="FCZ39" s="147"/>
      <c r="FDA39" s="147"/>
      <c r="FDB39" s="147"/>
      <c r="FDC39" s="147"/>
      <c r="FDD39" s="147"/>
      <c r="FDE39" s="147"/>
      <c r="FDF39" s="147"/>
      <c r="FDG39" s="147"/>
      <c r="FDH39" s="147"/>
      <c r="FDI39" s="147"/>
      <c r="FDJ39" s="147"/>
      <c r="FDK39" s="147"/>
      <c r="FDL39" s="147"/>
      <c r="FDM39" s="147"/>
      <c r="FDN39" s="147"/>
      <c r="FDO39" s="147"/>
      <c r="FDP39" s="147"/>
      <c r="FDQ39" s="147"/>
      <c r="FDR39" s="147"/>
      <c r="FDS39" s="147"/>
      <c r="FDT39" s="147"/>
      <c r="FDU39" s="147"/>
      <c r="FDV39" s="147"/>
      <c r="FDW39" s="147"/>
      <c r="FDX39" s="147"/>
      <c r="FDY39" s="147"/>
      <c r="FDZ39" s="147"/>
      <c r="FEA39" s="147"/>
      <c r="FEB39" s="147"/>
      <c r="FEC39" s="147"/>
      <c r="FED39" s="147"/>
      <c r="FEE39" s="147"/>
      <c r="FEF39" s="147"/>
      <c r="FEG39" s="147"/>
      <c r="FEH39" s="147"/>
      <c r="FEI39" s="147"/>
      <c r="FEJ39" s="147"/>
      <c r="FEK39" s="147"/>
      <c r="FEL39" s="147"/>
      <c r="FEM39" s="147"/>
      <c r="FEN39" s="147"/>
      <c r="FEO39" s="147"/>
      <c r="FEP39" s="147"/>
      <c r="FEQ39" s="147"/>
      <c r="FER39" s="147"/>
      <c r="FES39" s="147"/>
      <c r="FET39" s="147"/>
      <c r="FEU39" s="147"/>
      <c r="FEV39" s="147"/>
      <c r="FEW39" s="147"/>
      <c r="FEX39" s="147"/>
      <c r="FEY39" s="147"/>
      <c r="FEZ39" s="147"/>
      <c r="FFA39" s="147"/>
      <c r="FFB39" s="147"/>
      <c r="FFC39" s="147"/>
      <c r="FFD39" s="147"/>
      <c r="FFE39" s="147"/>
      <c r="FFF39" s="147"/>
      <c r="FFG39" s="147"/>
      <c r="FFH39" s="147"/>
      <c r="FFI39" s="147"/>
      <c r="FFJ39" s="147"/>
      <c r="FFK39" s="147"/>
      <c r="FFL39" s="147"/>
      <c r="FFM39" s="147"/>
      <c r="FFN39" s="147"/>
      <c r="FFO39" s="147"/>
      <c r="FFP39" s="147"/>
      <c r="FFQ39" s="147"/>
      <c r="FFR39" s="147"/>
      <c r="FFS39" s="147"/>
      <c r="FFT39" s="147"/>
      <c r="FFU39" s="147"/>
      <c r="FFV39" s="147"/>
      <c r="FFW39" s="147"/>
      <c r="FFX39" s="147"/>
      <c r="FFY39" s="147"/>
      <c r="FFZ39" s="147"/>
      <c r="FGA39" s="147"/>
      <c r="FGB39" s="147"/>
      <c r="FGC39" s="147"/>
      <c r="FGD39" s="147"/>
      <c r="FGE39" s="147"/>
      <c r="FGF39" s="147"/>
      <c r="FGG39" s="147"/>
      <c r="FGH39" s="147"/>
      <c r="FGI39" s="147"/>
      <c r="FGJ39" s="147"/>
      <c r="FGK39" s="147"/>
      <c r="FGL39" s="147"/>
      <c r="FGM39" s="147"/>
      <c r="FGN39" s="147"/>
      <c r="FGO39" s="147"/>
      <c r="FGP39" s="147"/>
      <c r="FGQ39" s="147"/>
      <c r="FGR39" s="147"/>
      <c r="FGS39" s="147"/>
      <c r="FGT39" s="147"/>
      <c r="FGU39" s="147"/>
      <c r="FGV39" s="147"/>
      <c r="FGW39" s="147"/>
      <c r="FGX39" s="147"/>
      <c r="FGY39" s="147"/>
      <c r="FGZ39" s="147"/>
      <c r="FHA39" s="147"/>
      <c r="FHB39" s="147"/>
      <c r="FHC39" s="147"/>
      <c r="FHD39" s="147"/>
      <c r="FHE39" s="147"/>
      <c r="FHF39" s="147"/>
      <c r="FHG39" s="147"/>
      <c r="FHH39" s="147"/>
      <c r="FHI39" s="147"/>
      <c r="FHJ39" s="147"/>
      <c r="FHK39" s="147"/>
      <c r="FHL39" s="147"/>
      <c r="FHM39" s="147"/>
      <c r="FHN39" s="147"/>
      <c r="FHO39" s="147"/>
      <c r="FHP39" s="147"/>
      <c r="FHQ39" s="147"/>
      <c r="FHR39" s="147"/>
      <c r="FHS39" s="147"/>
      <c r="FHT39" s="147"/>
      <c r="FHU39" s="147"/>
      <c r="FHV39" s="147"/>
      <c r="FHW39" s="147"/>
      <c r="FHX39" s="147"/>
      <c r="FHY39" s="147"/>
      <c r="FHZ39" s="147"/>
      <c r="FIA39" s="147"/>
      <c r="FIB39" s="147"/>
      <c r="FIC39" s="147"/>
      <c r="FID39" s="147"/>
      <c r="FIE39" s="147"/>
      <c r="FIF39" s="147"/>
      <c r="FIG39" s="147"/>
      <c r="FIH39" s="147"/>
      <c r="FII39" s="147"/>
      <c r="FIJ39" s="147"/>
      <c r="FIK39" s="147"/>
      <c r="FIL39" s="147"/>
      <c r="FIM39" s="147"/>
      <c r="FIN39" s="147"/>
      <c r="FIO39" s="147"/>
      <c r="FIP39" s="147"/>
      <c r="FIQ39" s="147"/>
      <c r="FIR39" s="147"/>
      <c r="FIS39" s="147"/>
      <c r="FIT39" s="147"/>
      <c r="FIU39" s="147"/>
      <c r="FIV39" s="147"/>
      <c r="FIW39" s="147"/>
      <c r="FIX39" s="147"/>
      <c r="FIY39" s="147"/>
      <c r="FIZ39" s="147"/>
      <c r="FJA39" s="147"/>
      <c r="FJB39" s="147"/>
      <c r="FJC39" s="147"/>
      <c r="FJD39" s="147"/>
      <c r="FJE39" s="147"/>
      <c r="FJF39" s="147"/>
      <c r="FJG39" s="147"/>
      <c r="FJH39" s="147"/>
      <c r="FJI39" s="147"/>
      <c r="FJJ39" s="147"/>
      <c r="FJK39" s="147"/>
      <c r="FJL39" s="147"/>
      <c r="FJM39" s="147"/>
      <c r="FJN39" s="147"/>
      <c r="FJO39" s="147"/>
      <c r="FJP39" s="147"/>
      <c r="FJQ39" s="147"/>
      <c r="FJR39" s="147"/>
      <c r="FJS39" s="147"/>
      <c r="FJT39" s="147"/>
      <c r="FJU39" s="147"/>
      <c r="FJV39" s="147"/>
      <c r="FJW39" s="147"/>
      <c r="FJX39" s="147"/>
      <c r="FJY39" s="147"/>
      <c r="FJZ39" s="147"/>
      <c r="FKA39" s="147"/>
      <c r="FKB39" s="147"/>
      <c r="FKC39" s="147"/>
      <c r="FKD39" s="147"/>
      <c r="FKE39" s="147"/>
      <c r="FKF39" s="147"/>
      <c r="FKG39" s="147"/>
      <c r="FKH39" s="147"/>
      <c r="FKI39" s="147"/>
      <c r="FKJ39" s="147"/>
      <c r="FKK39" s="147"/>
      <c r="FKL39" s="147"/>
      <c r="FKM39" s="147"/>
      <c r="FKN39" s="147"/>
      <c r="FKO39" s="147"/>
      <c r="FKP39" s="147"/>
      <c r="FKQ39" s="147"/>
      <c r="FKR39" s="147"/>
      <c r="FKS39" s="147"/>
      <c r="FKT39" s="147"/>
      <c r="FKU39" s="147"/>
      <c r="FKV39" s="147"/>
      <c r="FKW39" s="147"/>
      <c r="FKX39" s="147"/>
      <c r="FKY39" s="147"/>
      <c r="FKZ39" s="147"/>
      <c r="FLA39" s="147"/>
      <c r="FLB39" s="147"/>
      <c r="FLC39" s="147"/>
      <c r="FLD39" s="147"/>
      <c r="FLE39" s="147"/>
      <c r="FLF39" s="147"/>
      <c r="FLG39" s="147"/>
      <c r="FLH39" s="147"/>
      <c r="FLI39" s="147"/>
      <c r="FLJ39" s="147"/>
      <c r="FLK39" s="147"/>
      <c r="FLL39" s="147"/>
      <c r="FLM39" s="147"/>
      <c r="FLN39" s="147"/>
      <c r="FLO39" s="147"/>
      <c r="FLP39" s="147"/>
      <c r="FLQ39" s="147"/>
      <c r="FLR39" s="147"/>
      <c r="FLS39" s="147"/>
      <c r="FLT39" s="147"/>
      <c r="FLU39" s="147"/>
      <c r="FLV39" s="147"/>
      <c r="FLW39" s="147"/>
      <c r="FLX39" s="147"/>
      <c r="FLY39" s="147"/>
      <c r="FLZ39" s="147"/>
      <c r="FMA39" s="147"/>
      <c r="FMB39" s="147"/>
      <c r="FMC39" s="147"/>
      <c r="FMD39" s="147"/>
      <c r="FME39" s="147"/>
      <c r="FMF39" s="147"/>
      <c r="FMG39" s="147"/>
      <c r="FMH39" s="147"/>
      <c r="FMI39" s="147"/>
      <c r="FMJ39" s="147"/>
      <c r="FMK39" s="147"/>
      <c r="FML39" s="147"/>
      <c r="FMM39" s="147"/>
      <c r="FMN39" s="147"/>
      <c r="FMO39" s="147"/>
      <c r="FMP39" s="147"/>
      <c r="FMQ39" s="147"/>
      <c r="FMR39" s="147"/>
      <c r="FMS39" s="147"/>
      <c r="FMT39" s="147"/>
      <c r="FMU39" s="147"/>
      <c r="FMV39" s="147"/>
      <c r="FMW39" s="147"/>
      <c r="FMX39" s="147"/>
      <c r="FMY39" s="147"/>
      <c r="FMZ39" s="147"/>
      <c r="FNA39" s="147"/>
      <c r="FNB39" s="147"/>
      <c r="FNC39" s="147"/>
      <c r="FND39" s="147"/>
      <c r="FNE39" s="147"/>
      <c r="FNF39" s="147"/>
      <c r="FNG39" s="147"/>
      <c r="FNH39" s="147"/>
      <c r="FNI39" s="147"/>
      <c r="FNJ39" s="147"/>
      <c r="FNK39" s="147"/>
      <c r="FNL39" s="147"/>
      <c r="FNM39" s="147"/>
      <c r="FNN39" s="147"/>
      <c r="FNO39" s="147"/>
      <c r="FNP39" s="147"/>
      <c r="FNQ39" s="147"/>
      <c r="FNR39" s="147"/>
      <c r="FNS39" s="147"/>
      <c r="FNT39" s="147"/>
      <c r="FNU39" s="147"/>
      <c r="FNV39" s="147"/>
      <c r="FNW39" s="147"/>
      <c r="FNX39" s="147"/>
      <c r="FNY39" s="147"/>
      <c r="FNZ39" s="147"/>
      <c r="FOA39" s="147"/>
      <c r="FOB39" s="147"/>
      <c r="FOC39" s="147"/>
      <c r="FOD39" s="147"/>
      <c r="FOE39" s="147"/>
      <c r="FOF39" s="147"/>
      <c r="FOG39" s="147"/>
      <c r="FOH39" s="147"/>
      <c r="FOI39" s="147"/>
      <c r="FOJ39" s="147"/>
      <c r="FOK39" s="147"/>
      <c r="FOL39" s="147"/>
      <c r="FOM39" s="147"/>
      <c r="FON39" s="147"/>
      <c r="FOO39" s="147"/>
      <c r="FOP39" s="147"/>
      <c r="FOQ39" s="147"/>
      <c r="FOR39" s="147"/>
      <c r="FOS39" s="147"/>
      <c r="FOT39" s="147"/>
      <c r="FOU39" s="147"/>
      <c r="FOV39" s="147"/>
      <c r="FOW39" s="147"/>
      <c r="FOX39" s="147"/>
      <c r="FOY39" s="147"/>
      <c r="FOZ39" s="147"/>
      <c r="FPA39" s="147"/>
      <c r="FPB39" s="147"/>
      <c r="FPC39" s="147"/>
      <c r="FPD39" s="147"/>
      <c r="FPE39" s="147"/>
      <c r="FPF39" s="147"/>
      <c r="FPG39" s="147"/>
      <c r="FPH39" s="147"/>
      <c r="FPI39" s="147"/>
      <c r="FPJ39" s="147"/>
      <c r="FPK39" s="147"/>
      <c r="FPL39" s="147"/>
      <c r="FPM39" s="147"/>
      <c r="FPN39" s="147"/>
      <c r="FPO39" s="147"/>
      <c r="FPP39" s="147"/>
      <c r="FPQ39" s="147"/>
      <c r="FPR39" s="147"/>
      <c r="FPS39" s="147"/>
      <c r="FPT39" s="147"/>
      <c r="FPU39" s="147"/>
      <c r="FPV39" s="147"/>
      <c r="FPW39" s="147"/>
      <c r="FPX39" s="147"/>
      <c r="FPY39" s="147"/>
      <c r="FPZ39" s="147"/>
      <c r="FQA39" s="147"/>
      <c r="FQB39" s="147"/>
      <c r="FQC39" s="147"/>
      <c r="FQD39" s="147"/>
      <c r="FQE39" s="147"/>
      <c r="FQF39" s="147"/>
      <c r="FQG39" s="147"/>
      <c r="FQH39" s="147"/>
      <c r="FQI39" s="147"/>
      <c r="FQJ39" s="147"/>
      <c r="FQK39" s="147"/>
      <c r="FQL39" s="147"/>
      <c r="FQM39" s="147"/>
      <c r="FQN39" s="147"/>
      <c r="FQO39" s="147"/>
      <c r="FQP39" s="147"/>
      <c r="FQQ39" s="147"/>
      <c r="FQR39" s="147"/>
      <c r="FQS39" s="147"/>
      <c r="FQT39" s="147"/>
      <c r="FQU39" s="147"/>
      <c r="FQV39" s="147"/>
      <c r="FQW39" s="147"/>
      <c r="FQX39" s="147"/>
      <c r="FQY39" s="147"/>
      <c r="FQZ39" s="147"/>
      <c r="FRA39" s="147"/>
      <c r="FRB39" s="147"/>
      <c r="FRC39" s="147"/>
      <c r="FRD39" s="147"/>
      <c r="FRE39" s="147"/>
      <c r="FRF39" s="147"/>
      <c r="FRG39" s="147"/>
      <c r="FRH39" s="147"/>
      <c r="FRI39" s="147"/>
      <c r="FRJ39" s="147"/>
      <c r="FRK39" s="147"/>
      <c r="FRL39" s="147"/>
      <c r="FRM39" s="147"/>
      <c r="FRN39" s="147"/>
      <c r="FRO39" s="147"/>
      <c r="FRP39" s="147"/>
      <c r="FRQ39" s="147"/>
      <c r="FRR39" s="147"/>
      <c r="FRS39" s="147"/>
      <c r="FRT39" s="147"/>
      <c r="FRU39" s="147"/>
      <c r="FRV39" s="147"/>
      <c r="FRW39" s="147"/>
      <c r="FRX39" s="147"/>
      <c r="FRY39" s="147"/>
      <c r="FRZ39" s="147"/>
      <c r="FSA39" s="147"/>
      <c r="FSB39" s="147"/>
      <c r="FSC39" s="147"/>
      <c r="FSD39" s="147"/>
      <c r="FSE39" s="147"/>
      <c r="FSF39" s="147"/>
      <c r="FSG39" s="147"/>
      <c r="FSH39" s="147"/>
      <c r="FSI39" s="147"/>
      <c r="FSJ39" s="147"/>
      <c r="FSK39" s="147"/>
      <c r="FSL39" s="147"/>
      <c r="FSM39" s="147"/>
      <c r="FSN39" s="147"/>
      <c r="FSO39" s="147"/>
      <c r="FSP39" s="147"/>
      <c r="FSQ39" s="147"/>
      <c r="FSR39" s="147"/>
      <c r="FSS39" s="147"/>
      <c r="FST39" s="147"/>
      <c r="FSU39" s="147"/>
      <c r="FSV39" s="147"/>
      <c r="FSW39" s="147"/>
      <c r="FSX39" s="147"/>
      <c r="FSY39" s="147"/>
      <c r="FSZ39" s="147"/>
      <c r="FTA39" s="147"/>
      <c r="FTB39" s="147"/>
      <c r="FTC39" s="147"/>
      <c r="FTD39" s="147"/>
      <c r="FTE39" s="147"/>
      <c r="FTF39" s="147"/>
      <c r="FTG39" s="147"/>
      <c r="FTH39" s="147"/>
      <c r="FTI39" s="147"/>
      <c r="FTJ39" s="147"/>
      <c r="FTK39" s="147"/>
      <c r="FTL39" s="147"/>
      <c r="FTM39" s="147"/>
      <c r="FTN39" s="147"/>
      <c r="FTO39" s="147"/>
      <c r="FTP39" s="147"/>
      <c r="FTQ39" s="147"/>
      <c r="FTR39" s="147"/>
      <c r="FTS39" s="147"/>
      <c r="FTT39" s="147"/>
      <c r="FTU39" s="147"/>
      <c r="FTV39" s="147"/>
      <c r="FTW39" s="147"/>
      <c r="FTX39" s="147"/>
      <c r="FTY39" s="147"/>
      <c r="FTZ39" s="147"/>
      <c r="FUA39" s="147"/>
      <c r="FUB39" s="147"/>
      <c r="FUC39" s="147"/>
      <c r="FUD39" s="147"/>
      <c r="FUE39" s="147"/>
      <c r="FUF39" s="147"/>
      <c r="FUG39" s="147"/>
      <c r="FUH39" s="147"/>
      <c r="FUI39" s="147"/>
      <c r="FUJ39" s="147"/>
      <c r="FUK39" s="147"/>
      <c r="FUL39" s="147"/>
      <c r="FUM39" s="147"/>
      <c r="FUN39" s="147"/>
      <c r="FUO39" s="147"/>
      <c r="FUP39" s="147"/>
      <c r="FUQ39" s="147"/>
      <c r="FUR39" s="147"/>
      <c r="FUS39" s="147"/>
      <c r="FUT39" s="147"/>
      <c r="FUU39" s="147"/>
      <c r="FUV39" s="147"/>
      <c r="FUW39" s="147"/>
      <c r="FUX39" s="147"/>
      <c r="FUY39" s="147"/>
      <c r="FUZ39" s="147"/>
      <c r="FVA39" s="147"/>
      <c r="FVB39" s="147"/>
      <c r="FVC39" s="147"/>
      <c r="FVD39" s="147"/>
      <c r="FVE39" s="147"/>
      <c r="FVF39" s="147"/>
      <c r="FVG39" s="147"/>
      <c r="FVH39" s="147"/>
      <c r="FVI39" s="147"/>
      <c r="FVJ39" s="147"/>
      <c r="FVK39" s="147"/>
      <c r="FVL39" s="147"/>
      <c r="FVM39" s="147"/>
      <c r="FVN39" s="147"/>
      <c r="FVO39" s="147"/>
      <c r="FVP39" s="147"/>
      <c r="FVQ39" s="147"/>
      <c r="FVR39" s="147"/>
      <c r="FVS39" s="147"/>
      <c r="FVT39" s="147"/>
      <c r="FVU39" s="147"/>
      <c r="FVV39" s="147"/>
      <c r="FVW39" s="147"/>
      <c r="FVX39" s="147"/>
      <c r="FVY39" s="147"/>
      <c r="FVZ39" s="147"/>
      <c r="FWA39" s="147"/>
      <c r="FWB39" s="147"/>
      <c r="FWC39" s="147"/>
      <c r="FWD39" s="147"/>
      <c r="FWE39" s="147"/>
      <c r="FWF39" s="147"/>
      <c r="FWG39" s="147"/>
      <c r="FWH39" s="147"/>
      <c r="FWI39" s="147"/>
      <c r="FWJ39" s="147"/>
      <c r="FWK39" s="147"/>
      <c r="FWL39" s="147"/>
      <c r="FWM39" s="147"/>
      <c r="FWN39" s="147"/>
      <c r="FWO39" s="147"/>
      <c r="FWP39" s="147"/>
      <c r="FWQ39" s="147"/>
      <c r="FWR39" s="147"/>
      <c r="FWS39" s="147"/>
      <c r="FWT39" s="147"/>
      <c r="FWU39" s="147"/>
      <c r="FWV39" s="147"/>
      <c r="FWW39" s="147"/>
      <c r="FWX39" s="147"/>
      <c r="FWY39" s="147"/>
      <c r="FWZ39" s="147"/>
      <c r="FXA39" s="147"/>
      <c r="FXB39" s="147"/>
      <c r="FXC39" s="147"/>
      <c r="FXD39" s="147"/>
      <c r="FXE39" s="147"/>
      <c r="FXF39" s="147"/>
      <c r="FXG39" s="147"/>
      <c r="FXH39" s="147"/>
      <c r="FXI39" s="147"/>
      <c r="FXJ39" s="147"/>
      <c r="FXK39" s="147"/>
      <c r="FXL39" s="147"/>
      <c r="FXM39" s="147"/>
      <c r="FXN39" s="147"/>
      <c r="FXO39" s="147"/>
      <c r="FXP39" s="147"/>
      <c r="FXQ39" s="147"/>
      <c r="FXR39" s="147"/>
      <c r="FXS39" s="147"/>
      <c r="FXT39" s="147"/>
      <c r="FXU39" s="147"/>
      <c r="FXV39" s="147"/>
      <c r="FXW39" s="147"/>
      <c r="FXX39" s="147"/>
      <c r="FXY39" s="147"/>
      <c r="FXZ39" s="147"/>
      <c r="FYA39" s="147"/>
      <c r="FYB39" s="147"/>
      <c r="FYC39" s="147"/>
      <c r="FYD39" s="147"/>
      <c r="FYE39" s="147"/>
      <c r="FYF39" s="147"/>
      <c r="FYG39" s="147"/>
      <c r="FYH39" s="147"/>
      <c r="FYI39" s="147"/>
      <c r="FYJ39" s="147"/>
      <c r="FYK39" s="147"/>
      <c r="FYL39" s="147"/>
      <c r="FYM39" s="147"/>
      <c r="FYN39" s="147"/>
      <c r="FYO39" s="147"/>
      <c r="FYP39" s="147"/>
      <c r="FYQ39" s="147"/>
      <c r="FYR39" s="147"/>
      <c r="FYS39" s="147"/>
      <c r="FYT39" s="147"/>
      <c r="FYU39" s="147"/>
      <c r="FYV39" s="147"/>
      <c r="FYW39" s="147"/>
      <c r="FYX39" s="147"/>
      <c r="FYY39" s="147"/>
      <c r="FYZ39" s="147"/>
      <c r="FZA39" s="147"/>
      <c r="FZB39" s="147"/>
      <c r="FZC39" s="147"/>
      <c r="FZD39" s="147"/>
      <c r="FZE39" s="147"/>
      <c r="FZF39" s="147"/>
      <c r="FZG39" s="147"/>
      <c r="FZH39" s="147"/>
      <c r="FZI39" s="147"/>
      <c r="FZJ39" s="147"/>
      <c r="FZK39" s="147"/>
      <c r="FZL39" s="147"/>
      <c r="FZM39" s="147"/>
      <c r="FZN39" s="147"/>
      <c r="FZO39" s="147"/>
      <c r="FZP39" s="147"/>
      <c r="FZQ39" s="147"/>
      <c r="FZR39" s="147"/>
      <c r="FZS39" s="147"/>
      <c r="FZT39" s="147"/>
      <c r="FZU39" s="147"/>
      <c r="FZV39" s="147"/>
      <c r="FZW39" s="147"/>
      <c r="FZX39" s="147"/>
      <c r="FZY39" s="147"/>
      <c r="FZZ39" s="147"/>
      <c r="GAA39" s="147"/>
      <c r="GAB39" s="147"/>
      <c r="GAC39" s="147"/>
      <c r="GAD39" s="147"/>
      <c r="GAE39" s="147"/>
      <c r="GAF39" s="147"/>
      <c r="GAG39" s="147"/>
      <c r="GAH39" s="147"/>
      <c r="GAI39" s="147"/>
      <c r="GAJ39" s="147"/>
      <c r="GAK39" s="147"/>
      <c r="GAL39" s="147"/>
      <c r="GAM39" s="147"/>
      <c r="GAN39" s="147"/>
      <c r="GAO39" s="147"/>
      <c r="GAP39" s="147"/>
      <c r="GAQ39" s="147"/>
      <c r="GAR39" s="147"/>
      <c r="GAS39" s="147"/>
      <c r="GAT39" s="147"/>
      <c r="GAU39" s="147"/>
      <c r="GAV39" s="147"/>
      <c r="GAW39" s="147"/>
      <c r="GAX39" s="147"/>
      <c r="GAY39" s="147"/>
      <c r="GAZ39" s="147"/>
      <c r="GBA39" s="147"/>
      <c r="GBB39" s="147"/>
      <c r="GBC39" s="147"/>
      <c r="GBD39" s="147"/>
      <c r="GBE39" s="147"/>
      <c r="GBF39" s="147"/>
      <c r="GBG39" s="147"/>
      <c r="GBH39" s="147"/>
      <c r="GBI39" s="147"/>
      <c r="GBJ39" s="147"/>
      <c r="GBK39" s="147"/>
      <c r="GBL39" s="147"/>
      <c r="GBM39" s="147"/>
      <c r="GBN39" s="147"/>
      <c r="GBO39" s="147"/>
      <c r="GBP39" s="147"/>
      <c r="GBQ39" s="147"/>
      <c r="GBR39" s="147"/>
      <c r="GBS39" s="147"/>
      <c r="GBT39" s="147"/>
      <c r="GBU39" s="147"/>
      <c r="GBV39" s="147"/>
      <c r="GBW39" s="147"/>
      <c r="GBX39" s="147"/>
      <c r="GBY39" s="147"/>
      <c r="GBZ39" s="147"/>
      <c r="GCA39" s="147"/>
      <c r="GCB39" s="147"/>
      <c r="GCC39" s="147"/>
      <c r="GCD39" s="147"/>
      <c r="GCE39" s="147"/>
      <c r="GCF39" s="147"/>
      <c r="GCG39" s="147"/>
      <c r="GCH39" s="147"/>
      <c r="GCI39" s="147"/>
      <c r="GCJ39" s="147"/>
      <c r="GCK39" s="147"/>
      <c r="GCL39" s="147"/>
      <c r="GCM39" s="147"/>
      <c r="GCN39" s="147"/>
      <c r="GCO39" s="147"/>
      <c r="GCP39" s="147"/>
      <c r="GCQ39" s="147"/>
      <c r="GCR39" s="147"/>
      <c r="GCS39" s="147"/>
      <c r="GCT39" s="147"/>
      <c r="GCU39" s="147"/>
      <c r="GCV39" s="147"/>
      <c r="GCW39" s="147"/>
      <c r="GCX39" s="147"/>
      <c r="GCY39" s="147"/>
      <c r="GCZ39" s="147"/>
      <c r="GDA39" s="147"/>
      <c r="GDB39" s="147"/>
      <c r="GDC39" s="147"/>
      <c r="GDD39" s="147"/>
      <c r="GDE39" s="147"/>
      <c r="GDF39" s="147"/>
      <c r="GDG39" s="147"/>
      <c r="GDH39" s="147"/>
      <c r="GDI39" s="147"/>
      <c r="GDJ39" s="147"/>
      <c r="GDK39" s="147"/>
      <c r="GDL39" s="147"/>
      <c r="GDM39" s="147"/>
      <c r="GDN39" s="147"/>
      <c r="GDO39" s="147"/>
      <c r="GDP39" s="147"/>
      <c r="GDQ39" s="147"/>
      <c r="GDR39" s="147"/>
      <c r="GDS39" s="147"/>
      <c r="GDT39" s="147"/>
      <c r="GDU39" s="147"/>
      <c r="GDV39" s="147"/>
      <c r="GDW39" s="147"/>
      <c r="GDX39" s="147"/>
      <c r="GDY39" s="147"/>
      <c r="GDZ39" s="147"/>
      <c r="GEA39" s="147"/>
      <c r="GEB39" s="147"/>
      <c r="GEC39" s="147"/>
      <c r="GED39" s="147"/>
      <c r="GEE39" s="147"/>
      <c r="GEF39" s="147"/>
      <c r="GEG39" s="147"/>
      <c r="GEH39" s="147"/>
      <c r="GEI39" s="147"/>
      <c r="GEJ39" s="147"/>
      <c r="GEK39" s="147"/>
      <c r="GEL39" s="147"/>
      <c r="GEM39" s="147"/>
      <c r="GEN39" s="147"/>
      <c r="GEO39" s="147"/>
      <c r="GEP39" s="147"/>
      <c r="GEQ39" s="147"/>
      <c r="GER39" s="147"/>
      <c r="GES39" s="147"/>
      <c r="GET39" s="147"/>
      <c r="GEU39" s="147"/>
      <c r="GEV39" s="147"/>
      <c r="GEW39" s="147"/>
      <c r="GEX39" s="147"/>
      <c r="GEY39" s="147"/>
      <c r="GEZ39" s="147"/>
      <c r="GFA39" s="147"/>
      <c r="GFB39" s="147"/>
      <c r="GFC39" s="147"/>
      <c r="GFD39" s="147"/>
      <c r="GFE39" s="147"/>
      <c r="GFF39" s="147"/>
      <c r="GFG39" s="147"/>
      <c r="GFH39" s="147"/>
      <c r="GFI39" s="147"/>
      <c r="GFJ39" s="147"/>
      <c r="GFK39" s="147"/>
      <c r="GFL39" s="147"/>
      <c r="GFM39" s="147"/>
      <c r="GFN39" s="147"/>
      <c r="GFO39" s="147"/>
      <c r="GFP39" s="147"/>
      <c r="GFQ39" s="147"/>
      <c r="GFR39" s="147"/>
      <c r="GFS39" s="147"/>
      <c r="GFT39" s="147"/>
      <c r="GFU39" s="147"/>
      <c r="GFV39" s="147"/>
      <c r="GFW39" s="147"/>
      <c r="GFX39" s="147"/>
      <c r="GFY39" s="147"/>
      <c r="GFZ39" s="147"/>
      <c r="GGA39" s="147"/>
      <c r="GGB39" s="147"/>
      <c r="GGC39" s="147"/>
      <c r="GGD39" s="147"/>
      <c r="GGE39" s="147"/>
      <c r="GGF39" s="147"/>
      <c r="GGG39" s="147"/>
      <c r="GGH39" s="147"/>
      <c r="GGI39" s="147"/>
      <c r="GGJ39" s="147"/>
      <c r="GGK39" s="147"/>
      <c r="GGL39" s="147"/>
      <c r="GGM39" s="147"/>
      <c r="GGN39" s="147"/>
      <c r="GGO39" s="147"/>
      <c r="GGP39" s="147"/>
      <c r="GGQ39" s="147"/>
      <c r="GGR39" s="147"/>
      <c r="GGS39" s="147"/>
      <c r="GGT39" s="147"/>
      <c r="GGU39" s="147"/>
      <c r="GGV39" s="147"/>
      <c r="GGW39" s="147"/>
      <c r="GGX39" s="147"/>
      <c r="GGY39" s="147"/>
      <c r="GGZ39" s="147"/>
      <c r="GHA39" s="147"/>
      <c r="GHB39" s="147"/>
      <c r="GHC39" s="147"/>
      <c r="GHD39" s="147"/>
      <c r="GHE39" s="147"/>
      <c r="GHF39" s="147"/>
      <c r="GHG39" s="147"/>
      <c r="GHH39" s="147"/>
      <c r="GHI39" s="147"/>
      <c r="GHJ39" s="147"/>
      <c r="GHK39" s="147"/>
      <c r="GHL39" s="147"/>
      <c r="GHM39" s="147"/>
      <c r="GHN39" s="147"/>
      <c r="GHO39" s="147"/>
      <c r="GHP39" s="147"/>
      <c r="GHQ39" s="147"/>
      <c r="GHR39" s="147"/>
      <c r="GHS39" s="147"/>
      <c r="GHT39" s="147"/>
      <c r="GHU39" s="147"/>
      <c r="GHV39" s="147"/>
      <c r="GHW39" s="147"/>
      <c r="GHX39" s="147"/>
      <c r="GHY39" s="147"/>
      <c r="GHZ39" s="147"/>
      <c r="GIA39" s="147"/>
      <c r="GIB39" s="147"/>
      <c r="GIC39" s="147"/>
      <c r="GID39" s="147"/>
      <c r="GIE39" s="147"/>
      <c r="GIF39" s="147"/>
      <c r="GIG39" s="147"/>
      <c r="GIH39" s="147"/>
      <c r="GII39" s="147"/>
      <c r="GIJ39" s="147"/>
      <c r="GIK39" s="147"/>
      <c r="GIL39" s="147"/>
      <c r="GIM39" s="147"/>
      <c r="GIN39" s="147"/>
      <c r="GIO39" s="147"/>
      <c r="GIP39" s="147"/>
      <c r="GIQ39" s="147"/>
      <c r="GIR39" s="147"/>
      <c r="GIS39" s="147"/>
      <c r="GIT39" s="147"/>
      <c r="GIU39" s="147"/>
      <c r="GIV39" s="147"/>
      <c r="GIW39" s="147"/>
      <c r="GIX39" s="147"/>
      <c r="GIY39" s="147"/>
      <c r="GIZ39" s="147"/>
      <c r="GJA39" s="147"/>
      <c r="GJB39" s="147"/>
      <c r="GJC39" s="147"/>
      <c r="GJD39" s="147"/>
      <c r="GJE39" s="147"/>
      <c r="GJF39" s="147"/>
      <c r="GJG39" s="147"/>
      <c r="GJH39" s="147"/>
      <c r="GJI39" s="147"/>
      <c r="GJJ39" s="147"/>
      <c r="GJK39" s="147"/>
      <c r="GJL39" s="147"/>
      <c r="GJM39" s="147"/>
      <c r="GJN39" s="147"/>
      <c r="GJO39" s="147"/>
      <c r="GJP39" s="147"/>
      <c r="GJQ39" s="147"/>
      <c r="GJR39" s="147"/>
      <c r="GJS39" s="147"/>
      <c r="GJT39" s="147"/>
      <c r="GJU39" s="147"/>
      <c r="GJV39" s="147"/>
      <c r="GJW39" s="147"/>
      <c r="GJX39" s="147"/>
      <c r="GJY39" s="147"/>
      <c r="GJZ39" s="147"/>
      <c r="GKA39" s="147"/>
      <c r="GKB39" s="147"/>
      <c r="GKC39" s="147"/>
      <c r="GKD39" s="147"/>
      <c r="GKE39" s="147"/>
      <c r="GKF39" s="147"/>
      <c r="GKG39" s="147"/>
      <c r="GKH39" s="147"/>
      <c r="GKI39" s="147"/>
      <c r="GKJ39" s="147"/>
      <c r="GKK39" s="147"/>
      <c r="GKL39" s="147"/>
      <c r="GKM39" s="147"/>
      <c r="GKN39" s="147"/>
      <c r="GKO39" s="147"/>
      <c r="GKP39" s="147"/>
      <c r="GKQ39" s="147"/>
      <c r="GKR39" s="147"/>
      <c r="GKS39" s="147"/>
      <c r="GKT39" s="147"/>
      <c r="GKU39" s="147"/>
      <c r="GKV39" s="147"/>
      <c r="GKW39" s="147"/>
      <c r="GKX39" s="147"/>
      <c r="GKY39" s="147"/>
      <c r="GKZ39" s="147"/>
      <c r="GLA39" s="147"/>
      <c r="GLB39" s="147"/>
      <c r="GLC39" s="147"/>
      <c r="GLD39" s="147"/>
      <c r="GLE39" s="147"/>
      <c r="GLF39" s="147"/>
      <c r="GLG39" s="147"/>
      <c r="GLH39" s="147"/>
      <c r="GLI39" s="147"/>
      <c r="GLJ39" s="147"/>
      <c r="GLK39" s="147"/>
      <c r="GLL39" s="147"/>
      <c r="GLM39" s="147"/>
      <c r="GLN39" s="147"/>
      <c r="GLO39" s="147"/>
      <c r="GLP39" s="147"/>
      <c r="GLQ39" s="147"/>
      <c r="GLR39" s="147"/>
      <c r="GLS39" s="147"/>
      <c r="GLT39" s="147"/>
      <c r="GLU39" s="147"/>
      <c r="GLV39" s="147"/>
      <c r="GLW39" s="147"/>
      <c r="GLX39" s="147"/>
      <c r="GLY39" s="147"/>
      <c r="GLZ39" s="147"/>
      <c r="GMA39" s="147"/>
      <c r="GMB39" s="147"/>
      <c r="GMC39" s="147"/>
      <c r="GMD39" s="147"/>
      <c r="GME39" s="147"/>
      <c r="GMF39" s="147"/>
      <c r="GMG39" s="147"/>
      <c r="GMH39" s="147"/>
      <c r="GMI39" s="147"/>
      <c r="GMJ39" s="147"/>
      <c r="GMK39" s="147"/>
      <c r="GML39" s="147"/>
      <c r="GMM39" s="147"/>
      <c r="GMN39" s="147"/>
      <c r="GMO39" s="147"/>
      <c r="GMP39" s="147"/>
      <c r="GMQ39" s="147"/>
      <c r="GMR39" s="147"/>
      <c r="GMS39" s="147"/>
      <c r="GMT39" s="147"/>
      <c r="GMU39" s="147"/>
      <c r="GMV39" s="147"/>
      <c r="GMW39" s="147"/>
      <c r="GMX39" s="147"/>
      <c r="GMY39" s="147"/>
      <c r="GMZ39" s="147"/>
      <c r="GNA39" s="147"/>
      <c r="GNB39" s="147"/>
      <c r="GNC39" s="147"/>
      <c r="GND39" s="147"/>
      <c r="GNE39" s="147"/>
      <c r="GNF39" s="147"/>
      <c r="GNG39" s="147"/>
      <c r="GNH39" s="147"/>
      <c r="GNI39" s="147"/>
      <c r="GNJ39" s="147"/>
      <c r="GNK39" s="147"/>
      <c r="GNL39" s="147"/>
      <c r="GNM39" s="147"/>
      <c r="GNN39" s="147"/>
      <c r="GNO39" s="147"/>
      <c r="GNP39" s="147"/>
      <c r="GNQ39" s="147"/>
      <c r="GNR39" s="147"/>
      <c r="GNS39" s="147"/>
      <c r="GNT39" s="147"/>
      <c r="GNU39" s="147"/>
      <c r="GNV39" s="147"/>
      <c r="GNW39" s="147"/>
      <c r="GNX39" s="147"/>
      <c r="GNY39" s="147"/>
      <c r="GNZ39" s="147"/>
      <c r="GOA39" s="147"/>
      <c r="GOB39" s="147"/>
      <c r="GOC39" s="147"/>
      <c r="GOD39" s="147"/>
      <c r="GOE39" s="147"/>
      <c r="GOF39" s="147"/>
      <c r="GOG39" s="147"/>
      <c r="GOH39" s="147"/>
      <c r="GOI39" s="147"/>
      <c r="GOJ39" s="147"/>
      <c r="GOK39" s="147"/>
      <c r="GOL39" s="147"/>
      <c r="GOM39" s="147"/>
      <c r="GON39" s="147"/>
      <c r="GOO39" s="147"/>
      <c r="GOP39" s="147"/>
      <c r="GOQ39" s="147"/>
      <c r="GOR39" s="147"/>
      <c r="GOS39" s="147"/>
      <c r="GOT39" s="147"/>
      <c r="GOU39" s="147"/>
      <c r="GOV39" s="147"/>
      <c r="GOW39" s="147"/>
      <c r="GOX39" s="147"/>
      <c r="GOY39" s="147"/>
      <c r="GOZ39" s="147"/>
      <c r="GPA39" s="147"/>
      <c r="GPB39" s="147"/>
      <c r="GPC39" s="147"/>
      <c r="GPD39" s="147"/>
      <c r="GPE39" s="147"/>
      <c r="GPF39" s="147"/>
      <c r="GPG39" s="147"/>
      <c r="GPH39" s="147"/>
      <c r="GPI39" s="147"/>
      <c r="GPJ39" s="147"/>
      <c r="GPK39" s="147"/>
      <c r="GPL39" s="147"/>
      <c r="GPM39" s="147"/>
      <c r="GPN39" s="147"/>
      <c r="GPO39" s="147"/>
      <c r="GPP39" s="147"/>
      <c r="GPQ39" s="147"/>
      <c r="GPR39" s="147"/>
      <c r="GPS39" s="147"/>
      <c r="GPT39" s="147"/>
      <c r="GPU39" s="147"/>
      <c r="GPV39" s="147"/>
      <c r="GPW39" s="147"/>
      <c r="GPX39" s="147"/>
      <c r="GPY39" s="147"/>
      <c r="GPZ39" s="147"/>
      <c r="GQA39" s="147"/>
      <c r="GQB39" s="147"/>
      <c r="GQC39" s="147"/>
      <c r="GQD39" s="147"/>
      <c r="GQE39" s="147"/>
      <c r="GQF39" s="147"/>
      <c r="GQG39" s="147"/>
      <c r="GQH39" s="147"/>
      <c r="GQI39" s="147"/>
      <c r="GQJ39" s="147"/>
      <c r="GQK39" s="147"/>
      <c r="GQL39" s="147"/>
      <c r="GQM39" s="147"/>
      <c r="GQN39" s="147"/>
      <c r="GQO39" s="147"/>
      <c r="GQP39" s="147"/>
      <c r="GQQ39" s="147"/>
      <c r="GQR39" s="147"/>
      <c r="GQS39" s="147"/>
      <c r="GQT39" s="147"/>
      <c r="GQU39" s="147"/>
      <c r="GQV39" s="147"/>
      <c r="GQW39" s="147"/>
      <c r="GQX39" s="147"/>
      <c r="GQY39" s="147"/>
      <c r="GQZ39" s="147"/>
      <c r="GRA39" s="147"/>
      <c r="GRB39" s="147"/>
      <c r="GRC39" s="147"/>
      <c r="GRD39" s="147"/>
      <c r="GRE39" s="147"/>
      <c r="GRF39" s="147"/>
      <c r="GRG39" s="147"/>
      <c r="GRH39" s="147"/>
      <c r="GRI39" s="147"/>
      <c r="GRJ39" s="147"/>
      <c r="GRK39" s="147"/>
      <c r="GRL39" s="147"/>
      <c r="GRM39" s="147"/>
      <c r="GRN39" s="147"/>
      <c r="GRO39" s="147"/>
      <c r="GRP39" s="147"/>
      <c r="GRQ39" s="147"/>
      <c r="GRR39" s="147"/>
      <c r="GRS39" s="147"/>
      <c r="GRT39" s="147"/>
      <c r="GRU39" s="147"/>
      <c r="GRV39" s="147"/>
      <c r="GRW39" s="147"/>
      <c r="GRX39" s="147"/>
      <c r="GRY39" s="147"/>
      <c r="GRZ39" s="147"/>
      <c r="GSA39" s="147"/>
      <c r="GSB39" s="147"/>
      <c r="GSC39" s="147"/>
      <c r="GSD39" s="147"/>
      <c r="GSE39" s="147"/>
      <c r="GSF39" s="147"/>
      <c r="GSG39" s="147"/>
      <c r="GSH39" s="147"/>
      <c r="GSI39" s="147"/>
      <c r="GSJ39" s="147"/>
      <c r="GSK39" s="147"/>
      <c r="GSL39" s="147"/>
      <c r="GSM39" s="147"/>
      <c r="GSN39" s="147"/>
      <c r="GSO39" s="147"/>
      <c r="GSP39" s="147"/>
      <c r="GSQ39" s="147"/>
      <c r="GSR39" s="147"/>
      <c r="GSS39" s="147"/>
      <c r="GST39" s="147"/>
      <c r="GSU39" s="147"/>
      <c r="GSV39" s="147"/>
      <c r="GSW39" s="147"/>
      <c r="GSX39" s="147"/>
      <c r="GSY39" s="147"/>
      <c r="GSZ39" s="147"/>
      <c r="GTA39" s="147"/>
      <c r="GTB39" s="147"/>
      <c r="GTC39" s="147"/>
      <c r="GTD39" s="147"/>
      <c r="GTE39" s="147"/>
      <c r="GTF39" s="147"/>
      <c r="GTG39" s="147"/>
      <c r="GTH39" s="147"/>
      <c r="GTI39" s="147"/>
      <c r="GTJ39" s="147"/>
      <c r="GTK39" s="147"/>
      <c r="GTL39" s="147"/>
      <c r="GTM39" s="147"/>
      <c r="GTN39" s="147"/>
      <c r="GTO39" s="147"/>
      <c r="GTP39" s="147"/>
      <c r="GTQ39" s="147"/>
      <c r="GTR39" s="147"/>
      <c r="GTS39" s="147"/>
      <c r="GTT39" s="147"/>
      <c r="GTU39" s="147"/>
      <c r="GTV39" s="147"/>
      <c r="GTW39" s="147"/>
      <c r="GTX39" s="147"/>
      <c r="GTY39" s="147"/>
      <c r="GTZ39" s="147"/>
      <c r="GUA39" s="147"/>
      <c r="GUB39" s="147"/>
      <c r="GUC39" s="147"/>
      <c r="GUD39" s="147"/>
      <c r="GUE39" s="147"/>
      <c r="GUF39" s="147"/>
      <c r="GUG39" s="147"/>
      <c r="GUH39" s="147"/>
      <c r="GUI39" s="147"/>
      <c r="GUJ39" s="147"/>
      <c r="GUK39" s="147"/>
      <c r="GUL39" s="147"/>
      <c r="GUM39" s="147"/>
      <c r="GUN39" s="147"/>
      <c r="GUO39" s="147"/>
      <c r="GUP39" s="147"/>
      <c r="GUQ39" s="147"/>
      <c r="GUR39" s="147"/>
      <c r="GUS39" s="147"/>
      <c r="GUT39" s="147"/>
      <c r="GUU39" s="147"/>
      <c r="GUV39" s="147"/>
      <c r="GUW39" s="147"/>
      <c r="GUX39" s="147"/>
      <c r="GUY39" s="147"/>
      <c r="GUZ39" s="147"/>
      <c r="GVA39" s="147"/>
      <c r="GVB39" s="147"/>
      <c r="GVC39" s="147"/>
      <c r="GVD39" s="147"/>
      <c r="GVE39" s="147"/>
      <c r="GVF39" s="147"/>
      <c r="GVG39" s="147"/>
      <c r="GVH39" s="147"/>
      <c r="GVI39" s="147"/>
      <c r="GVJ39" s="147"/>
      <c r="GVK39" s="147"/>
      <c r="GVL39" s="147"/>
      <c r="GVM39" s="147"/>
      <c r="GVN39" s="147"/>
      <c r="GVO39" s="147"/>
      <c r="GVP39" s="147"/>
      <c r="GVQ39" s="147"/>
      <c r="GVR39" s="147"/>
      <c r="GVS39" s="147"/>
      <c r="GVT39" s="147"/>
      <c r="GVU39" s="147"/>
      <c r="GVV39" s="147"/>
      <c r="GVW39" s="147"/>
      <c r="GVX39" s="147"/>
      <c r="GVY39" s="147"/>
      <c r="GVZ39" s="147"/>
      <c r="GWA39" s="147"/>
      <c r="GWB39" s="147"/>
      <c r="GWC39" s="147"/>
      <c r="GWD39" s="147"/>
      <c r="GWE39" s="147"/>
      <c r="GWF39" s="147"/>
      <c r="GWG39" s="147"/>
      <c r="GWH39" s="147"/>
      <c r="GWI39" s="147"/>
      <c r="GWJ39" s="147"/>
      <c r="GWK39" s="147"/>
      <c r="GWL39" s="147"/>
      <c r="GWM39" s="147"/>
      <c r="GWN39" s="147"/>
      <c r="GWO39" s="147"/>
      <c r="GWP39" s="147"/>
      <c r="GWQ39" s="147"/>
      <c r="GWR39" s="147"/>
      <c r="GWS39" s="147"/>
      <c r="GWT39" s="147"/>
      <c r="GWU39" s="147"/>
      <c r="GWV39" s="147"/>
      <c r="GWW39" s="147"/>
      <c r="GWX39" s="147"/>
      <c r="GWY39" s="147"/>
      <c r="GWZ39" s="147"/>
      <c r="GXA39" s="147"/>
      <c r="GXB39" s="147"/>
      <c r="GXC39" s="147"/>
      <c r="GXD39" s="147"/>
      <c r="GXE39" s="147"/>
      <c r="GXF39" s="147"/>
      <c r="GXG39" s="147"/>
      <c r="GXH39" s="147"/>
      <c r="GXI39" s="147"/>
      <c r="GXJ39" s="147"/>
      <c r="GXK39" s="147"/>
      <c r="GXL39" s="147"/>
      <c r="GXM39" s="147"/>
      <c r="GXN39" s="147"/>
      <c r="GXO39" s="147"/>
      <c r="GXP39" s="147"/>
      <c r="GXQ39" s="147"/>
      <c r="GXR39" s="147"/>
      <c r="GXS39" s="147"/>
      <c r="GXT39" s="147"/>
      <c r="GXU39" s="147"/>
      <c r="GXV39" s="147"/>
      <c r="GXW39" s="147"/>
      <c r="GXX39" s="147"/>
      <c r="GXY39" s="147"/>
      <c r="GXZ39" s="147"/>
      <c r="GYA39" s="147"/>
      <c r="GYB39" s="147"/>
      <c r="GYC39" s="147"/>
      <c r="GYD39" s="147"/>
      <c r="GYE39" s="147"/>
      <c r="GYF39" s="147"/>
      <c r="GYG39" s="147"/>
      <c r="GYH39" s="147"/>
      <c r="GYI39" s="147"/>
      <c r="GYJ39" s="147"/>
      <c r="GYK39" s="147"/>
      <c r="GYL39" s="147"/>
      <c r="GYM39" s="147"/>
      <c r="GYN39" s="147"/>
      <c r="GYO39" s="147"/>
      <c r="GYP39" s="147"/>
      <c r="GYQ39" s="147"/>
      <c r="GYR39" s="147"/>
      <c r="GYS39" s="147"/>
      <c r="GYT39" s="147"/>
      <c r="GYU39" s="147"/>
      <c r="GYV39" s="147"/>
      <c r="GYW39" s="147"/>
      <c r="GYX39" s="147"/>
      <c r="GYY39" s="147"/>
      <c r="GYZ39" s="147"/>
      <c r="GZA39" s="147"/>
      <c r="GZB39" s="147"/>
      <c r="GZC39" s="147"/>
      <c r="GZD39" s="147"/>
      <c r="GZE39" s="147"/>
      <c r="GZF39" s="147"/>
      <c r="GZG39" s="147"/>
      <c r="GZH39" s="147"/>
      <c r="GZI39" s="147"/>
      <c r="GZJ39" s="147"/>
      <c r="GZK39" s="147"/>
      <c r="GZL39" s="147"/>
      <c r="GZM39" s="147"/>
      <c r="GZN39" s="147"/>
      <c r="GZO39" s="147"/>
      <c r="GZP39" s="147"/>
      <c r="GZQ39" s="147"/>
      <c r="GZR39" s="147"/>
      <c r="GZS39" s="147"/>
      <c r="GZT39" s="147"/>
      <c r="GZU39" s="147"/>
      <c r="GZV39" s="147"/>
      <c r="GZW39" s="147"/>
      <c r="GZX39" s="147"/>
      <c r="GZY39" s="147"/>
      <c r="GZZ39" s="147"/>
      <c r="HAA39" s="147"/>
      <c r="HAB39" s="147"/>
      <c r="HAC39" s="147"/>
      <c r="HAD39" s="147"/>
      <c r="HAE39" s="147"/>
      <c r="HAF39" s="147"/>
      <c r="HAG39" s="147"/>
      <c r="HAH39" s="147"/>
      <c r="HAI39" s="147"/>
      <c r="HAJ39" s="147"/>
      <c r="HAK39" s="147"/>
      <c r="HAL39" s="147"/>
      <c r="HAM39" s="147"/>
      <c r="HAN39" s="147"/>
      <c r="HAO39" s="147"/>
      <c r="HAP39" s="147"/>
      <c r="HAQ39" s="147"/>
      <c r="HAR39" s="147"/>
      <c r="HAS39" s="147"/>
      <c r="HAT39" s="147"/>
      <c r="HAU39" s="147"/>
      <c r="HAV39" s="147"/>
      <c r="HAW39" s="147"/>
      <c r="HAX39" s="147"/>
      <c r="HAY39" s="147"/>
      <c r="HAZ39" s="147"/>
      <c r="HBA39" s="147"/>
      <c r="HBB39" s="147"/>
      <c r="HBC39" s="147"/>
      <c r="HBD39" s="147"/>
      <c r="HBE39" s="147"/>
      <c r="HBF39" s="147"/>
      <c r="HBG39" s="147"/>
      <c r="HBH39" s="147"/>
      <c r="HBI39" s="147"/>
      <c r="HBJ39" s="147"/>
      <c r="HBK39" s="147"/>
      <c r="HBL39" s="147"/>
      <c r="HBM39" s="147"/>
      <c r="HBN39" s="147"/>
      <c r="HBO39" s="147"/>
      <c r="HBP39" s="147"/>
      <c r="HBQ39" s="147"/>
      <c r="HBR39" s="147"/>
      <c r="HBS39" s="147"/>
      <c r="HBT39" s="147"/>
      <c r="HBU39" s="147"/>
      <c r="HBV39" s="147"/>
      <c r="HBW39" s="147"/>
      <c r="HBX39" s="147"/>
      <c r="HBY39" s="147"/>
      <c r="HBZ39" s="147"/>
      <c r="HCA39" s="147"/>
      <c r="HCB39" s="147"/>
      <c r="HCC39" s="147"/>
      <c r="HCD39" s="147"/>
      <c r="HCE39" s="147"/>
      <c r="HCF39" s="147"/>
      <c r="HCG39" s="147"/>
      <c r="HCH39" s="147"/>
      <c r="HCI39" s="147"/>
      <c r="HCJ39" s="147"/>
      <c r="HCK39" s="147"/>
      <c r="HCL39" s="147"/>
      <c r="HCM39" s="147"/>
      <c r="HCN39" s="147"/>
      <c r="HCO39" s="147"/>
      <c r="HCP39" s="147"/>
      <c r="HCQ39" s="147"/>
      <c r="HCR39" s="147"/>
      <c r="HCS39" s="147"/>
      <c r="HCT39" s="147"/>
      <c r="HCU39" s="147"/>
      <c r="HCV39" s="147"/>
      <c r="HCW39" s="147"/>
      <c r="HCX39" s="147"/>
      <c r="HCY39" s="147"/>
      <c r="HCZ39" s="147"/>
      <c r="HDA39" s="147"/>
      <c r="HDB39" s="147"/>
      <c r="HDC39" s="147"/>
      <c r="HDD39" s="147"/>
      <c r="HDE39" s="147"/>
      <c r="HDF39" s="147"/>
      <c r="HDG39" s="147"/>
      <c r="HDH39" s="147"/>
      <c r="HDI39" s="147"/>
      <c r="HDJ39" s="147"/>
      <c r="HDK39" s="147"/>
      <c r="HDL39" s="147"/>
      <c r="HDM39" s="147"/>
      <c r="HDN39" s="147"/>
      <c r="HDO39" s="147"/>
      <c r="HDP39" s="147"/>
      <c r="HDQ39" s="147"/>
      <c r="HDR39" s="147"/>
      <c r="HDS39" s="147"/>
      <c r="HDT39" s="147"/>
      <c r="HDU39" s="147"/>
      <c r="HDV39" s="147"/>
      <c r="HDW39" s="147"/>
      <c r="HDX39" s="147"/>
      <c r="HDY39" s="147"/>
      <c r="HDZ39" s="147"/>
      <c r="HEA39" s="147"/>
      <c r="HEB39" s="147"/>
      <c r="HEC39" s="147"/>
      <c r="HED39" s="147"/>
      <c r="HEE39" s="147"/>
      <c r="HEF39" s="147"/>
      <c r="HEG39" s="147"/>
      <c r="HEH39" s="147"/>
      <c r="HEI39" s="147"/>
      <c r="HEJ39" s="147"/>
      <c r="HEK39" s="147"/>
      <c r="HEL39" s="147"/>
      <c r="HEM39" s="147"/>
      <c r="HEN39" s="147"/>
      <c r="HEO39" s="147"/>
      <c r="HEP39" s="147"/>
      <c r="HEQ39" s="147"/>
      <c r="HER39" s="147"/>
      <c r="HES39" s="147"/>
      <c r="HET39" s="147"/>
      <c r="HEU39" s="147"/>
      <c r="HEV39" s="147"/>
      <c r="HEW39" s="147"/>
      <c r="HEX39" s="147"/>
      <c r="HEY39" s="147"/>
      <c r="HEZ39" s="147"/>
      <c r="HFA39" s="147"/>
      <c r="HFB39" s="147"/>
      <c r="HFC39" s="147"/>
      <c r="HFD39" s="147"/>
      <c r="HFE39" s="147"/>
      <c r="HFF39" s="147"/>
      <c r="HFG39" s="147"/>
      <c r="HFH39" s="147"/>
      <c r="HFI39" s="147"/>
      <c r="HFJ39" s="147"/>
      <c r="HFK39" s="147"/>
      <c r="HFL39" s="147"/>
      <c r="HFM39" s="147"/>
      <c r="HFN39" s="147"/>
      <c r="HFO39" s="147"/>
      <c r="HFP39" s="147"/>
      <c r="HFQ39" s="147"/>
      <c r="HFR39" s="147"/>
      <c r="HFS39" s="147"/>
      <c r="HFT39" s="147"/>
      <c r="HFU39" s="147"/>
      <c r="HFV39" s="147"/>
      <c r="HFW39" s="147"/>
      <c r="HFX39" s="147"/>
      <c r="HFY39" s="147"/>
      <c r="HFZ39" s="147"/>
      <c r="HGA39" s="147"/>
      <c r="HGB39" s="147"/>
      <c r="HGC39" s="147"/>
      <c r="HGD39" s="147"/>
      <c r="HGE39" s="147"/>
      <c r="HGF39" s="147"/>
      <c r="HGG39" s="147"/>
      <c r="HGH39" s="147"/>
      <c r="HGI39" s="147"/>
      <c r="HGJ39" s="147"/>
      <c r="HGK39" s="147"/>
      <c r="HGL39" s="147"/>
      <c r="HGM39" s="147"/>
      <c r="HGN39" s="147"/>
      <c r="HGO39" s="147"/>
      <c r="HGP39" s="147"/>
      <c r="HGQ39" s="147"/>
      <c r="HGR39" s="147"/>
      <c r="HGS39" s="147"/>
      <c r="HGT39" s="147"/>
      <c r="HGU39" s="147"/>
      <c r="HGV39" s="147"/>
      <c r="HGW39" s="147"/>
      <c r="HGX39" s="147"/>
      <c r="HGY39" s="147"/>
      <c r="HGZ39" s="147"/>
      <c r="HHA39" s="147"/>
      <c r="HHB39" s="147"/>
      <c r="HHC39" s="147"/>
      <c r="HHD39" s="147"/>
      <c r="HHE39" s="147"/>
      <c r="HHF39" s="147"/>
      <c r="HHG39" s="147"/>
      <c r="HHH39" s="147"/>
      <c r="HHI39" s="147"/>
      <c r="HHJ39" s="147"/>
      <c r="HHK39" s="147"/>
      <c r="HHL39" s="147"/>
      <c r="HHM39" s="147"/>
      <c r="HHN39" s="147"/>
      <c r="HHO39" s="147"/>
      <c r="HHP39" s="147"/>
      <c r="HHQ39" s="147"/>
      <c r="HHR39" s="147"/>
      <c r="HHS39" s="147"/>
      <c r="HHT39" s="147"/>
      <c r="HHU39" s="147"/>
      <c r="HHV39" s="147"/>
      <c r="HHW39" s="147"/>
      <c r="HHX39" s="147"/>
      <c r="HHY39" s="147"/>
      <c r="HHZ39" s="147"/>
      <c r="HIA39" s="147"/>
      <c r="HIB39" s="147"/>
      <c r="HIC39" s="147"/>
      <c r="HID39" s="147"/>
      <c r="HIE39" s="147"/>
      <c r="HIF39" s="147"/>
      <c r="HIG39" s="147"/>
      <c r="HIH39" s="147"/>
      <c r="HII39" s="147"/>
      <c r="HIJ39" s="147"/>
      <c r="HIK39" s="147"/>
      <c r="HIL39" s="147"/>
      <c r="HIM39" s="147"/>
      <c r="HIN39" s="147"/>
      <c r="HIO39" s="147"/>
      <c r="HIP39" s="147"/>
      <c r="HIQ39" s="147"/>
      <c r="HIR39" s="147"/>
      <c r="HIS39" s="147"/>
      <c r="HIT39" s="147"/>
      <c r="HIU39" s="147"/>
      <c r="HIV39" s="147"/>
      <c r="HIW39" s="147"/>
      <c r="HIX39" s="147"/>
      <c r="HIY39" s="147"/>
      <c r="HIZ39" s="147"/>
      <c r="HJA39" s="147"/>
      <c r="HJB39" s="147"/>
      <c r="HJC39" s="147"/>
      <c r="HJD39" s="147"/>
      <c r="HJE39" s="147"/>
      <c r="HJF39" s="147"/>
      <c r="HJG39" s="147"/>
      <c r="HJH39" s="147"/>
      <c r="HJI39" s="147"/>
      <c r="HJJ39" s="147"/>
      <c r="HJK39" s="147"/>
      <c r="HJL39" s="147"/>
      <c r="HJM39" s="147"/>
      <c r="HJN39" s="147"/>
      <c r="HJO39" s="147"/>
      <c r="HJP39" s="147"/>
      <c r="HJQ39" s="147"/>
      <c r="HJR39" s="147"/>
      <c r="HJS39" s="147"/>
      <c r="HJT39" s="147"/>
      <c r="HJU39" s="147"/>
      <c r="HJV39" s="147"/>
      <c r="HJW39" s="147"/>
      <c r="HJX39" s="147"/>
      <c r="HJY39" s="147"/>
      <c r="HJZ39" s="147"/>
      <c r="HKA39" s="147"/>
      <c r="HKB39" s="147"/>
      <c r="HKC39" s="147"/>
      <c r="HKD39" s="147"/>
      <c r="HKE39" s="147"/>
      <c r="HKF39" s="147"/>
      <c r="HKG39" s="147"/>
      <c r="HKH39" s="147"/>
      <c r="HKI39" s="147"/>
      <c r="HKJ39" s="147"/>
      <c r="HKK39" s="147"/>
      <c r="HKL39" s="147"/>
      <c r="HKM39" s="147"/>
      <c r="HKN39" s="147"/>
      <c r="HKO39" s="147"/>
      <c r="HKP39" s="147"/>
      <c r="HKQ39" s="147"/>
      <c r="HKR39" s="147"/>
      <c r="HKS39" s="147"/>
      <c r="HKT39" s="147"/>
      <c r="HKU39" s="147"/>
      <c r="HKV39" s="147"/>
      <c r="HKW39" s="147"/>
      <c r="HKX39" s="147"/>
      <c r="HKY39" s="147"/>
      <c r="HKZ39" s="147"/>
      <c r="HLA39" s="147"/>
      <c r="HLB39" s="147"/>
      <c r="HLC39" s="147"/>
      <c r="HLD39" s="147"/>
      <c r="HLE39" s="147"/>
      <c r="HLF39" s="147"/>
      <c r="HLG39" s="147"/>
      <c r="HLH39" s="147"/>
      <c r="HLI39" s="147"/>
      <c r="HLJ39" s="147"/>
      <c r="HLK39" s="147"/>
      <c r="HLL39" s="147"/>
      <c r="HLM39" s="147"/>
      <c r="HLN39" s="147"/>
      <c r="HLO39" s="147"/>
      <c r="HLP39" s="147"/>
      <c r="HLQ39" s="147"/>
      <c r="HLR39" s="147"/>
      <c r="HLS39" s="147"/>
      <c r="HLT39" s="147"/>
      <c r="HLU39" s="147"/>
      <c r="HLV39" s="147"/>
      <c r="HLW39" s="147"/>
      <c r="HLX39" s="147"/>
      <c r="HLY39" s="147"/>
      <c r="HLZ39" s="147"/>
      <c r="HMA39" s="147"/>
      <c r="HMB39" s="147"/>
      <c r="HMC39" s="147"/>
      <c r="HMD39" s="147"/>
      <c r="HME39" s="147"/>
      <c r="HMF39" s="147"/>
      <c r="HMG39" s="147"/>
      <c r="HMH39" s="147"/>
      <c r="HMI39" s="147"/>
      <c r="HMJ39" s="147"/>
      <c r="HMK39" s="147"/>
      <c r="HML39" s="147"/>
      <c r="HMM39" s="147"/>
      <c r="HMN39" s="147"/>
      <c r="HMO39" s="147"/>
      <c r="HMP39" s="147"/>
      <c r="HMQ39" s="147"/>
      <c r="HMR39" s="147"/>
      <c r="HMS39" s="147"/>
      <c r="HMT39" s="147"/>
      <c r="HMU39" s="147"/>
      <c r="HMV39" s="147"/>
      <c r="HMW39" s="147"/>
      <c r="HMX39" s="147"/>
      <c r="HMY39" s="147"/>
      <c r="HMZ39" s="147"/>
      <c r="HNA39" s="147"/>
      <c r="HNB39" s="147"/>
      <c r="HNC39" s="147"/>
      <c r="HND39" s="147"/>
      <c r="HNE39" s="147"/>
      <c r="HNF39" s="147"/>
      <c r="HNG39" s="147"/>
      <c r="HNH39" s="147"/>
      <c r="HNI39" s="147"/>
      <c r="HNJ39" s="147"/>
      <c r="HNK39" s="147"/>
      <c r="HNL39" s="147"/>
      <c r="HNM39" s="147"/>
      <c r="HNN39" s="147"/>
      <c r="HNO39" s="147"/>
      <c r="HNP39" s="147"/>
      <c r="HNQ39" s="147"/>
      <c r="HNR39" s="147"/>
      <c r="HNS39" s="147"/>
      <c r="HNT39" s="147"/>
      <c r="HNU39" s="147"/>
      <c r="HNV39" s="147"/>
      <c r="HNW39" s="147"/>
      <c r="HNX39" s="147"/>
      <c r="HNY39" s="147"/>
      <c r="HNZ39" s="147"/>
      <c r="HOA39" s="147"/>
      <c r="HOB39" s="147"/>
      <c r="HOC39" s="147"/>
      <c r="HOD39" s="147"/>
      <c r="HOE39" s="147"/>
      <c r="HOF39" s="147"/>
      <c r="HOG39" s="147"/>
      <c r="HOH39" s="147"/>
      <c r="HOI39" s="147"/>
      <c r="HOJ39" s="147"/>
      <c r="HOK39" s="147"/>
      <c r="HOL39" s="147"/>
      <c r="HOM39" s="147"/>
      <c r="HON39" s="147"/>
      <c r="HOO39" s="147"/>
      <c r="HOP39" s="147"/>
      <c r="HOQ39" s="147"/>
      <c r="HOR39" s="147"/>
      <c r="HOS39" s="147"/>
      <c r="HOT39" s="147"/>
      <c r="HOU39" s="147"/>
      <c r="HOV39" s="147"/>
      <c r="HOW39" s="147"/>
      <c r="HOX39" s="147"/>
      <c r="HOY39" s="147"/>
      <c r="HOZ39" s="147"/>
      <c r="HPA39" s="147"/>
      <c r="HPB39" s="147"/>
      <c r="HPC39" s="147"/>
      <c r="HPD39" s="147"/>
      <c r="HPE39" s="147"/>
      <c r="HPF39" s="147"/>
      <c r="HPG39" s="147"/>
      <c r="HPH39" s="147"/>
      <c r="HPI39" s="147"/>
      <c r="HPJ39" s="147"/>
      <c r="HPK39" s="147"/>
      <c r="HPL39" s="147"/>
      <c r="HPM39" s="147"/>
      <c r="HPN39" s="147"/>
      <c r="HPO39" s="147"/>
      <c r="HPP39" s="147"/>
      <c r="HPQ39" s="147"/>
      <c r="HPR39" s="147"/>
      <c r="HPS39" s="147"/>
      <c r="HPT39" s="147"/>
      <c r="HPU39" s="147"/>
      <c r="HPV39" s="147"/>
      <c r="HPW39" s="147"/>
      <c r="HPX39" s="147"/>
      <c r="HPY39" s="147"/>
      <c r="HPZ39" s="147"/>
      <c r="HQA39" s="147"/>
      <c r="HQB39" s="147"/>
      <c r="HQC39" s="147"/>
      <c r="HQD39" s="147"/>
      <c r="HQE39" s="147"/>
      <c r="HQF39" s="147"/>
      <c r="HQG39" s="147"/>
      <c r="HQH39" s="147"/>
      <c r="HQI39" s="147"/>
      <c r="HQJ39" s="147"/>
      <c r="HQK39" s="147"/>
      <c r="HQL39" s="147"/>
      <c r="HQM39" s="147"/>
      <c r="HQN39" s="147"/>
      <c r="HQO39" s="147"/>
      <c r="HQP39" s="147"/>
      <c r="HQQ39" s="147"/>
      <c r="HQR39" s="147"/>
      <c r="HQS39" s="147"/>
      <c r="HQT39" s="147"/>
      <c r="HQU39" s="147"/>
      <c r="HQV39" s="147"/>
      <c r="HQW39" s="147"/>
      <c r="HQX39" s="147"/>
      <c r="HQY39" s="147"/>
      <c r="HQZ39" s="147"/>
      <c r="HRA39" s="147"/>
      <c r="HRB39" s="147"/>
      <c r="HRC39" s="147"/>
      <c r="HRD39" s="147"/>
      <c r="HRE39" s="147"/>
      <c r="HRF39" s="147"/>
      <c r="HRG39" s="147"/>
      <c r="HRH39" s="147"/>
      <c r="HRI39" s="147"/>
      <c r="HRJ39" s="147"/>
      <c r="HRK39" s="147"/>
      <c r="HRL39" s="147"/>
      <c r="HRM39" s="147"/>
      <c r="HRN39" s="147"/>
      <c r="HRO39" s="147"/>
      <c r="HRP39" s="147"/>
      <c r="HRQ39" s="147"/>
      <c r="HRR39" s="147"/>
      <c r="HRS39" s="147"/>
      <c r="HRT39" s="147"/>
      <c r="HRU39" s="147"/>
      <c r="HRV39" s="147"/>
      <c r="HRW39" s="147"/>
      <c r="HRX39" s="147"/>
      <c r="HRY39" s="147"/>
      <c r="HRZ39" s="147"/>
      <c r="HSA39" s="147"/>
      <c r="HSB39" s="147"/>
      <c r="HSC39" s="147"/>
      <c r="HSD39" s="147"/>
      <c r="HSE39" s="147"/>
      <c r="HSF39" s="147"/>
      <c r="HSG39" s="147"/>
      <c r="HSH39" s="147"/>
      <c r="HSI39" s="147"/>
      <c r="HSJ39" s="147"/>
      <c r="HSK39" s="147"/>
      <c r="HSL39" s="147"/>
      <c r="HSM39" s="147"/>
      <c r="HSN39" s="147"/>
      <c r="HSO39" s="147"/>
      <c r="HSP39" s="147"/>
      <c r="HSQ39" s="147"/>
      <c r="HSR39" s="147"/>
      <c r="HSS39" s="147"/>
      <c r="HST39" s="147"/>
      <c r="HSU39" s="147"/>
      <c r="HSV39" s="147"/>
      <c r="HSW39" s="147"/>
      <c r="HSX39" s="147"/>
      <c r="HSY39" s="147"/>
      <c r="HSZ39" s="147"/>
      <c r="HTA39" s="147"/>
      <c r="HTB39" s="147"/>
      <c r="HTC39" s="147"/>
      <c r="HTD39" s="147"/>
      <c r="HTE39" s="147"/>
      <c r="HTF39" s="147"/>
      <c r="HTG39" s="147"/>
      <c r="HTH39" s="147"/>
      <c r="HTI39" s="147"/>
      <c r="HTJ39" s="147"/>
      <c r="HTK39" s="147"/>
      <c r="HTL39" s="147"/>
      <c r="HTM39" s="147"/>
      <c r="HTN39" s="147"/>
      <c r="HTO39" s="147"/>
      <c r="HTP39" s="147"/>
      <c r="HTQ39" s="147"/>
      <c r="HTR39" s="147"/>
      <c r="HTS39" s="147"/>
      <c r="HTT39" s="147"/>
      <c r="HTU39" s="147"/>
      <c r="HTV39" s="147"/>
      <c r="HTW39" s="147"/>
      <c r="HTX39" s="147"/>
      <c r="HTY39" s="147"/>
      <c r="HTZ39" s="147"/>
      <c r="HUA39" s="147"/>
      <c r="HUB39" s="147"/>
      <c r="HUC39" s="147"/>
      <c r="HUD39" s="147"/>
      <c r="HUE39" s="147"/>
      <c r="HUF39" s="147"/>
      <c r="HUG39" s="147"/>
      <c r="HUH39" s="147"/>
      <c r="HUI39" s="147"/>
      <c r="HUJ39" s="147"/>
      <c r="HUK39" s="147"/>
      <c r="HUL39" s="147"/>
      <c r="HUM39" s="147"/>
      <c r="HUN39" s="147"/>
      <c r="HUO39" s="147"/>
      <c r="HUP39" s="147"/>
      <c r="HUQ39" s="147"/>
      <c r="HUR39" s="147"/>
      <c r="HUS39" s="147"/>
      <c r="HUT39" s="147"/>
      <c r="HUU39" s="147"/>
      <c r="HUV39" s="147"/>
      <c r="HUW39" s="147"/>
      <c r="HUX39" s="147"/>
      <c r="HUY39" s="147"/>
      <c r="HUZ39" s="147"/>
      <c r="HVA39" s="147"/>
      <c r="HVB39" s="147"/>
      <c r="HVC39" s="147"/>
      <c r="HVD39" s="147"/>
      <c r="HVE39" s="147"/>
      <c r="HVF39" s="147"/>
      <c r="HVG39" s="147"/>
      <c r="HVH39" s="147"/>
      <c r="HVI39" s="147"/>
      <c r="HVJ39" s="147"/>
      <c r="HVK39" s="147"/>
      <c r="HVL39" s="147"/>
      <c r="HVM39" s="147"/>
      <c r="HVN39" s="147"/>
      <c r="HVO39" s="147"/>
      <c r="HVP39" s="147"/>
      <c r="HVQ39" s="147"/>
      <c r="HVR39" s="147"/>
      <c r="HVS39" s="147"/>
      <c r="HVT39" s="147"/>
      <c r="HVU39" s="147"/>
      <c r="HVV39" s="147"/>
      <c r="HVW39" s="147"/>
      <c r="HVX39" s="147"/>
      <c r="HVY39" s="147"/>
      <c r="HVZ39" s="147"/>
      <c r="HWA39" s="147"/>
      <c r="HWB39" s="147"/>
      <c r="HWC39" s="147"/>
      <c r="HWD39" s="147"/>
      <c r="HWE39" s="147"/>
      <c r="HWF39" s="147"/>
      <c r="HWG39" s="147"/>
      <c r="HWH39" s="147"/>
      <c r="HWI39" s="147"/>
      <c r="HWJ39" s="147"/>
      <c r="HWK39" s="147"/>
      <c r="HWL39" s="147"/>
      <c r="HWM39" s="147"/>
      <c r="HWN39" s="147"/>
      <c r="HWO39" s="147"/>
      <c r="HWP39" s="147"/>
      <c r="HWQ39" s="147"/>
      <c r="HWR39" s="147"/>
      <c r="HWS39" s="147"/>
      <c r="HWT39" s="147"/>
      <c r="HWU39" s="147"/>
      <c r="HWV39" s="147"/>
      <c r="HWW39" s="147"/>
      <c r="HWX39" s="147"/>
      <c r="HWY39" s="147"/>
      <c r="HWZ39" s="147"/>
      <c r="HXA39" s="147"/>
      <c r="HXB39" s="147"/>
      <c r="HXC39" s="147"/>
      <c r="HXD39" s="147"/>
      <c r="HXE39" s="147"/>
      <c r="HXF39" s="147"/>
      <c r="HXG39" s="147"/>
      <c r="HXH39" s="147"/>
      <c r="HXI39" s="147"/>
      <c r="HXJ39" s="147"/>
      <c r="HXK39" s="147"/>
      <c r="HXL39" s="147"/>
      <c r="HXM39" s="147"/>
      <c r="HXN39" s="147"/>
      <c r="HXO39" s="147"/>
      <c r="HXP39" s="147"/>
      <c r="HXQ39" s="147"/>
      <c r="HXR39" s="147"/>
      <c r="HXS39" s="147"/>
      <c r="HXT39" s="147"/>
      <c r="HXU39" s="147"/>
      <c r="HXV39" s="147"/>
      <c r="HXW39" s="147"/>
      <c r="HXX39" s="147"/>
      <c r="HXY39" s="147"/>
      <c r="HXZ39" s="147"/>
      <c r="HYA39" s="147"/>
      <c r="HYB39" s="147"/>
      <c r="HYC39" s="147"/>
      <c r="HYD39" s="147"/>
      <c r="HYE39" s="147"/>
      <c r="HYF39" s="147"/>
      <c r="HYG39" s="147"/>
      <c r="HYH39" s="147"/>
      <c r="HYI39" s="147"/>
      <c r="HYJ39" s="147"/>
      <c r="HYK39" s="147"/>
      <c r="HYL39" s="147"/>
      <c r="HYM39" s="147"/>
      <c r="HYN39" s="147"/>
      <c r="HYO39" s="147"/>
      <c r="HYP39" s="147"/>
      <c r="HYQ39" s="147"/>
      <c r="HYR39" s="147"/>
      <c r="HYS39" s="147"/>
      <c r="HYT39" s="147"/>
      <c r="HYU39" s="147"/>
      <c r="HYV39" s="147"/>
      <c r="HYW39" s="147"/>
      <c r="HYX39" s="147"/>
      <c r="HYY39" s="147"/>
      <c r="HYZ39" s="147"/>
      <c r="HZA39" s="147"/>
      <c r="HZB39" s="147"/>
      <c r="HZC39" s="147"/>
      <c r="HZD39" s="147"/>
      <c r="HZE39" s="147"/>
      <c r="HZF39" s="147"/>
      <c r="HZG39" s="147"/>
      <c r="HZH39" s="147"/>
      <c r="HZI39" s="147"/>
      <c r="HZJ39" s="147"/>
      <c r="HZK39" s="147"/>
      <c r="HZL39" s="147"/>
      <c r="HZM39" s="147"/>
      <c r="HZN39" s="147"/>
      <c r="HZO39" s="147"/>
      <c r="HZP39" s="147"/>
      <c r="HZQ39" s="147"/>
      <c r="HZR39" s="147"/>
      <c r="HZS39" s="147"/>
      <c r="HZT39" s="147"/>
      <c r="HZU39" s="147"/>
      <c r="HZV39" s="147"/>
      <c r="HZW39" s="147"/>
      <c r="HZX39" s="147"/>
      <c r="HZY39" s="147"/>
      <c r="HZZ39" s="147"/>
      <c r="IAA39" s="147"/>
      <c r="IAB39" s="147"/>
      <c r="IAC39" s="147"/>
      <c r="IAD39" s="147"/>
      <c r="IAE39" s="147"/>
      <c r="IAF39" s="147"/>
      <c r="IAG39" s="147"/>
      <c r="IAH39" s="147"/>
      <c r="IAI39" s="147"/>
      <c r="IAJ39" s="147"/>
      <c r="IAK39" s="147"/>
      <c r="IAL39" s="147"/>
      <c r="IAM39" s="147"/>
      <c r="IAN39" s="147"/>
      <c r="IAO39" s="147"/>
      <c r="IAP39" s="147"/>
      <c r="IAQ39" s="147"/>
      <c r="IAR39" s="147"/>
      <c r="IAS39" s="147"/>
      <c r="IAT39" s="147"/>
      <c r="IAU39" s="147"/>
      <c r="IAV39" s="147"/>
      <c r="IAW39" s="147"/>
      <c r="IAX39" s="147"/>
      <c r="IAY39" s="147"/>
      <c r="IAZ39" s="147"/>
      <c r="IBA39" s="147"/>
      <c r="IBB39" s="147"/>
      <c r="IBC39" s="147"/>
      <c r="IBD39" s="147"/>
      <c r="IBE39" s="147"/>
      <c r="IBF39" s="147"/>
      <c r="IBG39" s="147"/>
      <c r="IBH39" s="147"/>
      <c r="IBI39" s="147"/>
      <c r="IBJ39" s="147"/>
      <c r="IBK39" s="147"/>
      <c r="IBL39" s="147"/>
      <c r="IBM39" s="147"/>
      <c r="IBN39" s="147"/>
      <c r="IBO39" s="147"/>
      <c r="IBP39" s="147"/>
      <c r="IBQ39" s="147"/>
      <c r="IBR39" s="147"/>
      <c r="IBS39" s="147"/>
      <c r="IBT39" s="147"/>
      <c r="IBU39" s="147"/>
      <c r="IBV39" s="147"/>
      <c r="IBW39" s="147"/>
      <c r="IBX39" s="147"/>
      <c r="IBY39" s="147"/>
      <c r="IBZ39" s="147"/>
      <c r="ICA39" s="147"/>
      <c r="ICB39" s="147"/>
      <c r="ICC39" s="147"/>
      <c r="ICD39" s="147"/>
      <c r="ICE39" s="147"/>
      <c r="ICF39" s="147"/>
      <c r="ICG39" s="147"/>
      <c r="ICH39" s="147"/>
      <c r="ICI39" s="147"/>
      <c r="ICJ39" s="147"/>
      <c r="ICK39" s="147"/>
      <c r="ICL39" s="147"/>
      <c r="ICM39" s="147"/>
      <c r="ICN39" s="147"/>
      <c r="ICO39" s="147"/>
      <c r="ICP39" s="147"/>
      <c r="ICQ39" s="147"/>
      <c r="ICR39" s="147"/>
      <c r="ICS39" s="147"/>
      <c r="ICT39" s="147"/>
      <c r="ICU39" s="147"/>
      <c r="ICV39" s="147"/>
      <c r="ICW39" s="147"/>
      <c r="ICX39" s="147"/>
      <c r="ICY39" s="147"/>
      <c r="ICZ39" s="147"/>
      <c r="IDA39" s="147"/>
      <c r="IDB39" s="147"/>
      <c r="IDC39" s="147"/>
      <c r="IDD39" s="147"/>
      <c r="IDE39" s="147"/>
      <c r="IDF39" s="147"/>
      <c r="IDG39" s="147"/>
      <c r="IDH39" s="147"/>
      <c r="IDI39" s="147"/>
      <c r="IDJ39" s="147"/>
      <c r="IDK39" s="147"/>
      <c r="IDL39" s="147"/>
      <c r="IDM39" s="147"/>
      <c r="IDN39" s="147"/>
      <c r="IDO39" s="147"/>
      <c r="IDP39" s="147"/>
      <c r="IDQ39" s="147"/>
      <c r="IDR39" s="147"/>
      <c r="IDS39" s="147"/>
      <c r="IDT39" s="147"/>
      <c r="IDU39" s="147"/>
      <c r="IDV39" s="147"/>
      <c r="IDW39" s="147"/>
      <c r="IDX39" s="147"/>
      <c r="IDY39" s="147"/>
      <c r="IDZ39" s="147"/>
      <c r="IEA39" s="147"/>
      <c r="IEB39" s="147"/>
      <c r="IEC39" s="147"/>
      <c r="IED39" s="147"/>
      <c r="IEE39" s="147"/>
      <c r="IEF39" s="147"/>
      <c r="IEG39" s="147"/>
      <c r="IEH39" s="147"/>
      <c r="IEI39" s="147"/>
      <c r="IEJ39" s="147"/>
      <c r="IEK39" s="147"/>
      <c r="IEL39" s="147"/>
      <c r="IEM39" s="147"/>
      <c r="IEN39" s="147"/>
      <c r="IEO39" s="147"/>
      <c r="IEP39" s="147"/>
      <c r="IEQ39" s="147"/>
      <c r="IER39" s="147"/>
      <c r="IES39" s="147"/>
      <c r="IET39" s="147"/>
      <c r="IEU39" s="147"/>
      <c r="IEV39" s="147"/>
      <c r="IEW39" s="147"/>
      <c r="IEX39" s="147"/>
      <c r="IEY39" s="147"/>
      <c r="IEZ39" s="147"/>
      <c r="IFA39" s="147"/>
      <c r="IFB39" s="147"/>
      <c r="IFC39" s="147"/>
      <c r="IFD39" s="147"/>
      <c r="IFE39" s="147"/>
      <c r="IFF39" s="147"/>
      <c r="IFG39" s="147"/>
      <c r="IFH39" s="147"/>
      <c r="IFI39" s="147"/>
      <c r="IFJ39" s="147"/>
      <c r="IFK39" s="147"/>
      <c r="IFL39" s="147"/>
      <c r="IFM39" s="147"/>
      <c r="IFN39" s="147"/>
      <c r="IFO39" s="147"/>
      <c r="IFP39" s="147"/>
      <c r="IFQ39" s="147"/>
      <c r="IFR39" s="147"/>
      <c r="IFS39" s="147"/>
      <c r="IFT39" s="147"/>
      <c r="IFU39" s="147"/>
      <c r="IFV39" s="147"/>
      <c r="IFW39" s="147"/>
      <c r="IFX39" s="147"/>
      <c r="IFY39" s="147"/>
      <c r="IFZ39" s="147"/>
      <c r="IGA39" s="147"/>
      <c r="IGB39" s="147"/>
      <c r="IGC39" s="147"/>
      <c r="IGD39" s="147"/>
      <c r="IGE39" s="147"/>
      <c r="IGF39" s="147"/>
      <c r="IGG39" s="147"/>
      <c r="IGH39" s="147"/>
      <c r="IGI39" s="147"/>
      <c r="IGJ39" s="147"/>
      <c r="IGK39" s="147"/>
      <c r="IGL39" s="147"/>
      <c r="IGM39" s="147"/>
      <c r="IGN39" s="147"/>
      <c r="IGO39" s="147"/>
      <c r="IGP39" s="147"/>
      <c r="IGQ39" s="147"/>
      <c r="IGR39" s="147"/>
      <c r="IGS39" s="147"/>
      <c r="IGT39" s="147"/>
      <c r="IGU39" s="147"/>
      <c r="IGV39" s="147"/>
      <c r="IGW39" s="147"/>
      <c r="IGX39" s="147"/>
      <c r="IGY39" s="147"/>
      <c r="IGZ39" s="147"/>
      <c r="IHA39" s="147"/>
      <c r="IHB39" s="147"/>
      <c r="IHC39" s="147"/>
      <c r="IHD39" s="147"/>
      <c r="IHE39" s="147"/>
      <c r="IHF39" s="147"/>
      <c r="IHG39" s="147"/>
      <c r="IHH39" s="147"/>
      <c r="IHI39" s="147"/>
      <c r="IHJ39" s="147"/>
      <c r="IHK39" s="147"/>
      <c r="IHL39" s="147"/>
      <c r="IHM39" s="147"/>
      <c r="IHN39" s="147"/>
      <c r="IHO39" s="147"/>
      <c r="IHP39" s="147"/>
      <c r="IHQ39" s="147"/>
      <c r="IHR39" s="147"/>
      <c r="IHS39" s="147"/>
      <c r="IHT39" s="147"/>
      <c r="IHU39" s="147"/>
      <c r="IHV39" s="147"/>
      <c r="IHW39" s="147"/>
      <c r="IHX39" s="147"/>
      <c r="IHY39" s="147"/>
      <c r="IHZ39" s="147"/>
      <c r="IIA39" s="147"/>
      <c r="IIB39" s="147"/>
      <c r="IIC39" s="147"/>
      <c r="IID39" s="147"/>
      <c r="IIE39" s="147"/>
      <c r="IIF39" s="147"/>
      <c r="IIG39" s="147"/>
      <c r="IIH39" s="147"/>
      <c r="III39" s="147"/>
      <c r="IIJ39" s="147"/>
      <c r="IIK39" s="147"/>
      <c r="IIL39" s="147"/>
      <c r="IIM39" s="147"/>
      <c r="IIN39" s="147"/>
      <c r="IIO39" s="147"/>
      <c r="IIP39" s="147"/>
      <c r="IIQ39" s="147"/>
      <c r="IIR39" s="147"/>
      <c r="IIS39" s="147"/>
      <c r="IIT39" s="147"/>
      <c r="IIU39" s="147"/>
      <c r="IIV39" s="147"/>
      <c r="IIW39" s="147"/>
      <c r="IIX39" s="147"/>
      <c r="IIY39" s="147"/>
      <c r="IIZ39" s="147"/>
      <c r="IJA39" s="147"/>
      <c r="IJB39" s="147"/>
      <c r="IJC39" s="147"/>
      <c r="IJD39" s="147"/>
      <c r="IJE39" s="147"/>
      <c r="IJF39" s="147"/>
      <c r="IJG39" s="147"/>
      <c r="IJH39" s="147"/>
      <c r="IJI39" s="147"/>
      <c r="IJJ39" s="147"/>
      <c r="IJK39" s="147"/>
      <c r="IJL39" s="147"/>
      <c r="IJM39" s="147"/>
      <c r="IJN39" s="147"/>
      <c r="IJO39" s="147"/>
      <c r="IJP39" s="147"/>
      <c r="IJQ39" s="147"/>
      <c r="IJR39" s="147"/>
      <c r="IJS39" s="147"/>
      <c r="IJT39" s="147"/>
      <c r="IJU39" s="147"/>
      <c r="IJV39" s="147"/>
      <c r="IJW39" s="147"/>
      <c r="IJX39" s="147"/>
      <c r="IJY39" s="147"/>
      <c r="IJZ39" s="147"/>
      <c r="IKA39" s="147"/>
      <c r="IKB39" s="147"/>
      <c r="IKC39" s="147"/>
      <c r="IKD39" s="147"/>
      <c r="IKE39" s="147"/>
      <c r="IKF39" s="147"/>
      <c r="IKG39" s="147"/>
      <c r="IKH39" s="147"/>
      <c r="IKI39" s="147"/>
      <c r="IKJ39" s="147"/>
      <c r="IKK39" s="147"/>
      <c r="IKL39" s="147"/>
      <c r="IKM39" s="147"/>
      <c r="IKN39" s="147"/>
      <c r="IKO39" s="147"/>
      <c r="IKP39" s="147"/>
      <c r="IKQ39" s="147"/>
      <c r="IKR39" s="147"/>
      <c r="IKS39" s="147"/>
      <c r="IKT39" s="147"/>
      <c r="IKU39" s="147"/>
      <c r="IKV39" s="147"/>
      <c r="IKW39" s="147"/>
      <c r="IKX39" s="147"/>
      <c r="IKY39" s="147"/>
      <c r="IKZ39" s="147"/>
      <c r="ILA39" s="147"/>
      <c r="ILB39" s="147"/>
      <c r="ILC39" s="147"/>
      <c r="ILD39" s="147"/>
      <c r="ILE39" s="147"/>
      <c r="ILF39" s="147"/>
      <c r="ILG39" s="147"/>
      <c r="ILH39" s="147"/>
      <c r="ILI39" s="147"/>
      <c r="ILJ39" s="147"/>
      <c r="ILK39" s="147"/>
      <c r="ILL39" s="147"/>
      <c r="ILM39" s="147"/>
      <c r="ILN39" s="147"/>
      <c r="ILO39" s="147"/>
      <c r="ILP39" s="147"/>
      <c r="ILQ39" s="147"/>
      <c r="ILR39" s="147"/>
      <c r="ILS39" s="147"/>
      <c r="ILT39" s="147"/>
      <c r="ILU39" s="147"/>
      <c r="ILV39" s="147"/>
      <c r="ILW39" s="147"/>
      <c r="ILX39" s="147"/>
      <c r="ILY39" s="147"/>
      <c r="ILZ39" s="147"/>
      <c r="IMA39" s="147"/>
      <c r="IMB39" s="147"/>
      <c r="IMC39" s="147"/>
      <c r="IMD39" s="147"/>
      <c r="IME39" s="147"/>
      <c r="IMF39" s="147"/>
      <c r="IMG39" s="147"/>
      <c r="IMH39" s="147"/>
      <c r="IMI39" s="147"/>
      <c r="IMJ39" s="147"/>
      <c r="IMK39" s="147"/>
      <c r="IML39" s="147"/>
      <c r="IMM39" s="147"/>
      <c r="IMN39" s="147"/>
      <c r="IMO39" s="147"/>
      <c r="IMP39" s="147"/>
      <c r="IMQ39" s="147"/>
      <c r="IMR39" s="147"/>
      <c r="IMS39" s="147"/>
      <c r="IMT39" s="147"/>
      <c r="IMU39" s="147"/>
      <c r="IMV39" s="147"/>
      <c r="IMW39" s="147"/>
      <c r="IMX39" s="147"/>
      <c r="IMY39" s="147"/>
      <c r="IMZ39" s="147"/>
      <c r="INA39" s="147"/>
      <c r="INB39" s="147"/>
      <c r="INC39" s="147"/>
      <c r="IND39" s="147"/>
      <c r="INE39" s="147"/>
      <c r="INF39" s="147"/>
      <c r="ING39" s="147"/>
      <c r="INH39" s="147"/>
      <c r="INI39" s="147"/>
      <c r="INJ39" s="147"/>
      <c r="INK39" s="147"/>
      <c r="INL39" s="147"/>
      <c r="INM39" s="147"/>
      <c r="INN39" s="147"/>
      <c r="INO39" s="147"/>
      <c r="INP39" s="147"/>
      <c r="INQ39" s="147"/>
      <c r="INR39" s="147"/>
      <c r="INS39" s="147"/>
      <c r="INT39" s="147"/>
      <c r="INU39" s="147"/>
      <c r="INV39" s="147"/>
      <c r="INW39" s="147"/>
      <c r="INX39" s="147"/>
      <c r="INY39" s="147"/>
      <c r="INZ39" s="147"/>
      <c r="IOA39" s="147"/>
      <c r="IOB39" s="147"/>
      <c r="IOC39" s="147"/>
      <c r="IOD39" s="147"/>
      <c r="IOE39" s="147"/>
      <c r="IOF39" s="147"/>
      <c r="IOG39" s="147"/>
      <c r="IOH39" s="147"/>
      <c r="IOI39" s="147"/>
      <c r="IOJ39" s="147"/>
      <c r="IOK39" s="147"/>
      <c r="IOL39" s="147"/>
      <c r="IOM39" s="147"/>
      <c r="ION39" s="147"/>
      <c r="IOO39" s="147"/>
      <c r="IOP39" s="147"/>
      <c r="IOQ39" s="147"/>
      <c r="IOR39" s="147"/>
      <c r="IOS39" s="147"/>
      <c r="IOT39" s="147"/>
      <c r="IOU39" s="147"/>
      <c r="IOV39" s="147"/>
      <c r="IOW39" s="147"/>
      <c r="IOX39" s="147"/>
      <c r="IOY39" s="147"/>
      <c r="IOZ39" s="147"/>
      <c r="IPA39" s="147"/>
      <c r="IPB39" s="147"/>
      <c r="IPC39" s="147"/>
      <c r="IPD39" s="147"/>
      <c r="IPE39" s="147"/>
      <c r="IPF39" s="147"/>
      <c r="IPG39" s="147"/>
      <c r="IPH39" s="147"/>
      <c r="IPI39" s="147"/>
      <c r="IPJ39" s="147"/>
      <c r="IPK39" s="147"/>
      <c r="IPL39" s="147"/>
      <c r="IPM39" s="147"/>
      <c r="IPN39" s="147"/>
      <c r="IPO39" s="147"/>
      <c r="IPP39" s="147"/>
      <c r="IPQ39" s="147"/>
      <c r="IPR39" s="147"/>
      <c r="IPS39" s="147"/>
      <c r="IPT39" s="147"/>
      <c r="IPU39" s="147"/>
      <c r="IPV39" s="147"/>
      <c r="IPW39" s="147"/>
      <c r="IPX39" s="147"/>
      <c r="IPY39" s="147"/>
      <c r="IPZ39" s="147"/>
      <c r="IQA39" s="147"/>
      <c r="IQB39" s="147"/>
      <c r="IQC39" s="147"/>
      <c r="IQD39" s="147"/>
      <c r="IQE39" s="147"/>
      <c r="IQF39" s="147"/>
      <c r="IQG39" s="147"/>
      <c r="IQH39" s="147"/>
      <c r="IQI39" s="147"/>
      <c r="IQJ39" s="147"/>
      <c r="IQK39" s="147"/>
      <c r="IQL39" s="147"/>
      <c r="IQM39" s="147"/>
      <c r="IQN39" s="147"/>
      <c r="IQO39" s="147"/>
      <c r="IQP39" s="147"/>
      <c r="IQQ39" s="147"/>
      <c r="IQR39" s="147"/>
      <c r="IQS39" s="147"/>
      <c r="IQT39" s="147"/>
      <c r="IQU39" s="147"/>
      <c r="IQV39" s="147"/>
      <c r="IQW39" s="147"/>
      <c r="IQX39" s="147"/>
      <c r="IQY39" s="147"/>
      <c r="IQZ39" s="147"/>
      <c r="IRA39" s="147"/>
      <c r="IRB39" s="147"/>
      <c r="IRC39" s="147"/>
      <c r="IRD39" s="147"/>
      <c r="IRE39" s="147"/>
      <c r="IRF39" s="147"/>
      <c r="IRG39" s="147"/>
      <c r="IRH39" s="147"/>
      <c r="IRI39" s="147"/>
      <c r="IRJ39" s="147"/>
      <c r="IRK39" s="147"/>
      <c r="IRL39" s="147"/>
      <c r="IRM39" s="147"/>
      <c r="IRN39" s="147"/>
      <c r="IRO39" s="147"/>
      <c r="IRP39" s="147"/>
      <c r="IRQ39" s="147"/>
      <c r="IRR39" s="147"/>
      <c r="IRS39" s="147"/>
      <c r="IRT39" s="147"/>
      <c r="IRU39" s="147"/>
      <c r="IRV39" s="147"/>
      <c r="IRW39" s="147"/>
      <c r="IRX39" s="147"/>
      <c r="IRY39" s="147"/>
      <c r="IRZ39" s="147"/>
      <c r="ISA39" s="147"/>
      <c r="ISB39" s="147"/>
      <c r="ISC39" s="147"/>
      <c r="ISD39" s="147"/>
      <c r="ISE39" s="147"/>
      <c r="ISF39" s="147"/>
      <c r="ISG39" s="147"/>
      <c r="ISH39" s="147"/>
      <c r="ISI39" s="147"/>
      <c r="ISJ39" s="147"/>
      <c r="ISK39" s="147"/>
      <c r="ISL39" s="147"/>
      <c r="ISM39" s="147"/>
      <c r="ISN39" s="147"/>
      <c r="ISO39" s="147"/>
      <c r="ISP39" s="147"/>
      <c r="ISQ39" s="147"/>
      <c r="ISR39" s="147"/>
      <c r="ISS39" s="147"/>
      <c r="IST39" s="147"/>
      <c r="ISU39" s="147"/>
      <c r="ISV39" s="147"/>
      <c r="ISW39" s="147"/>
      <c r="ISX39" s="147"/>
      <c r="ISY39" s="147"/>
      <c r="ISZ39" s="147"/>
      <c r="ITA39" s="147"/>
      <c r="ITB39" s="147"/>
      <c r="ITC39" s="147"/>
      <c r="ITD39" s="147"/>
      <c r="ITE39" s="147"/>
      <c r="ITF39" s="147"/>
      <c r="ITG39" s="147"/>
      <c r="ITH39" s="147"/>
      <c r="ITI39" s="147"/>
      <c r="ITJ39" s="147"/>
      <c r="ITK39" s="147"/>
      <c r="ITL39" s="147"/>
      <c r="ITM39" s="147"/>
      <c r="ITN39" s="147"/>
      <c r="ITO39" s="147"/>
      <c r="ITP39" s="147"/>
      <c r="ITQ39" s="147"/>
      <c r="ITR39" s="147"/>
      <c r="ITS39" s="147"/>
      <c r="ITT39" s="147"/>
      <c r="ITU39" s="147"/>
      <c r="ITV39" s="147"/>
      <c r="ITW39" s="147"/>
      <c r="ITX39" s="147"/>
      <c r="ITY39" s="147"/>
      <c r="ITZ39" s="147"/>
      <c r="IUA39" s="147"/>
      <c r="IUB39" s="147"/>
      <c r="IUC39" s="147"/>
      <c r="IUD39" s="147"/>
      <c r="IUE39" s="147"/>
      <c r="IUF39" s="147"/>
      <c r="IUG39" s="147"/>
      <c r="IUH39" s="147"/>
      <c r="IUI39" s="147"/>
      <c r="IUJ39" s="147"/>
      <c r="IUK39" s="147"/>
      <c r="IUL39" s="147"/>
      <c r="IUM39" s="147"/>
      <c r="IUN39" s="147"/>
      <c r="IUO39" s="147"/>
      <c r="IUP39" s="147"/>
      <c r="IUQ39" s="147"/>
      <c r="IUR39" s="147"/>
      <c r="IUS39" s="147"/>
      <c r="IUT39" s="147"/>
      <c r="IUU39" s="147"/>
      <c r="IUV39" s="147"/>
      <c r="IUW39" s="147"/>
      <c r="IUX39" s="147"/>
      <c r="IUY39" s="147"/>
      <c r="IUZ39" s="147"/>
      <c r="IVA39" s="147"/>
      <c r="IVB39" s="147"/>
      <c r="IVC39" s="147"/>
      <c r="IVD39" s="147"/>
      <c r="IVE39" s="147"/>
      <c r="IVF39" s="147"/>
      <c r="IVG39" s="147"/>
      <c r="IVH39" s="147"/>
      <c r="IVI39" s="147"/>
      <c r="IVJ39" s="147"/>
      <c r="IVK39" s="147"/>
      <c r="IVL39" s="147"/>
      <c r="IVM39" s="147"/>
      <c r="IVN39" s="147"/>
      <c r="IVO39" s="147"/>
      <c r="IVP39" s="147"/>
      <c r="IVQ39" s="147"/>
      <c r="IVR39" s="147"/>
      <c r="IVS39" s="147"/>
      <c r="IVT39" s="147"/>
      <c r="IVU39" s="147"/>
      <c r="IVV39" s="147"/>
      <c r="IVW39" s="147"/>
      <c r="IVX39" s="147"/>
      <c r="IVY39" s="147"/>
      <c r="IVZ39" s="147"/>
      <c r="IWA39" s="147"/>
      <c r="IWB39" s="147"/>
      <c r="IWC39" s="147"/>
      <c r="IWD39" s="147"/>
      <c r="IWE39" s="147"/>
      <c r="IWF39" s="147"/>
      <c r="IWG39" s="147"/>
      <c r="IWH39" s="147"/>
      <c r="IWI39" s="147"/>
      <c r="IWJ39" s="147"/>
      <c r="IWK39" s="147"/>
      <c r="IWL39" s="147"/>
      <c r="IWM39" s="147"/>
      <c r="IWN39" s="147"/>
      <c r="IWO39" s="147"/>
      <c r="IWP39" s="147"/>
      <c r="IWQ39" s="147"/>
      <c r="IWR39" s="147"/>
      <c r="IWS39" s="147"/>
      <c r="IWT39" s="147"/>
      <c r="IWU39" s="147"/>
      <c r="IWV39" s="147"/>
      <c r="IWW39" s="147"/>
      <c r="IWX39" s="147"/>
      <c r="IWY39" s="147"/>
      <c r="IWZ39" s="147"/>
      <c r="IXA39" s="147"/>
      <c r="IXB39" s="147"/>
      <c r="IXC39" s="147"/>
      <c r="IXD39" s="147"/>
      <c r="IXE39" s="147"/>
      <c r="IXF39" s="147"/>
      <c r="IXG39" s="147"/>
      <c r="IXH39" s="147"/>
      <c r="IXI39" s="147"/>
      <c r="IXJ39" s="147"/>
      <c r="IXK39" s="147"/>
      <c r="IXL39" s="147"/>
      <c r="IXM39" s="147"/>
      <c r="IXN39" s="147"/>
      <c r="IXO39" s="147"/>
      <c r="IXP39" s="147"/>
      <c r="IXQ39" s="147"/>
      <c r="IXR39" s="147"/>
      <c r="IXS39" s="147"/>
      <c r="IXT39" s="147"/>
      <c r="IXU39" s="147"/>
      <c r="IXV39" s="147"/>
      <c r="IXW39" s="147"/>
      <c r="IXX39" s="147"/>
      <c r="IXY39" s="147"/>
      <c r="IXZ39" s="147"/>
      <c r="IYA39" s="147"/>
      <c r="IYB39" s="147"/>
      <c r="IYC39" s="147"/>
      <c r="IYD39" s="147"/>
      <c r="IYE39" s="147"/>
      <c r="IYF39" s="147"/>
      <c r="IYG39" s="147"/>
      <c r="IYH39" s="147"/>
      <c r="IYI39" s="147"/>
      <c r="IYJ39" s="147"/>
      <c r="IYK39" s="147"/>
      <c r="IYL39" s="147"/>
      <c r="IYM39" s="147"/>
      <c r="IYN39" s="147"/>
      <c r="IYO39" s="147"/>
      <c r="IYP39" s="147"/>
      <c r="IYQ39" s="147"/>
      <c r="IYR39" s="147"/>
      <c r="IYS39" s="147"/>
      <c r="IYT39" s="147"/>
      <c r="IYU39" s="147"/>
      <c r="IYV39" s="147"/>
      <c r="IYW39" s="147"/>
      <c r="IYX39" s="147"/>
      <c r="IYY39" s="147"/>
      <c r="IYZ39" s="147"/>
      <c r="IZA39" s="147"/>
      <c r="IZB39" s="147"/>
      <c r="IZC39" s="147"/>
      <c r="IZD39" s="147"/>
      <c r="IZE39" s="147"/>
      <c r="IZF39" s="147"/>
      <c r="IZG39" s="147"/>
      <c r="IZH39" s="147"/>
      <c r="IZI39" s="147"/>
      <c r="IZJ39" s="147"/>
      <c r="IZK39" s="147"/>
      <c r="IZL39" s="147"/>
      <c r="IZM39" s="147"/>
      <c r="IZN39" s="147"/>
      <c r="IZO39" s="147"/>
      <c r="IZP39" s="147"/>
      <c r="IZQ39" s="147"/>
      <c r="IZR39" s="147"/>
      <c r="IZS39" s="147"/>
      <c r="IZT39" s="147"/>
      <c r="IZU39" s="147"/>
      <c r="IZV39" s="147"/>
      <c r="IZW39" s="147"/>
      <c r="IZX39" s="147"/>
      <c r="IZY39" s="147"/>
      <c r="IZZ39" s="147"/>
      <c r="JAA39" s="147"/>
      <c r="JAB39" s="147"/>
      <c r="JAC39" s="147"/>
      <c r="JAD39" s="147"/>
      <c r="JAE39" s="147"/>
      <c r="JAF39" s="147"/>
      <c r="JAG39" s="147"/>
      <c r="JAH39" s="147"/>
      <c r="JAI39" s="147"/>
      <c r="JAJ39" s="147"/>
      <c r="JAK39" s="147"/>
      <c r="JAL39" s="147"/>
      <c r="JAM39" s="147"/>
      <c r="JAN39" s="147"/>
      <c r="JAO39" s="147"/>
      <c r="JAP39" s="147"/>
      <c r="JAQ39" s="147"/>
      <c r="JAR39" s="147"/>
      <c r="JAS39" s="147"/>
      <c r="JAT39" s="147"/>
      <c r="JAU39" s="147"/>
      <c r="JAV39" s="147"/>
      <c r="JAW39" s="147"/>
      <c r="JAX39" s="147"/>
      <c r="JAY39" s="147"/>
      <c r="JAZ39" s="147"/>
      <c r="JBA39" s="147"/>
      <c r="JBB39" s="147"/>
      <c r="JBC39" s="147"/>
      <c r="JBD39" s="147"/>
      <c r="JBE39" s="147"/>
      <c r="JBF39" s="147"/>
      <c r="JBG39" s="147"/>
      <c r="JBH39" s="147"/>
      <c r="JBI39" s="147"/>
      <c r="JBJ39" s="147"/>
      <c r="JBK39" s="147"/>
      <c r="JBL39" s="147"/>
      <c r="JBM39" s="147"/>
      <c r="JBN39" s="147"/>
      <c r="JBO39" s="147"/>
      <c r="JBP39" s="147"/>
      <c r="JBQ39" s="147"/>
      <c r="JBR39" s="147"/>
      <c r="JBS39" s="147"/>
      <c r="JBT39" s="147"/>
      <c r="JBU39" s="147"/>
      <c r="JBV39" s="147"/>
      <c r="JBW39" s="147"/>
      <c r="JBX39" s="147"/>
      <c r="JBY39" s="147"/>
      <c r="JBZ39" s="147"/>
      <c r="JCA39" s="147"/>
      <c r="JCB39" s="147"/>
      <c r="JCC39" s="147"/>
      <c r="JCD39" s="147"/>
      <c r="JCE39" s="147"/>
      <c r="JCF39" s="147"/>
      <c r="JCG39" s="147"/>
      <c r="JCH39" s="147"/>
      <c r="JCI39" s="147"/>
      <c r="JCJ39" s="147"/>
      <c r="JCK39" s="147"/>
      <c r="JCL39" s="147"/>
      <c r="JCM39" s="147"/>
      <c r="JCN39" s="147"/>
      <c r="JCO39" s="147"/>
      <c r="JCP39" s="147"/>
      <c r="JCQ39" s="147"/>
      <c r="JCR39" s="147"/>
      <c r="JCS39" s="147"/>
      <c r="JCT39" s="147"/>
      <c r="JCU39" s="147"/>
      <c r="JCV39" s="147"/>
      <c r="JCW39" s="147"/>
      <c r="JCX39" s="147"/>
      <c r="JCY39" s="147"/>
      <c r="JCZ39" s="147"/>
      <c r="JDA39" s="147"/>
      <c r="JDB39" s="147"/>
      <c r="JDC39" s="147"/>
      <c r="JDD39" s="147"/>
      <c r="JDE39" s="147"/>
      <c r="JDF39" s="147"/>
      <c r="JDG39" s="147"/>
      <c r="JDH39" s="147"/>
      <c r="JDI39" s="147"/>
      <c r="JDJ39" s="147"/>
      <c r="JDK39" s="147"/>
      <c r="JDL39" s="147"/>
      <c r="JDM39" s="147"/>
      <c r="JDN39" s="147"/>
      <c r="JDO39" s="147"/>
      <c r="JDP39" s="147"/>
      <c r="JDQ39" s="147"/>
      <c r="JDR39" s="147"/>
      <c r="JDS39" s="147"/>
      <c r="JDT39" s="147"/>
      <c r="JDU39" s="147"/>
      <c r="JDV39" s="147"/>
      <c r="JDW39" s="147"/>
      <c r="JDX39" s="147"/>
      <c r="JDY39" s="147"/>
      <c r="JDZ39" s="147"/>
      <c r="JEA39" s="147"/>
      <c r="JEB39" s="147"/>
      <c r="JEC39" s="147"/>
      <c r="JED39" s="147"/>
      <c r="JEE39" s="147"/>
      <c r="JEF39" s="147"/>
      <c r="JEG39" s="147"/>
      <c r="JEH39" s="147"/>
      <c r="JEI39" s="147"/>
      <c r="JEJ39" s="147"/>
      <c r="JEK39" s="147"/>
      <c r="JEL39" s="147"/>
      <c r="JEM39" s="147"/>
      <c r="JEN39" s="147"/>
      <c r="JEO39" s="147"/>
      <c r="JEP39" s="147"/>
      <c r="JEQ39" s="147"/>
      <c r="JER39" s="147"/>
      <c r="JES39" s="147"/>
      <c r="JET39" s="147"/>
      <c r="JEU39" s="147"/>
      <c r="JEV39" s="147"/>
      <c r="JEW39" s="147"/>
      <c r="JEX39" s="147"/>
      <c r="JEY39" s="147"/>
      <c r="JEZ39" s="147"/>
      <c r="JFA39" s="147"/>
      <c r="JFB39" s="147"/>
      <c r="JFC39" s="147"/>
      <c r="JFD39" s="147"/>
      <c r="JFE39" s="147"/>
      <c r="JFF39" s="147"/>
      <c r="JFG39" s="147"/>
      <c r="JFH39" s="147"/>
      <c r="JFI39" s="147"/>
      <c r="JFJ39" s="147"/>
      <c r="JFK39" s="147"/>
      <c r="JFL39" s="147"/>
      <c r="JFM39" s="147"/>
      <c r="JFN39" s="147"/>
      <c r="JFO39" s="147"/>
      <c r="JFP39" s="147"/>
      <c r="JFQ39" s="147"/>
      <c r="JFR39" s="147"/>
      <c r="JFS39" s="147"/>
      <c r="JFT39" s="147"/>
      <c r="JFU39" s="147"/>
      <c r="JFV39" s="147"/>
      <c r="JFW39" s="147"/>
      <c r="JFX39" s="147"/>
      <c r="JFY39" s="147"/>
      <c r="JFZ39" s="147"/>
      <c r="JGA39" s="147"/>
      <c r="JGB39" s="147"/>
      <c r="JGC39" s="147"/>
      <c r="JGD39" s="147"/>
      <c r="JGE39" s="147"/>
      <c r="JGF39" s="147"/>
      <c r="JGG39" s="147"/>
      <c r="JGH39" s="147"/>
      <c r="JGI39" s="147"/>
      <c r="JGJ39" s="147"/>
      <c r="JGK39" s="147"/>
      <c r="JGL39" s="147"/>
      <c r="JGM39" s="147"/>
      <c r="JGN39" s="147"/>
      <c r="JGO39" s="147"/>
      <c r="JGP39" s="147"/>
      <c r="JGQ39" s="147"/>
      <c r="JGR39" s="147"/>
      <c r="JGS39" s="147"/>
      <c r="JGT39" s="147"/>
      <c r="JGU39" s="147"/>
      <c r="JGV39" s="147"/>
      <c r="JGW39" s="147"/>
      <c r="JGX39" s="147"/>
      <c r="JGY39" s="147"/>
      <c r="JGZ39" s="147"/>
      <c r="JHA39" s="147"/>
      <c r="JHB39" s="147"/>
      <c r="JHC39" s="147"/>
      <c r="JHD39" s="147"/>
      <c r="JHE39" s="147"/>
      <c r="JHF39" s="147"/>
      <c r="JHG39" s="147"/>
      <c r="JHH39" s="147"/>
      <c r="JHI39" s="147"/>
      <c r="JHJ39" s="147"/>
      <c r="JHK39" s="147"/>
      <c r="JHL39" s="147"/>
      <c r="JHM39" s="147"/>
      <c r="JHN39" s="147"/>
      <c r="JHO39" s="147"/>
      <c r="JHP39" s="147"/>
      <c r="JHQ39" s="147"/>
      <c r="JHR39" s="147"/>
      <c r="JHS39" s="147"/>
      <c r="JHT39" s="147"/>
      <c r="JHU39" s="147"/>
      <c r="JHV39" s="147"/>
      <c r="JHW39" s="147"/>
      <c r="JHX39" s="147"/>
      <c r="JHY39" s="147"/>
      <c r="JHZ39" s="147"/>
      <c r="JIA39" s="147"/>
      <c r="JIB39" s="147"/>
      <c r="JIC39" s="147"/>
      <c r="JID39" s="147"/>
      <c r="JIE39" s="147"/>
      <c r="JIF39" s="147"/>
      <c r="JIG39" s="147"/>
      <c r="JIH39" s="147"/>
      <c r="JII39" s="147"/>
      <c r="JIJ39" s="147"/>
      <c r="JIK39" s="147"/>
      <c r="JIL39" s="147"/>
      <c r="JIM39" s="147"/>
      <c r="JIN39" s="147"/>
      <c r="JIO39" s="147"/>
      <c r="JIP39" s="147"/>
      <c r="JIQ39" s="147"/>
      <c r="JIR39" s="147"/>
      <c r="JIS39" s="147"/>
      <c r="JIT39" s="147"/>
      <c r="JIU39" s="147"/>
      <c r="JIV39" s="147"/>
      <c r="JIW39" s="147"/>
      <c r="JIX39" s="147"/>
      <c r="JIY39" s="147"/>
      <c r="JIZ39" s="147"/>
      <c r="JJA39" s="147"/>
      <c r="JJB39" s="147"/>
      <c r="JJC39" s="147"/>
      <c r="JJD39" s="147"/>
      <c r="JJE39" s="147"/>
      <c r="JJF39" s="147"/>
      <c r="JJG39" s="147"/>
      <c r="JJH39" s="147"/>
      <c r="JJI39" s="147"/>
      <c r="JJJ39" s="147"/>
      <c r="JJK39" s="147"/>
      <c r="JJL39" s="147"/>
      <c r="JJM39" s="147"/>
      <c r="JJN39" s="147"/>
      <c r="JJO39" s="147"/>
      <c r="JJP39" s="147"/>
      <c r="JJQ39" s="147"/>
      <c r="JJR39" s="147"/>
      <c r="JJS39" s="147"/>
      <c r="JJT39" s="147"/>
      <c r="JJU39" s="147"/>
      <c r="JJV39" s="147"/>
      <c r="JJW39" s="147"/>
      <c r="JJX39" s="147"/>
      <c r="JJY39" s="147"/>
      <c r="JJZ39" s="147"/>
      <c r="JKA39" s="147"/>
      <c r="JKB39" s="147"/>
      <c r="JKC39" s="147"/>
      <c r="JKD39" s="147"/>
      <c r="JKE39" s="147"/>
      <c r="JKF39" s="147"/>
      <c r="JKG39" s="147"/>
      <c r="JKH39" s="147"/>
      <c r="JKI39" s="147"/>
      <c r="JKJ39" s="147"/>
      <c r="JKK39" s="147"/>
      <c r="JKL39" s="147"/>
      <c r="JKM39" s="147"/>
      <c r="JKN39" s="147"/>
      <c r="JKO39" s="147"/>
      <c r="JKP39" s="147"/>
      <c r="JKQ39" s="147"/>
      <c r="JKR39" s="147"/>
      <c r="JKS39" s="147"/>
      <c r="JKT39" s="147"/>
      <c r="JKU39" s="147"/>
      <c r="JKV39" s="147"/>
      <c r="JKW39" s="147"/>
      <c r="JKX39" s="147"/>
      <c r="JKY39" s="147"/>
      <c r="JKZ39" s="147"/>
      <c r="JLA39" s="147"/>
      <c r="JLB39" s="147"/>
      <c r="JLC39" s="147"/>
      <c r="JLD39" s="147"/>
      <c r="JLE39" s="147"/>
      <c r="JLF39" s="147"/>
      <c r="JLG39" s="147"/>
      <c r="JLH39" s="147"/>
      <c r="JLI39" s="147"/>
      <c r="JLJ39" s="147"/>
      <c r="JLK39" s="147"/>
      <c r="JLL39" s="147"/>
      <c r="JLM39" s="147"/>
      <c r="JLN39" s="147"/>
      <c r="JLO39" s="147"/>
      <c r="JLP39" s="147"/>
      <c r="JLQ39" s="147"/>
      <c r="JLR39" s="147"/>
      <c r="JLS39" s="147"/>
      <c r="JLT39" s="147"/>
      <c r="JLU39" s="147"/>
      <c r="JLV39" s="147"/>
      <c r="JLW39" s="147"/>
      <c r="JLX39" s="147"/>
      <c r="JLY39" s="147"/>
      <c r="JLZ39" s="147"/>
      <c r="JMA39" s="147"/>
      <c r="JMB39" s="147"/>
      <c r="JMC39" s="147"/>
      <c r="JMD39" s="147"/>
      <c r="JME39" s="147"/>
      <c r="JMF39" s="147"/>
      <c r="JMG39" s="147"/>
      <c r="JMH39" s="147"/>
      <c r="JMI39" s="147"/>
      <c r="JMJ39" s="147"/>
      <c r="JMK39" s="147"/>
      <c r="JML39" s="147"/>
      <c r="JMM39" s="147"/>
      <c r="JMN39" s="147"/>
      <c r="JMO39" s="147"/>
      <c r="JMP39" s="147"/>
      <c r="JMQ39" s="147"/>
      <c r="JMR39" s="147"/>
      <c r="JMS39" s="147"/>
      <c r="JMT39" s="147"/>
      <c r="JMU39" s="147"/>
      <c r="JMV39" s="147"/>
      <c r="JMW39" s="147"/>
      <c r="JMX39" s="147"/>
      <c r="JMY39" s="147"/>
      <c r="JMZ39" s="147"/>
      <c r="JNA39" s="147"/>
      <c r="JNB39" s="147"/>
      <c r="JNC39" s="147"/>
      <c r="JND39" s="147"/>
      <c r="JNE39" s="147"/>
      <c r="JNF39" s="147"/>
      <c r="JNG39" s="147"/>
      <c r="JNH39" s="147"/>
      <c r="JNI39" s="147"/>
      <c r="JNJ39" s="147"/>
      <c r="JNK39" s="147"/>
      <c r="JNL39" s="147"/>
      <c r="JNM39" s="147"/>
      <c r="JNN39" s="147"/>
      <c r="JNO39" s="147"/>
      <c r="JNP39" s="147"/>
      <c r="JNQ39" s="147"/>
      <c r="JNR39" s="147"/>
      <c r="JNS39" s="147"/>
      <c r="JNT39" s="147"/>
      <c r="JNU39" s="147"/>
      <c r="JNV39" s="147"/>
      <c r="JNW39" s="147"/>
      <c r="JNX39" s="147"/>
      <c r="JNY39" s="147"/>
      <c r="JNZ39" s="147"/>
      <c r="JOA39" s="147"/>
      <c r="JOB39" s="147"/>
      <c r="JOC39" s="147"/>
      <c r="JOD39" s="147"/>
      <c r="JOE39" s="147"/>
      <c r="JOF39" s="147"/>
      <c r="JOG39" s="147"/>
      <c r="JOH39" s="147"/>
      <c r="JOI39" s="147"/>
      <c r="JOJ39" s="147"/>
      <c r="JOK39" s="147"/>
      <c r="JOL39" s="147"/>
      <c r="JOM39" s="147"/>
      <c r="JON39" s="147"/>
      <c r="JOO39" s="147"/>
      <c r="JOP39" s="147"/>
      <c r="JOQ39" s="147"/>
      <c r="JOR39" s="147"/>
      <c r="JOS39" s="147"/>
      <c r="JOT39" s="147"/>
      <c r="JOU39" s="147"/>
      <c r="JOV39" s="147"/>
      <c r="JOW39" s="147"/>
      <c r="JOX39" s="147"/>
      <c r="JOY39" s="147"/>
      <c r="JOZ39" s="147"/>
      <c r="JPA39" s="147"/>
      <c r="JPB39" s="147"/>
      <c r="JPC39" s="147"/>
      <c r="JPD39" s="147"/>
      <c r="JPE39" s="147"/>
      <c r="JPF39" s="147"/>
      <c r="JPG39" s="147"/>
      <c r="JPH39" s="147"/>
      <c r="JPI39" s="147"/>
      <c r="JPJ39" s="147"/>
      <c r="JPK39" s="147"/>
      <c r="JPL39" s="147"/>
      <c r="JPM39" s="147"/>
      <c r="JPN39" s="147"/>
      <c r="JPO39" s="147"/>
      <c r="JPP39" s="147"/>
      <c r="JPQ39" s="147"/>
      <c r="JPR39" s="147"/>
      <c r="JPS39" s="147"/>
      <c r="JPT39" s="147"/>
      <c r="JPU39" s="147"/>
      <c r="JPV39" s="147"/>
      <c r="JPW39" s="147"/>
      <c r="JPX39" s="147"/>
      <c r="JPY39" s="147"/>
      <c r="JPZ39" s="147"/>
      <c r="JQA39" s="147"/>
      <c r="JQB39" s="147"/>
      <c r="JQC39" s="147"/>
      <c r="JQD39" s="147"/>
      <c r="JQE39" s="147"/>
      <c r="JQF39" s="147"/>
      <c r="JQG39" s="147"/>
      <c r="JQH39" s="147"/>
      <c r="JQI39" s="147"/>
      <c r="JQJ39" s="147"/>
      <c r="JQK39" s="147"/>
      <c r="JQL39" s="147"/>
      <c r="JQM39" s="147"/>
      <c r="JQN39" s="147"/>
      <c r="JQO39" s="147"/>
      <c r="JQP39" s="147"/>
      <c r="JQQ39" s="147"/>
      <c r="JQR39" s="147"/>
      <c r="JQS39" s="147"/>
      <c r="JQT39" s="147"/>
      <c r="JQU39" s="147"/>
      <c r="JQV39" s="147"/>
      <c r="JQW39" s="147"/>
      <c r="JQX39" s="147"/>
      <c r="JQY39" s="147"/>
      <c r="JQZ39" s="147"/>
      <c r="JRA39" s="147"/>
      <c r="JRB39" s="147"/>
      <c r="JRC39" s="147"/>
      <c r="JRD39" s="147"/>
      <c r="JRE39" s="147"/>
      <c r="JRF39" s="147"/>
      <c r="JRG39" s="147"/>
      <c r="JRH39" s="147"/>
      <c r="JRI39" s="147"/>
      <c r="JRJ39" s="147"/>
      <c r="JRK39" s="147"/>
      <c r="JRL39" s="147"/>
      <c r="JRM39" s="147"/>
      <c r="JRN39" s="147"/>
      <c r="JRO39" s="147"/>
      <c r="JRP39" s="147"/>
      <c r="JRQ39" s="147"/>
      <c r="JRR39" s="147"/>
      <c r="JRS39" s="147"/>
      <c r="JRT39" s="147"/>
      <c r="JRU39" s="147"/>
      <c r="JRV39" s="147"/>
      <c r="JRW39" s="147"/>
      <c r="JRX39" s="147"/>
      <c r="JRY39" s="147"/>
      <c r="JRZ39" s="147"/>
      <c r="JSA39" s="147"/>
      <c r="JSB39" s="147"/>
      <c r="JSC39" s="147"/>
      <c r="JSD39" s="147"/>
      <c r="JSE39" s="147"/>
      <c r="JSF39" s="147"/>
      <c r="JSG39" s="147"/>
      <c r="JSH39" s="147"/>
      <c r="JSI39" s="147"/>
      <c r="JSJ39" s="147"/>
      <c r="JSK39" s="147"/>
      <c r="JSL39" s="147"/>
      <c r="JSM39" s="147"/>
      <c r="JSN39" s="147"/>
      <c r="JSO39" s="147"/>
      <c r="JSP39" s="147"/>
      <c r="JSQ39" s="147"/>
      <c r="JSR39" s="147"/>
      <c r="JSS39" s="147"/>
      <c r="JST39" s="147"/>
      <c r="JSU39" s="147"/>
      <c r="JSV39" s="147"/>
      <c r="JSW39" s="147"/>
      <c r="JSX39" s="147"/>
      <c r="JSY39" s="147"/>
      <c r="JSZ39" s="147"/>
      <c r="JTA39" s="147"/>
      <c r="JTB39" s="147"/>
      <c r="JTC39" s="147"/>
      <c r="JTD39" s="147"/>
      <c r="JTE39" s="147"/>
      <c r="JTF39" s="147"/>
      <c r="JTG39" s="147"/>
      <c r="JTH39" s="147"/>
      <c r="JTI39" s="147"/>
      <c r="JTJ39" s="147"/>
      <c r="JTK39" s="147"/>
      <c r="JTL39" s="147"/>
      <c r="JTM39" s="147"/>
      <c r="JTN39" s="147"/>
      <c r="JTO39" s="147"/>
      <c r="JTP39" s="147"/>
      <c r="JTQ39" s="147"/>
      <c r="JTR39" s="147"/>
      <c r="JTS39" s="147"/>
      <c r="JTT39" s="147"/>
      <c r="JTU39" s="147"/>
      <c r="JTV39" s="147"/>
      <c r="JTW39" s="147"/>
      <c r="JTX39" s="147"/>
      <c r="JTY39" s="147"/>
      <c r="JTZ39" s="147"/>
      <c r="JUA39" s="147"/>
      <c r="JUB39" s="147"/>
      <c r="JUC39" s="147"/>
      <c r="JUD39" s="147"/>
      <c r="JUE39" s="147"/>
      <c r="JUF39" s="147"/>
      <c r="JUG39" s="147"/>
      <c r="JUH39" s="147"/>
      <c r="JUI39" s="147"/>
      <c r="JUJ39" s="147"/>
      <c r="JUK39" s="147"/>
      <c r="JUL39" s="147"/>
      <c r="JUM39" s="147"/>
      <c r="JUN39" s="147"/>
      <c r="JUO39" s="147"/>
      <c r="JUP39" s="147"/>
      <c r="JUQ39" s="147"/>
      <c r="JUR39" s="147"/>
      <c r="JUS39" s="147"/>
      <c r="JUT39" s="147"/>
      <c r="JUU39" s="147"/>
      <c r="JUV39" s="147"/>
      <c r="JUW39" s="147"/>
      <c r="JUX39" s="147"/>
      <c r="JUY39" s="147"/>
      <c r="JUZ39" s="147"/>
      <c r="JVA39" s="147"/>
      <c r="JVB39" s="147"/>
      <c r="JVC39" s="147"/>
      <c r="JVD39" s="147"/>
      <c r="JVE39" s="147"/>
      <c r="JVF39" s="147"/>
      <c r="JVG39" s="147"/>
      <c r="JVH39" s="147"/>
      <c r="JVI39" s="147"/>
      <c r="JVJ39" s="147"/>
      <c r="JVK39" s="147"/>
      <c r="JVL39" s="147"/>
      <c r="JVM39" s="147"/>
      <c r="JVN39" s="147"/>
      <c r="JVO39" s="147"/>
      <c r="JVP39" s="147"/>
      <c r="JVQ39" s="147"/>
      <c r="JVR39" s="147"/>
      <c r="JVS39" s="147"/>
      <c r="JVT39" s="147"/>
      <c r="JVU39" s="147"/>
      <c r="JVV39" s="147"/>
      <c r="JVW39" s="147"/>
      <c r="JVX39" s="147"/>
      <c r="JVY39" s="147"/>
      <c r="JVZ39" s="147"/>
      <c r="JWA39" s="147"/>
      <c r="JWB39" s="147"/>
      <c r="JWC39" s="147"/>
      <c r="JWD39" s="147"/>
      <c r="JWE39" s="147"/>
      <c r="JWF39" s="147"/>
      <c r="JWG39" s="147"/>
      <c r="JWH39" s="147"/>
      <c r="JWI39" s="147"/>
      <c r="JWJ39" s="147"/>
      <c r="JWK39" s="147"/>
      <c r="JWL39" s="147"/>
      <c r="JWM39" s="147"/>
      <c r="JWN39" s="147"/>
      <c r="JWO39" s="147"/>
      <c r="JWP39" s="147"/>
      <c r="JWQ39" s="147"/>
      <c r="JWR39" s="147"/>
      <c r="JWS39" s="147"/>
      <c r="JWT39" s="147"/>
      <c r="JWU39" s="147"/>
      <c r="JWV39" s="147"/>
      <c r="JWW39" s="147"/>
      <c r="JWX39" s="147"/>
      <c r="JWY39" s="147"/>
      <c r="JWZ39" s="147"/>
      <c r="JXA39" s="147"/>
      <c r="JXB39" s="147"/>
      <c r="JXC39" s="147"/>
      <c r="JXD39" s="147"/>
      <c r="JXE39" s="147"/>
      <c r="JXF39" s="147"/>
      <c r="JXG39" s="147"/>
      <c r="JXH39" s="147"/>
      <c r="JXI39" s="147"/>
      <c r="JXJ39" s="147"/>
      <c r="JXK39" s="147"/>
      <c r="JXL39" s="147"/>
      <c r="JXM39" s="147"/>
      <c r="JXN39" s="147"/>
      <c r="JXO39" s="147"/>
      <c r="JXP39" s="147"/>
      <c r="JXQ39" s="147"/>
      <c r="JXR39" s="147"/>
      <c r="JXS39" s="147"/>
      <c r="JXT39" s="147"/>
      <c r="JXU39" s="147"/>
      <c r="JXV39" s="147"/>
      <c r="JXW39" s="147"/>
      <c r="JXX39" s="147"/>
      <c r="JXY39" s="147"/>
      <c r="JXZ39" s="147"/>
      <c r="JYA39" s="147"/>
      <c r="JYB39" s="147"/>
      <c r="JYC39" s="147"/>
      <c r="JYD39" s="147"/>
      <c r="JYE39" s="147"/>
      <c r="JYF39" s="147"/>
      <c r="JYG39" s="147"/>
      <c r="JYH39" s="147"/>
      <c r="JYI39" s="147"/>
      <c r="JYJ39" s="147"/>
      <c r="JYK39" s="147"/>
      <c r="JYL39" s="147"/>
      <c r="JYM39" s="147"/>
      <c r="JYN39" s="147"/>
      <c r="JYO39" s="147"/>
      <c r="JYP39" s="147"/>
      <c r="JYQ39" s="147"/>
      <c r="JYR39" s="147"/>
      <c r="JYS39" s="147"/>
      <c r="JYT39" s="147"/>
      <c r="JYU39" s="147"/>
      <c r="JYV39" s="147"/>
      <c r="JYW39" s="147"/>
      <c r="JYX39" s="147"/>
      <c r="JYY39" s="147"/>
      <c r="JYZ39" s="147"/>
      <c r="JZA39" s="147"/>
      <c r="JZB39" s="147"/>
      <c r="JZC39" s="147"/>
      <c r="JZD39" s="147"/>
      <c r="JZE39" s="147"/>
      <c r="JZF39" s="147"/>
      <c r="JZG39" s="147"/>
      <c r="JZH39" s="147"/>
      <c r="JZI39" s="147"/>
      <c r="JZJ39" s="147"/>
      <c r="JZK39" s="147"/>
      <c r="JZL39" s="147"/>
      <c r="JZM39" s="147"/>
      <c r="JZN39" s="147"/>
      <c r="JZO39" s="147"/>
      <c r="JZP39" s="147"/>
      <c r="JZQ39" s="147"/>
      <c r="JZR39" s="147"/>
      <c r="JZS39" s="147"/>
      <c r="JZT39" s="147"/>
      <c r="JZU39" s="147"/>
      <c r="JZV39" s="147"/>
      <c r="JZW39" s="147"/>
      <c r="JZX39" s="147"/>
      <c r="JZY39" s="147"/>
      <c r="JZZ39" s="147"/>
      <c r="KAA39" s="147"/>
      <c r="KAB39" s="147"/>
      <c r="KAC39" s="147"/>
      <c r="KAD39" s="147"/>
      <c r="KAE39" s="147"/>
      <c r="KAF39" s="147"/>
      <c r="KAG39" s="147"/>
      <c r="KAH39" s="147"/>
      <c r="KAI39" s="147"/>
      <c r="KAJ39" s="147"/>
      <c r="KAK39" s="147"/>
      <c r="KAL39" s="147"/>
      <c r="KAM39" s="147"/>
      <c r="KAN39" s="147"/>
      <c r="KAO39" s="147"/>
      <c r="KAP39" s="147"/>
      <c r="KAQ39" s="147"/>
      <c r="KAR39" s="147"/>
      <c r="KAS39" s="147"/>
      <c r="KAT39" s="147"/>
      <c r="KAU39" s="147"/>
      <c r="KAV39" s="147"/>
      <c r="KAW39" s="147"/>
      <c r="KAX39" s="147"/>
      <c r="KAY39" s="147"/>
      <c r="KAZ39" s="147"/>
      <c r="KBA39" s="147"/>
      <c r="KBB39" s="147"/>
      <c r="KBC39" s="147"/>
      <c r="KBD39" s="147"/>
      <c r="KBE39" s="147"/>
      <c r="KBF39" s="147"/>
      <c r="KBG39" s="147"/>
      <c r="KBH39" s="147"/>
      <c r="KBI39" s="147"/>
      <c r="KBJ39" s="147"/>
      <c r="KBK39" s="147"/>
      <c r="KBL39" s="147"/>
      <c r="KBM39" s="147"/>
      <c r="KBN39" s="147"/>
      <c r="KBO39" s="147"/>
      <c r="KBP39" s="147"/>
      <c r="KBQ39" s="147"/>
      <c r="KBR39" s="147"/>
      <c r="KBS39" s="147"/>
      <c r="KBT39" s="147"/>
      <c r="KBU39" s="147"/>
      <c r="KBV39" s="147"/>
      <c r="KBW39" s="147"/>
      <c r="KBX39" s="147"/>
      <c r="KBY39" s="147"/>
      <c r="KBZ39" s="147"/>
      <c r="KCA39" s="147"/>
      <c r="KCB39" s="147"/>
      <c r="KCC39" s="147"/>
      <c r="KCD39" s="147"/>
      <c r="KCE39" s="147"/>
      <c r="KCF39" s="147"/>
      <c r="KCG39" s="147"/>
      <c r="KCH39" s="147"/>
      <c r="KCI39" s="147"/>
      <c r="KCJ39" s="147"/>
      <c r="KCK39" s="147"/>
      <c r="KCL39" s="147"/>
      <c r="KCM39" s="147"/>
      <c r="KCN39" s="147"/>
      <c r="KCO39" s="147"/>
      <c r="KCP39" s="147"/>
      <c r="KCQ39" s="147"/>
      <c r="KCR39" s="147"/>
      <c r="KCS39" s="147"/>
      <c r="KCT39" s="147"/>
      <c r="KCU39" s="147"/>
      <c r="KCV39" s="147"/>
      <c r="KCW39" s="147"/>
      <c r="KCX39" s="147"/>
      <c r="KCY39" s="147"/>
      <c r="KCZ39" s="147"/>
      <c r="KDA39" s="147"/>
      <c r="KDB39" s="147"/>
      <c r="KDC39" s="147"/>
      <c r="KDD39" s="147"/>
      <c r="KDE39" s="147"/>
      <c r="KDF39" s="147"/>
      <c r="KDG39" s="147"/>
      <c r="KDH39" s="147"/>
      <c r="KDI39" s="147"/>
      <c r="KDJ39" s="147"/>
      <c r="KDK39" s="147"/>
      <c r="KDL39" s="147"/>
      <c r="KDM39" s="147"/>
      <c r="KDN39" s="147"/>
      <c r="KDO39" s="147"/>
      <c r="KDP39" s="147"/>
      <c r="KDQ39" s="147"/>
      <c r="KDR39" s="147"/>
      <c r="KDS39" s="147"/>
      <c r="KDT39" s="147"/>
      <c r="KDU39" s="147"/>
      <c r="KDV39" s="147"/>
      <c r="KDW39" s="147"/>
      <c r="KDX39" s="147"/>
      <c r="KDY39" s="147"/>
      <c r="KDZ39" s="147"/>
      <c r="KEA39" s="147"/>
      <c r="KEB39" s="147"/>
      <c r="KEC39" s="147"/>
      <c r="KED39" s="147"/>
      <c r="KEE39" s="147"/>
      <c r="KEF39" s="147"/>
      <c r="KEG39" s="147"/>
      <c r="KEH39" s="147"/>
      <c r="KEI39" s="147"/>
      <c r="KEJ39" s="147"/>
      <c r="KEK39" s="147"/>
      <c r="KEL39" s="147"/>
      <c r="KEM39" s="147"/>
      <c r="KEN39" s="147"/>
      <c r="KEO39" s="147"/>
      <c r="KEP39" s="147"/>
      <c r="KEQ39" s="147"/>
      <c r="KER39" s="147"/>
      <c r="KES39" s="147"/>
      <c r="KET39" s="147"/>
      <c r="KEU39" s="147"/>
      <c r="KEV39" s="147"/>
      <c r="KEW39" s="147"/>
      <c r="KEX39" s="147"/>
      <c r="KEY39" s="147"/>
      <c r="KEZ39" s="147"/>
      <c r="KFA39" s="147"/>
      <c r="KFB39" s="147"/>
      <c r="KFC39" s="147"/>
      <c r="KFD39" s="147"/>
      <c r="KFE39" s="147"/>
      <c r="KFF39" s="147"/>
      <c r="KFG39" s="147"/>
      <c r="KFH39" s="147"/>
      <c r="KFI39" s="147"/>
      <c r="KFJ39" s="147"/>
      <c r="KFK39" s="147"/>
      <c r="KFL39" s="147"/>
      <c r="KFM39" s="147"/>
      <c r="KFN39" s="147"/>
      <c r="KFO39" s="147"/>
      <c r="KFP39" s="147"/>
      <c r="KFQ39" s="147"/>
      <c r="KFR39" s="147"/>
      <c r="KFS39" s="147"/>
      <c r="KFT39" s="147"/>
      <c r="KFU39" s="147"/>
      <c r="KFV39" s="147"/>
      <c r="KFW39" s="147"/>
      <c r="KFX39" s="147"/>
      <c r="KFY39" s="147"/>
      <c r="KFZ39" s="147"/>
      <c r="KGA39" s="147"/>
      <c r="KGB39" s="147"/>
      <c r="KGC39" s="147"/>
      <c r="KGD39" s="147"/>
      <c r="KGE39" s="147"/>
      <c r="KGF39" s="147"/>
      <c r="KGG39" s="147"/>
      <c r="KGH39" s="147"/>
      <c r="KGI39" s="147"/>
      <c r="KGJ39" s="147"/>
      <c r="KGK39" s="147"/>
      <c r="KGL39" s="147"/>
      <c r="KGM39" s="147"/>
      <c r="KGN39" s="147"/>
      <c r="KGO39" s="147"/>
      <c r="KGP39" s="147"/>
      <c r="KGQ39" s="147"/>
      <c r="KGR39" s="147"/>
      <c r="KGS39" s="147"/>
      <c r="KGT39" s="147"/>
      <c r="KGU39" s="147"/>
      <c r="KGV39" s="147"/>
      <c r="KGW39" s="147"/>
      <c r="KGX39" s="147"/>
      <c r="KGY39" s="147"/>
      <c r="KGZ39" s="147"/>
      <c r="KHA39" s="147"/>
      <c r="KHB39" s="147"/>
      <c r="KHC39" s="147"/>
      <c r="KHD39" s="147"/>
      <c r="KHE39" s="147"/>
      <c r="KHF39" s="147"/>
      <c r="KHG39" s="147"/>
      <c r="KHH39" s="147"/>
      <c r="KHI39" s="147"/>
      <c r="KHJ39" s="147"/>
      <c r="KHK39" s="147"/>
      <c r="KHL39" s="147"/>
      <c r="KHM39" s="147"/>
      <c r="KHN39" s="147"/>
      <c r="KHO39" s="147"/>
      <c r="KHP39" s="147"/>
      <c r="KHQ39" s="147"/>
      <c r="KHR39" s="147"/>
      <c r="KHS39" s="147"/>
      <c r="KHT39" s="147"/>
      <c r="KHU39" s="147"/>
      <c r="KHV39" s="147"/>
      <c r="KHW39" s="147"/>
      <c r="KHX39" s="147"/>
      <c r="KHY39" s="147"/>
      <c r="KHZ39" s="147"/>
      <c r="KIA39" s="147"/>
      <c r="KIB39" s="147"/>
      <c r="KIC39" s="147"/>
      <c r="KID39" s="147"/>
      <c r="KIE39" s="147"/>
      <c r="KIF39" s="147"/>
      <c r="KIG39" s="147"/>
      <c r="KIH39" s="147"/>
      <c r="KII39" s="147"/>
      <c r="KIJ39" s="147"/>
      <c r="KIK39" s="147"/>
      <c r="KIL39" s="147"/>
      <c r="KIM39" s="147"/>
      <c r="KIN39" s="147"/>
      <c r="KIO39" s="147"/>
      <c r="KIP39" s="147"/>
      <c r="KIQ39" s="147"/>
      <c r="KIR39" s="147"/>
      <c r="KIS39" s="147"/>
      <c r="KIT39" s="147"/>
      <c r="KIU39" s="147"/>
      <c r="KIV39" s="147"/>
      <c r="KIW39" s="147"/>
      <c r="KIX39" s="147"/>
      <c r="KIY39" s="147"/>
      <c r="KIZ39" s="147"/>
      <c r="KJA39" s="147"/>
      <c r="KJB39" s="147"/>
      <c r="KJC39" s="147"/>
      <c r="KJD39" s="147"/>
      <c r="KJE39" s="147"/>
      <c r="KJF39" s="147"/>
      <c r="KJG39" s="147"/>
      <c r="KJH39" s="147"/>
      <c r="KJI39" s="147"/>
      <c r="KJJ39" s="147"/>
      <c r="KJK39" s="147"/>
      <c r="KJL39" s="147"/>
      <c r="KJM39" s="147"/>
      <c r="KJN39" s="147"/>
      <c r="KJO39" s="147"/>
      <c r="KJP39" s="147"/>
      <c r="KJQ39" s="147"/>
      <c r="KJR39" s="147"/>
      <c r="KJS39" s="147"/>
      <c r="KJT39" s="147"/>
      <c r="KJU39" s="147"/>
      <c r="KJV39" s="147"/>
      <c r="KJW39" s="147"/>
      <c r="KJX39" s="147"/>
      <c r="KJY39" s="147"/>
      <c r="KJZ39" s="147"/>
      <c r="KKA39" s="147"/>
      <c r="KKB39" s="147"/>
      <c r="KKC39" s="147"/>
      <c r="KKD39" s="147"/>
      <c r="KKE39" s="147"/>
      <c r="KKF39" s="147"/>
      <c r="KKG39" s="147"/>
      <c r="KKH39" s="147"/>
      <c r="KKI39" s="147"/>
      <c r="KKJ39" s="147"/>
      <c r="KKK39" s="147"/>
      <c r="KKL39" s="147"/>
      <c r="KKM39" s="147"/>
      <c r="KKN39" s="147"/>
      <c r="KKO39" s="147"/>
      <c r="KKP39" s="147"/>
      <c r="KKQ39" s="147"/>
      <c r="KKR39" s="147"/>
      <c r="KKS39" s="147"/>
      <c r="KKT39" s="147"/>
      <c r="KKU39" s="147"/>
      <c r="KKV39" s="147"/>
      <c r="KKW39" s="147"/>
      <c r="KKX39" s="147"/>
      <c r="KKY39" s="147"/>
      <c r="KKZ39" s="147"/>
      <c r="KLA39" s="147"/>
      <c r="KLB39" s="147"/>
      <c r="KLC39" s="147"/>
      <c r="KLD39" s="147"/>
      <c r="KLE39" s="147"/>
      <c r="KLF39" s="147"/>
      <c r="KLG39" s="147"/>
      <c r="KLH39" s="147"/>
      <c r="KLI39" s="147"/>
      <c r="KLJ39" s="147"/>
      <c r="KLK39" s="147"/>
      <c r="KLL39" s="147"/>
      <c r="KLM39" s="147"/>
      <c r="KLN39" s="147"/>
      <c r="KLO39" s="147"/>
      <c r="KLP39" s="147"/>
      <c r="KLQ39" s="147"/>
      <c r="KLR39" s="147"/>
      <c r="KLS39" s="147"/>
      <c r="KLT39" s="147"/>
      <c r="KLU39" s="147"/>
      <c r="KLV39" s="147"/>
      <c r="KLW39" s="147"/>
      <c r="KLX39" s="147"/>
      <c r="KLY39" s="147"/>
      <c r="KLZ39" s="147"/>
      <c r="KMA39" s="147"/>
      <c r="KMB39" s="147"/>
      <c r="KMC39" s="147"/>
      <c r="KMD39" s="147"/>
      <c r="KME39" s="147"/>
      <c r="KMF39" s="147"/>
      <c r="KMG39" s="147"/>
      <c r="KMH39" s="147"/>
      <c r="KMI39" s="147"/>
      <c r="KMJ39" s="147"/>
      <c r="KMK39" s="147"/>
      <c r="KML39" s="147"/>
      <c r="KMM39" s="147"/>
      <c r="KMN39" s="147"/>
      <c r="KMO39" s="147"/>
      <c r="KMP39" s="147"/>
      <c r="KMQ39" s="147"/>
      <c r="KMR39" s="147"/>
      <c r="KMS39" s="147"/>
      <c r="KMT39" s="147"/>
      <c r="KMU39" s="147"/>
      <c r="KMV39" s="147"/>
      <c r="KMW39" s="147"/>
      <c r="KMX39" s="147"/>
      <c r="KMY39" s="147"/>
      <c r="KMZ39" s="147"/>
      <c r="KNA39" s="147"/>
      <c r="KNB39" s="147"/>
      <c r="KNC39" s="147"/>
      <c r="KND39" s="147"/>
      <c r="KNE39" s="147"/>
      <c r="KNF39" s="147"/>
      <c r="KNG39" s="147"/>
      <c r="KNH39" s="147"/>
      <c r="KNI39" s="147"/>
      <c r="KNJ39" s="147"/>
      <c r="KNK39" s="147"/>
      <c r="KNL39" s="147"/>
      <c r="KNM39" s="147"/>
      <c r="KNN39" s="147"/>
      <c r="KNO39" s="147"/>
      <c r="KNP39" s="147"/>
      <c r="KNQ39" s="147"/>
      <c r="KNR39" s="147"/>
      <c r="KNS39" s="147"/>
      <c r="KNT39" s="147"/>
      <c r="KNU39" s="147"/>
      <c r="KNV39" s="147"/>
      <c r="KNW39" s="147"/>
      <c r="KNX39" s="147"/>
      <c r="KNY39" s="147"/>
      <c r="KNZ39" s="147"/>
      <c r="KOA39" s="147"/>
      <c r="KOB39" s="147"/>
      <c r="KOC39" s="147"/>
      <c r="KOD39" s="147"/>
      <c r="KOE39" s="147"/>
      <c r="KOF39" s="147"/>
      <c r="KOG39" s="147"/>
      <c r="KOH39" s="147"/>
      <c r="KOI39" s="147"/>
      <c r="KOJ39" s="147"/>
      <c r="KOK39" s="147"/>
      <c r="KOL39" s="147"/>
      <c r="KOM39" s="147"/>
      <c r="KON39" s="147"/>
      <c r="KOO39" s="147"/>
      <c r="KOP39" s="147"/>
      <c r="KOQ39" s="147"/>
      <c r="KOR39" s="147"/>
      <c r="KOS39" s="147"/>
      <c r="KOT39" s="147"/>
      <c r="KOU39" s="147"/>
      <c r="KOV39" s="147"/>
      <c r="KOW39" s="147"/>
      <c r="KOX39" s="147"/>
      <c r="KOY39" s="147"/>
      <c r="KOZ39" s="147"/>
      <c r="KPA39" s="147"/>
      <c r="KPB39" s="147"/>
      <c r="KPC39" s="147"/>
      <c r="KPD39" s="147"/>
      <c r="KPE39" s="147"/>
      <c r="KPF39" s="147"/>
      <c r="KPG39" s="147"/>
      <c r="KPH39" s="147"/>
      <c r="KPI39" s="147"/>
      <c r="KPJ39" s="147"/>
      <c r="KPK39" s="147"/>
      <c r="KPL39" s="147"/>
      <c r="KPM39" s="147"/>
      <c r="KPN39" s="147"/>
      <c r="KPO39" s="147"/>
      <c r="KPP39" s="147"/>
      <c r="KPQ39" s="147"/>
      <c r="KPR39" s="147"/>
      <c r="KPS39" s="147"/>
      <c r="KPT39" s="147"/>
      <c r="KPU39" s="147"/>
      <c r="KPV39" s="147"/>
      <c r="KPW39" s="147"/>
      <c r="KPX39" s="147"/>
      <c r="KPY39" s="147"/>
      <c r="KPZ39" s="147"/>
      <c r="KQA39" s="147"/>
      <c r="KQB39" s="147"/>
      <c r="KQC39" s="147"/>
      <c r="KQD39" s="147"/>
      <c r="KQE39" s="147"/>
      <c r="KQF39" s="147"/>
      <c r="KQG39" s="147"/>
      <c r="KQH39" s="147"/>
      <c r="KQI39" s="147"/>
      <c r="KQJ39" s="147"/>
      <c r="KQK39" s="147"/>
      <c r="KQL39" s="147"/>
      <c r="KQM39" s="147"/>
      <c r="KQN39" s="147"/>
      <c r="KQO39" s="147"/>
      <c r="KQP39" s="147"/>
      <c r="KQQ39" s="147"/>
      <c r="KQR39" s="147"/>
      <c r="KQS39" s="147"/>
      <c r="KQT39" s="147"/>
      <c r="KQU39" s="147"/>
      <c r="KQV39" s="147"/>
      <c r="KQW39" s="147"/>
      <c r="KQX39" s="147"/>
      <c r="KQY39" s="147"/>
      <c r="KQZ39" s="147"/>
      <c r="KRA39" s="147"/>
      <c r="KRB39" s="147"/>
      <c r="KRC39" s="147"/>
      <c r="KRD39" s="147"/>
      <c r="KRE39" s="147"/>
      <c r="KRF39" s="147"/>
      <c r="KRG39" s="147"/>
      <c r="KRH39" s="147"/>
      <c r="KRI39" s="147"/>
      <c r="KRJ39" s="147"/>
      <c r="KRK39" s="147"/>
      <c r="KRL39" s="147"/>
      <c r="KRM39" s="147"/>
      <c r="KRN39" s="147"/>
      <c r="KRO39" s="147"/>
      <c r="KRP39" s="147"/>
      <c r="KRQ39" s="147"/>
      <c r="KRR39" s="147"/>
      <c r="KRS39" s="147"/>
      <c r="KRT39" s="147"/>
      <c r="KRU39" s="147"/>
      <c r="KRV39" s="147"/>
      <c r="KRW39" s="147"/>
      <c r="KRX39" s="147"/>
      <c r="KRY39" s="147"/>
      <c r="KRZ39" s="147"/>
      <c r="KSA39" s="147"/>
      <c r="KSB39" s="147"/>
      <c r="KSC39" s="147"/>
      <c r="KSD39" s="147"/>
      <c r="KSE39" s="147"/>
      <c r="KSF39" s="147"/>
      <c r="KSG39" s="147"/>
      <c r="KSH39" s="147"/>
      <c r="KSI39" s="147"/>
      <c r="KSJ39" s="147"/>
      <c r="KSK39" s="147"/>
      <c r="KSL39" s="147"/>
      <c r="KSM39" s="147"/>
      <c r="KSN39" s="147"/>
      <c r="KSO39" s="147"/>
      <c r="KSP39" s="147"/>
      <c r="KSQ39" s="147"/>
      <c r="KSR39" s="147"/>
      <c r="KSS39" s="147"/>
      <c r="KST39" s="147"/>
      <c r="KSU39" s="147"/>
      <c r="KSV39" s="147"/>
      <c r="KSW39" s="147"/>
      <c r="KSX39" s="147"/>
      <c r="KSY39" s="147"/>
      <c r="KSZ39" s="147"/>
      <c r="KTA39" s="147"/>
      <c r="KTB39" s="147"/>
      <c r="KTC39" s="147"/>
      <c r="KTD39" s="147"/>
      <c r="KTE39" s="147"/>
      <c r="KTF39" s="147"/>
      <c r="KTG39" s="147"/>
      <c r="KTH39" s="147"/>
      <c r="KTI39" s="147"/>
      <c r="KTJ39" s="147"/>
      <c r="KTK39" s="147"/>
      <c r="KTL39" s="147"/>
      <c r="KTM39" s="147"/>
      <c r="KTN39" s="147"/>
      <c r="KTO39" s="147"/>
      <c r="KTP39" s="147"/>
      <c r="KTQ39" s="147"/>
      <c r="KTR39" s="147"/>
      <c r="KTS39" s="147"/>
      <c r="KTT39" s="147"/>
      <c r="KTU39" s="147"/>
      <c r="KTV39" s="147"/>
      <c r="KTW39" s="147"/>
      <c r="KTX39" s="147"/>
      <c r="KTY39" s="147"/>
      <c r="KTZ39" s="147"/>
      <c r="KUA39" s="147"/>
      <c r="KUB39" s="147"/>
      <c r="KUC39" s="147"/>
      <c r="KUD39" s="147"/>
      <c r="KUE39" s="147"/>
      <c r="KUF39" s="147"/>
      <c r="KUG39" s="147"/>
      <c r="KUH39" s="147"/>
      <c r="KUI39" s="147"/>
      <c r="KUJ39" s="147"/>
      <c r="KUK39" s="147"/>
      <c r="KUL39" s="147"/>
      <c r="KUM39" s="147"/>
      <c r="KUN39" s="147"/>
      <c r="KUO39" s="147"/>
      <c r="KUP39" s="147"/>
      <c r="KUQ39" s="147"/>
      <c r="KUR39" s="147"/>
      <c r="KUS39" s="147"/>
      <c r="KUT39" s="147"/>
      <c r="KUU39" s="147"/>
      <c r="KUV39" s="147"/>
      <c r="KUW39" s="147"/>
      <c r="KUX39" s="147"/>
      <c r="KUY39" s="147"/>
      <c r="KUZ39" s="147"/>
      <c r="KVA39" s="147"/>
      <c r="KVB39" s="147"/>
      <c r="KVC39" s="147"/>
      <c r="KVD39" s="147"/>
      <c r="KVE39" s="147"/>
      <c r="KVF39" s="147"/>
      <c r="KVG39" s="147"/>
      <c r="KVH39" s="147"/>
      <c r="KVI39" s="147"/>
      <c r="KVJ39" s="147"/>
      <c r="KVK39" s="147"/>
      <c r="KVL39" s="147"/>
      <c r="KVM39" s="147"/>
      <c r="KVN39" s="147"/>
      <c r="KVO39" s="147"/>
      <c r="KVP39" s="147"/>
      <c r="KVQ39" s="147"/>
      <c r="KVR39" s="147"/>
      <c r="KVS39" s="147"/>
      <c r="KVT39" s="147"/>
      <c r="KVU39" s="147"/>
      <c r="KVV39" s="147"/>
      <c r="KVW39" s="147"/>
      <c r="KVX39" s="147"/>
      <c r="KVY39" s="147"/>
      <c r="KVZ39" s="147"/>
      <c r="KWA39" s="147"/>
      <c r="KWB39" s="147"/>
      <c r="KWC39" s="147"/>
      <c r="KWD39" s="147"/>
      <c r="KWE39" s="147"/>
      <c r="KWF39" s="147"/>
      <c r="KWG39" s="147"/>
      <c r="KWH39" s="147"/>
      <c r="KWI39" s="147"/>
      <c r="KWJ39" s="147"/>
      <c r="KWK39" s="147"/>
      <c r="KWL39" s="147"/>
      <c r="KWM39" s="147"/>
      <c r="KWN39" s="147"/>
      <c r="KWO39" s="147"/>
      <c r="KWP39" s="147"/>
      <c r="KWQ39" s="147"/>
      <c r="KWR39" s="147"/>
      <c r="KWS39" s="147"/>
      <c r="KWT39" s="147"/>
      <c r="KWU39" s="147"/>
      <c r="KWV39" s="147"/>
      <c r="KWW39" s="147"/>
      <c r="KWX39" s="147"/>
      <c r="KWY39" s="147"/>
      <c r="KWZ39" s="147"/>
      <c r="KXA39" s="147"/>
      <c r="KXB39" s="147"/>
      <c r="KXC39" s="147"/>
      <c r="KXD39" s="147"/>
      <c r="KXE39" s="147"/>
      <c r="KXF39" s="147"/>
      <c r="KXG39" s="147"/>
      <c r="KXH39" s="147"/>
      <c r="KXI39" s="147"/>
      <c r="KXJ39" s="147"/>
      <c r="KXK39" s="147"/>
      <c r="KXL39" s="147"/>
      <c r="KXM39" s="147"/>
      <c r="KXN39" s="147"/>
      <c r="KXO39" s="147"/>
      <c r="KXP39" s="147"/>
      <c r="KXQ39" s="147"/>
      <c r="KXR39" s="147"/>
      <c r="KXS39" s="147"/>
      <c r="KXT39" s="147"/>
      <c r="KXU39" s="147"/>
      <c r="KXV39" s="147"/>
      <c r="KXW39" s="147"/>
      <c r="KXX39" s="147"/>
      <c r="KXY39" s="147"/>
      <c r="KXZ39" s="147"/>
      <c r="KYA39" s="147"/>
      <c r="KYB39" s="147"/>
      <c r="KYC39" s="147"/>
      <c r="KYD39" s="147"/>
      <c r="KYE39" s="147"/>
      <c r="KYF39" s="147"/>
      <c r="KYG39" s="147"/>
      <c r="KYH39" s="147"/>
      <c r="KYI39" s="147"/>
      <c r="KYJ39" s="147"/>
      <c r="KYK39" s="147"/>
      <c r="KYL39" s="147"/>
      <c r="KYM39" s="147"/>
      <c r="KYN39" s="147"/>
      <c r="KYO39" s="147"/>
      <c r="KYP39" s="147"/>
      <c r="KYQ39" s="147"/>
      <c r="KYR39" s="147"/>
      <c r="KYS39" s="147"/>
      <c r="KYT39" s="147"/>
      <c r="KYU39" s="147"/>
      <c r="KYV39" s="147"/>
      <c r="KYW39" s="147"/>
      <c r="KYX39" s="147"/>
      <c r="KYY39" s="147"/>
      <c r="KYZ39" s="147"/>
      <c r="KZA39" s="147"/>
      <c r="KZB39" s="147"/>
      <c r="KZC39" s="147"/>
      <c r="KZD39" s="147"/>
      <c r="KZE39" s="147"/>
      <c r="KZF39" s="147"/>
      <c r="KZG39" s="147"/>
      <c r="KZH39" s="147"/>
      <c r="KZI39" s="147"/>
      <c r="KZJ39" s="147"/>
      <c r="KZK39" s="147"/>
      <c r="KZL39" s="147"/>
      <c r="KZM39" s="147"/>
      <c r="KZN39" s="147"/>
      <c r="KZO39" s="147"/>
      <c r="KZP39" s="147"/>
      <c r="KZQ39" s="147"/>
      <c r="KZR39" s="147"/>
      <c r="KZS39" s="147"/>
      <c r="KZT39" s="147"/>
      <c r="KZU39" s="147"/>
      <c r="KZV39" s="147"/>
      <c r="KZW39" s="147"/>
      <c r="KZX39" s="147"/>
      <c r="KZY39" s="147"/>
      <c r="KZZ39" s="147"/>
      <c r="LAA39" s="147"/>
      <c r="LAB39" s="147"/>
      <c r="LAC39" s="147"/>
      <c r="LAD39" s="147"/>
      <c r="LAE39" s="147"/>
      <c r="LAF39" s="147"/>
      <c r="LAG39" s="147"/>
      <c r="LAH39" s="147"/>
      <c r="LAI39" s="147"/>
      <c r="LAJ39" s="147"/>
      <c r="LAK39" s="147"/>
      <c r="LAL39" s="147"/>
      <c r="LAM39" s="147"/>
      <c r="LAN39" s="147"/>
      <c r="LAO39" s="147"/>
      <c r="LAP39" s="147"/>
      <c r="LAQ39" s="147"/>
      <c r="LAR39" s="147"/>
      <c r="LAS39" s="147"/>
      <c r="LAT39" s="147"/>
      <c r="LAU39" s="147"/>
      <c r="LAV39" s="147"/>
      <c r="LAW39" s="147"/>
      <c r="LAX39" s="147"/>
      <c r="LAY39" s="147"/>
      <c r="LAZ39" s="147"/>
      <c r="LBA39" s="147"/>
      <c r="LBB39" s="147"/>
      <c r="LBC39" s="147"/>
      <c r="LBD39" s="147"/>
      <c r="LBE39" s="147"/>
      <c r="LBF39" s="147"/>
      <c r="LBG39" s="147"/>
      <c r="LBH39" s="147"/>
      <c r="LBI39" s="147"/>
      <c r="LBJ39" s="147"/>
      <c r="LBK39" s="147"/>
      <c r="LBL39" s="147"/>
      <c r="LBM39" s="147"/>
      <c r="LBN39" s="147"/>
      <c r="LBO39" s="147"/>
      <c r="LBP39" s="147"/>
      <c r="LBQ39" s="147"/>
      <c r="LBR39" s="147"/>
      <c r="LBS39" s="147"/>
      <c r="LBT39" s="147"/>
      <c r="LBU39" s="147"/>
      <c r="LBV39" s="147"/>
      <c r="LBW39" s="147"/>
      <c r="LBX39" s="147"/>
      <c r="LBY39" s="147"/>
      <c r="LBZ39" s="147"/>
      <c r="LCA39" s="147"/>
      <c r="LCB39" s="147"/>
      <c r="LCC39" s="147"/>
      <c r="LCD39" s="147"/>
      <c r="LCE39" s="147"/>
      <c r="LCF39" s="147"/>
      <c r="LCG39" s="147"/>
      <c r="LCH39" s="147"/>
      <c r="LCI39" s="147"/>
      <c r="LCJ39" s="147"/>
      <c r="LCK39" s="147"/>
      <c r="LCL39" s="147"/>
      <c r="LCM39" s="147"/>
      <c r="LCN39" s="147"/>
      <c r="LCO39" s="147"/>
      <c r="LCP39" s="147"/>
      <c r="LCQ39" s="147"/>
      <c r="LCR39" s="147"/>
      <c r="LCS39" s="147"/>
      <c r="LCT39" s="147"/>
      <c r="LCU39" s="147"/>
      <c r="LCV39" s="147"/>
      <c r="LCW39" s="147"/>
      <c r="LCX39" s="147"/>
      <c r="LCY39" s="147"/>
      <c r="LCZ39" s="147"/>
      <c r="LDA39" s="147"/>
      <c r="LDB39" s="147"/>
      <c r="LDC39" s="147"/>
      <c r="LDD39" s="147"/>
      <c r="LDE39" s="147"/>
      <c r="LDF39" s="147"/>
      <c r="LDG39" s="147"/>
      <c r="LDH39" s="147"/>
      <c r="LDI39" s="147"/>
      <c r="LDJ39" s="147"/>
      <c r="LDK39" s="147"/>
      <c r="LDL39" s="147"/>
      <c r="LDM39" s="147"/>
      <c r="LDN39" s="147"/>
      <c r="LDO39" s="147"/>
      <c r="LDP39" s="147"/>
      <c r="LDQ39" s="147"/>
      <c r="LDR39" s="147"/>
      <c r="LDS39" s="147"/>
      <c r="LDT39" s="147"/>
      <c r="LDU39" s="147"/>
      <c r="LDV39" s="147"/>
      <c r="LDW39" s="147"/>
      <c r="LDX39" s="147"/>
      <c r="LDY39" s="147"/>
      <c r="LDZ39" s="147"/>
      <c r="LEA39" s="147"/>
      <c r="LEB39" s="147"/>
      <c r="LEC39" s="147"/>
      <c r="LED39" s="147"/>
      <c r="LEE39" s="147"/>
      <c r="LEF39" s="147"/>
      <c r="LEG39" s="147"/>
      <c r="LEH39" s="147"/>
      <c r="LEI39" s="147"/>
      <c r="LEJ39" s="147"/>
      <c r="LEK39" s="147"/>
      <c r="LEL39" s="147"/>
      <c r="LEM39" s="147"/>
      <c r="LEN39" s="147"/>
      <c r="LEO39" s="147"/>
      <c r="LEP39" s="147"/>
      <c r="LEQ39" s="147"/>
      <c r="LER39" s="147"/>
      <c r="LES39" s="147"/>
      <c r="LET39" s="147"/>
      <c r="LEU39" s="147"/>
      <c r="LEV39" s="147"/>
      <c r="LEW39" s="147"/>
      <c r="LEX39" s="147"/>
      <c r="LEY39" s="147"/>
      <c r="LEZ39" s="147"/>
      <c r="LFA39" s="147"/>
      <c r="LFB39" s="147"/>
      <c r="LFC39" s="147"/>
      <c r="LFD39" s="147"/>
      <c r="LFE39" s="147"/>
      <c r="LFF39" s="147"/>
      <c r="LFG39" s="147"/>
      <c r="LFH39" s="147"/>
      <c r="LFI39" s="147"/>
      <c r="LFJ39" s="147"/>
      <c r="LFK39" s="147"/>
      <c r="LFL39" s="147"/>
      <c r="LFM39" s="147"/>
      <c r="LFN39" s="147"/>
      <c r="LFO39" s="147"/>
      <c r="LFP39" s="147"/>
      <c r="LFQ39" s="147"/>
      <c r="LFR39" s="147"/>
      <c r="LFS39" s="147"/>
      <c r="LFT39" s="147"/>
      <c r="LFU39" s="147"/>
      <c r="LFV39" s="147"/>
      <c r="LFW39" s="147"/>
      <c r="LFX39" s="147"/>
      <c r="LFY39" s="147"/>
      <c r="LFZ39" s="147"/>
      <c r="LGA39" s="147"/>
      <c r="LGB39" s="147"/>
      <c r="LGC39" s="147"/>
      <c r="LGD39" s="147"/>
      <c r="LGE39" s="147"/>
      <c r="LGF39" s="147"/>
      <c r="LGG39" s="147"/>
      <c r="LGH39" s="147"/>
      <c r="LGI39" s="147"/>
      <c r="LGJ39" s="147"/>
      <c r="LGK39" s="147"/>
      <c r="LGL39" s="147"/>
      <c r="LGM39" s="147"/>
      <c r="LGN39" s="147"/>
      <c r="LGO39" s="147"/>
      <c r="LGP39" s="147"/>
      <c r="LGQ39" s="147"/>
      <c r="LGR39" s="147"/>
      <c r="LGS39" s="147"/>
      <c r="LGT39" s="147"/>
      <c r="LGU39" s="147"/>
      <c r="LGV39" s="147"/>
      <c r="LGW39" s="147"/>
      <c r="LGX39" s="147"/>
      <c r="LGY39" s="147"/>
      <c r="LGZ39" s="147"/>
      <c r="LHA39" s="147"/>
      <c r="LHB39" s="147"/>
      <c r="LHC39" s="147"/>
      <c r="LHD39" s="147"/>
      <c r="LHE39" s="147"/>
      <c r="LHF39" s="147"/>
      <c r="LHG39" s="147"/>
      <c r="LHH39" s="147"/>
      <c r="LHI39" s="147"/>
      <c r="LHJ39" s="147"/>
      <c r="LHK39" s="147"/>
      <c r="LHL39" s="147"/>
      <c r="LHM39" s="147"/>
      <c r="LHN39" s="147"/>
      <c r="LHO39" s="147"/>
      <c r="LHP39" s="147"/>
      <c r="LHQ39" s="147"/>
      <c r="LHR39" s="147"/>
      <c r="LHS39" s="147"/>
      <c r="LHT39" s="147"/>
      <c r="LHU39" s="147"/>
      <c r="LHV39" s="147"/>
      <c r="LHW39" s="147"/>
      <c r="LHX39" s="147"/>
      <c r="LHY39" s="147"/>
      <c r="LHZ39" s="147"/>
      <c r="LIA39" s="147"/>
      <c r="LIB39" s="147"/>
      <c r="LIC39" s="147"/>
      <c r="LID39" s="147"/>
      <c r="LIE39" s="147"/>
      <c r="LIF39" s="147"/>
      <c r="LIG39" s="147"/>
      <c r="LIH39" s="147"/>
      <c r="LII39" s="147"/>
      <c r="LIJ39" s="147"/>
      <c r="LIK39" s="147"/>
      <c r="LIL39" s="147"/>
      <c r="LIM39" s="147"/>
      <c r="LIN39" s="147"/>
      <c r="LIO39" s="147"/>
      <c r="LIP39" s="147"/>
      <c r="LIQ39" s="147"/>
      <c r="LIR39" s="147"/>
      <c r="LIS39" s="147"/>
      <c r="LIT39" s="147"/>
      <c r="LIU39" s="147"/>
      <c r="LIV39" s="147"/>
      <c r="LIW39" s="147"/>
      <c r="LIX39" s="147"/>
      <c r="LIY39" s="147"/>
      <c r="LIZ39" s="147"/>
      <c r="LJA39" s="147"/>
      <c r="LJB39" s="147"/>
      <c r="LJC39" s="147"/>
      <c r="LJD39" s="147"/>
      <c r="LJE39" s="147"/>
      <c r="LJF39" s="147"/>
      <c r="LJG39" s="147"/>
      <c r="LJH39" s="147"/>
      <c r="LJI39" s="147"/>
      <c r="LJJ39" s="147"/>
      <c r="LJK39" s="147"/>
      <c r="LJL39" s="147"/>
      <c r="LJM39" s="147"/>
      <c r="LJN39" s="147"/>
      <c r="LJO39" s="147"/>
      <c r="LJP39" s="147"/>
      <c r="LJQ39" s="147"/>
      <c r="LJR39" s="147"/>
      <c r="LJS39" s="147"/>
      <c r="LJT39" s="147"/>
      <c r="LJU39" s="147"/>
      <c r="LJV39" s="147"/>
      <c r="LJW39" s="147"/>
      <c r="LJX39" s="147"/>
      <c r="LJY39" s="147"/>
      <c r="LJZ39" s="147"/>
      <c r="LKA39" s="147"/>
      <c r="LKB39" s="147"/>
      <c r="LKC39" s="147"/>
      <c r="LKD39" s="147"/>
      <c r="LKE39" s="147"/>
      <c r="LKF39" s="147"/>
      <c r="LKG39" s="147"/>
      <c r="LKH39" s="147"/>
      <c r="LKI39" s="147"/>
      <c r="LKJ39" s="147"/>
      <c r="LKK39" s="147"/>
      <c r="LKL39" s="147"/>
      <c r="LKM39" s="147"/>
      <c r="LKN39" s="147"/>
      <c r="LKO39" s="147"/>
      <c r="LKP39" s="147"/>
      <c r="LKQ39" s="147"/>
      <c r="LKR39" s="147"/>
      <c r="LKS39" s="147"/>
      <c r="LKT39" s="147"/>
      <c r="LKU39" s="147"/>
      <c r="LKV39" s="147"/>
      <c r="LKW39" s="147"/>
      <c r="LKX39" s="147"/>
      <c r="LKY39" s="147"/>
      <c r="LKZ39" s="147"/>
      <c r="LLA39" s="147"/>
      <c r="LLB39" s="147"/>
      <c r="LLC39" s="147"/>
      <c r="LLD39" s="147"/>
      <c r="LLE39" s="147"/>
      <c r="LLF39" s="147"/>
      <c r="LLG39" s="147"/>
      <c r="LLH39" s="147"/>
      <c r="LLI39" s="147"/>
      <c r="LLJ39" s="147"/>
      <c r="LLK39" s="147"/>
      <c r="LLL39" s="147"/>
      <c r="LLM39" s="147"/>
      <c r="LLN39" s="147"/>
      <c r="LLO39" s="147"/>
      <c r="LLP39" s="147"/>
      <c r="LLQ39" s="147"/>
      <c r="LLR39" s="147"/>
      <c r="LLS39" s="147"/>
      <c r="LLT39" s="147"/>
      <c r="LLU39" s="147"/>
      <c r="LLV39" s="147"/>
      <c r="LLW39" s="147"/>
      <c r="LLX39" s="147"/>
      <c r="LLY39" s="147"/>
      <c r="LLZ39" s="147"/>
      <c r="LMA39" s="147"/>
      <c r="LMB39" s="147"/>
      <c r="LMC39" s="147"/>
      <c r="LMD39" s="147"/>
      <c r="LME39" s="147"/>
      <c r="LMF39" s="147"/>
      <c r="LMG39" s="147"/>
      <c r="LMH39" s="147"/>
      <c r="LMI39" s="147"/>
      <c r="LMJ39" s="147"/>
      <c r="LMK39" s="147"/>
      <c r="LML39" s="147"/>
      <c r="LMM39" s="147"/>
      <c r="LMN39" s="147"/>
      <c r="LMO39" s="147"/>
      <c r="LMP39" s="147"/>
      <c r="LMQ39" s="147"/>
      <c r="LMR39" s="147"/>
      <c r="LMS39" s="147"/>
      <c r="LMT39" s="147"/>
      <c r="LMU39" s="147"/>
      <c r="LMV39" s="147"/>
      <c r="LMW39" s="147"/>
      <c r="LMX39" s="147"/>
      <c r="LMY39" s="147"/>
      <c r="LMZ39" s="147"/>
      <c r="LNA39" s="147"/>
      <c r="LNB39" s="147"/>
      <c r="LNC39" s="147"/>
      <c r="LND39" s="147"/>
      <c r="LNE39" s="147"/>
      <c r="LNF39" s="147"/>
      <c r="LNG39" s="147"/>
      <c r="LNH39" s="147"/>
      <c r="LNI39" s="147"/>
      <c r="LNJ39" s="147"/>
      <c r="LNK39" s="147"/>
      <c r="LNL39" s="147"/>
      <c r="LNM39" s="147"/>
      <c r="LNN39" s="147"/>
      <c r="LNO39" s="147"/>
      <c r="LNP39" s="147"/>
      <c r="LNQ39" s="147"/>
      <c r="LNR39" s="147"/>
      <c r="LNS39" s="147"/>
      <c r="LNT39" s="147"/>
      <c r="LNU39" s="147"/>
      <c r="LNV39" s="147"/>
      <c r="LNW39" s="147"/>
      <c r="LNX39" s="147"/>
      <c r="LNY39" s="147"/>
      <c r="LNZ39" s="147"/>
      <c r="LOA39" s="147"/>
      <c r="LOB39" s="147"/>
      <c r="LOC39" s="147"/>
      <c r="LOD39" s="147"/>
      <c r="LOE39" s="147"/>
      <c r="LOF39" s="147"/>
      <c r="LOG39" s="147"/>
      <c r="LOH39" s="147"/>
      <c r="LOI39" s="147"/>
      <c r="LOJ39" s="147"/>
      <c r="LOK39" s="147"/>
      <c r="LOL39" s="147"/>
      <c r="LOM39" s="147"/>
      <c r="LON39" s="147"/>
      <c r="LOO39" s="147"/>
      <c r="LOP39" s="147"/>
      <c r="LOQ39" s="147"/>
      <c r="LOR39" s="147"/>
      <c r="LOS39" s="147"/>
      <c r="LOT39" s="147"/>
      <c r="LOU39" s="147"/>
      <c r="LOV39" s="147"/>
      <c r="LOW39" s="147"/>
      <c r="LOX39" s="147"/>
      <c r="LOY39" s="147"/>
      <c r="LOZ39" s="147"/>
      <c r="LPA39" s="147"/>
      <c r="LPB39" s="147"/>
      <c r="LPC39" s="147"/>
      <c r="LPD39" s="147"/>
      <c r="LPE39" s="147"/>
      <c r="LPF39" s="147"/>
      <c r="LPG39" s="147"/>
      <c r="LPH39" s="147"/>
      <c r="LPI39" s="147"/>
      <c r="LPJ39" s="147"/>
      <c r="LPK39" s="147"/>
      <c r="LPL39" s="147"/>
      <c r="LPM39" s="147"/>
      <c r="LPN39" s="147"/>
      <c r="LPO39" s="147"/>
      <c r="LPP39" s="147"/>
      <c r="LPQ39" s="147"/>
      <c r="LPR39" s="147"/>
      <c r="LPS39" s="147"/>
      <c r="LPT39" s="147"/>
      <c r="LPU39" s="147"/>
      <c r="LPV39" s="147"/>
      <c r="LPW39" s="147"/>
      <c r="LPX39" s="147"/>
      <c r="LPY39" s="147"/>
      <c r="LPZ39" s="147"/>
      <c r="LQA39" s="147"/>
      <c r="LQB39" s="147"/>
      <c r="LQC39" s="147"/>
      <c r="LQD39" s="147"/>
      <c r="LQE39" s="147"/>
      <c r="LQF39" s="147"/>
      <c r="LQG39" s="147"/>
      <c r="LQH39" s="147"/>
      <c r="LQI39" s="147"/>
      <c r="LQJ39" s="147"/>
      <c r="LQK39" s="147"/>
      <c r="LQL39" s="147"/>
      <c r="LQM39" s="147"/>
      <c r="LQN39" s="147"/>
      <c r="LQO39" s="147"/>
      <c r="LQP39" s="147"/>
      <c r="LQQ39" s="147"/>
      <c r="LQR39" s="147"/>
      <c r="LQS39" s="147"/>
      <c r="LQT39" s="147"/>
      <c r="LQU39" s="147"/>
      <c r="LQV39" s="147"/>
      <c r="LQW39" s="147"/>
      <c r="LQX39" s="147"/>
      <c r="LQY39" s="147"/>
      <c r="LQZ39" s="147"/>
      <c r="LRA39" s="147"/>
      <c r="LRB39" s="147"/>
      <c r="LRC39" s="147"/>
      <c r="LRD39" s="147"/>
      <c r="LRE39" s="147"/>
      <c r="LRF39" s="147"/>
      <c r="LRG39" s="147"/>
      <c r="LRH39" s="147"/>
      <c r="LRI39" s="147"/>
      <c r="LRJ39" s="147"/>
      <c r="LRK39" s="147"/>
      <c r="LRL39" s="147"/>
      <c r="LRM39" s="147"/>
      <c r="LRN39" s="147"/>
      <c r="LRO39" s="147"/>
      <c r="LRP39" s="147"/>
      <c r="LRQ39" s="147"/>
      <c r="LRR39" s="147"/>
      <c r="LRS39" s="147"/>
      <c r="LRT39" s="147"/>
      <c r="LRU39" s="147"/>
      <c r="LRV39" s="147"/>
      <c r="LRW39" s="147"/>
      <c r="LRX39" s="147"/>
      <c r="LRY39" s="147"/>
      <c r="LRZ39" s="147"/>
      <c r="LSA39" s="147"/>
      <c r="LSB39" s="147"/>
      <c r="LSC39" s="147"/>
      <c r="LSD39" s="147"/>
      <c r="LSE39" s="147"/>
      <c r="LSF39" s="147"/>
      <c r="LSG39" s="147"/>
      <c r="LSH39" s="147"/>
      <c r="LSI39" s="147"/>
      <c r="LSJ39" s="147"/>
      <c r="LSK39" s="147"/>
      <c r="LSL39" s="147"/>
      <c r="LSM39" s="147"/>
      <c r="LSN39" s="147"/>
      <c r="LSO39" s="147"/>
      <c r="LSP39" s="147"/>
      <c r="LSQ39" s="147"/>
      <c r="LSR39" s="147"/>
      <c r="LSS39" s="147"/>
      <c r="LST39" s="147"/>
      <c r="LSU39" s="147"/>
      <c r="LSV39" s="147"/>
      <c r="LSW39" s="147"/>
      <c r="LSX39" s="147"/>
      <c r="LSY39" s="147"/>
      <c r="LSZ39" s="147"/>
      <c r="LTA39" s="147"/>
      <c r="LTB39" s="147"/>
      <c r="LTC39" s="147"/>
      <c r="LTD39" s="147"/>
      <c r="LTE39" s="147"/>
      <c r="LTF39" s="147"/>
      <c r="LTG39" s="147"/>
      <c r="LTH39" s="147"/>
      <c r="LTI39" s="147"/>
      <c r="LTJ39" s="147"/>
      <c r="LTK39" s="147"/>
      <c r="LTL39" s="147"/>
      <c r="LTM39" s="147"/>
      <c r="LTN39" s="147"/>
      <c r="LTO39" s="147"/>
      <c r="LTP39" s="147"/>
      <c r="LTQ39" s="147"/>
      <c r="LTR39" s="147"/>
      <c r="LTS39" s="147"/>
      <c r="LTT39" s="147"/>
      <c r="LTU39" s="147"/>
      <c r="LTV39" s="147"/>
      <c r="LTW39" s="147"/>
      <c r="LTX39" s="147"/>
      <c r="LTY39" s="147"/>
      <c r="LTZ39" s="147"/>
      <c r="LUA39" s="147"/>
      <c r="LUB39" s="147"/>
      <c r="LUC39" s="147"/>
      <c r="LUD39" s="147"/>
      <c r="LUE39" s="147"/>
      <c r="LUF39" s="147"/>
      <c r="LUG39" s="147"/>
      <c r="LUH39" s="147"/>
      <c r="LUI39" s="147"/>
      <c r="LUJ39" s="147"/>
      <c r="LUK39" s="147"/>
      <c r="LUL39" s="147"/>
      <c r="LUM39" s="147"/>
      <c r="LUN39" s="147"/>
      <c r="LUO39" s="147"/>
      <c r="LUP39" s="147"/>
      <c r="LUQ39" s="147"/>
      <c r="LUR39" s="147"/>
      <c r="LUS39" s="147"/>
      <c r="LUT39" s="147"/>
      <c r="LUU39" s="147"/>
      <c r="LUV39" s="147"/>
      <c r="LUW39" s="147"/>
      <c r="LUX39" s="147"/>
      <c r="LUY39" s="147"/>
      <c r="LUZ39" s="147"/>
      <c r="LVA39" s="147"/>
      <c r="LVB39" s="147"/>
      <c r="LVC39" s="147"/>
      <c r="LVD39" s="147"/>
      <c r="LVE39" s="147"/>
      <c r="LVF39" s="147"/>
      <c r="LVG39" s="147"/>
      <c r="LVH39" s="147"/>
      <c r="LVI39" s="147"/>
      <c r="LVJ39" s="147"/>
      <c r="LVK39" s="147"/>
      <c r="LVL39" s="147"/>
      <c r="LVM39" s="147"/>
      <c r="LVN39" s="147"/>
      <c r="LVO39" s="147"/>
      <c r="LVP39" s="147"/>
      <c r="LVQ39" s="147"/>
      <c r="LVR39" s="147"/>
      <c r="LVS39" s="147"/>
      <c r="LVT39" s="147"/>
      <c r="LVU39" s="147"/>
      <c r="LVV39" s="147"/>
      <c r="LVW39" s="147"/>
      <c r="LVX39" s="147"/>
      <c r="LVY39" s="147"/>
      <c r="LVZ39" s="147"/>
      <c r="LWA39" s="147"/>
      <c r="LWB39" s="147"/>
      <c r="LWC39" s="147"/>
      <c r="LWD39" s="147"/>
      <c r="LWE39" s="147"/>
      <c r="LWF39" s="147"/>
      <c r="LWG39" s="147"/>
      <c r="LWH39" s="147"/>
      <c r="LWI39" s="147"/>
      <c r="LWJ39" s="147"/>
      <c r="LWK39" s="147"/>
      <c r="LWL39" s="147"/>
      <c r="LWM39" s="147"/>
      <c r="LWN39" s="147"/>
      <c r="LWO39" s="147"/>
      <c r="LWP39" s="147"/>
      <c r="LWQ39" s="147"/>
      <c r="LWR39" s="147"/>
      <c r="LWS39" s="147"/>
      <c r="LWT39" s="147"/>
      <c r="LWU39" s="147"/>
      <c r="LWV39" s="147"/>
      <c r="LWW39" s="147"/>
      <c r="LWX39" s="147"/>
      <c r="LWY39" s="147"/>
      <c r="LWZ39" s="147"/>
      <c r="LXA39" s="147"/>
      <c r="LXB39" s="147"/>
      <c r="LXC39" s="147"/>
      <c r="LXD39" s="147"/>
      <c r="LXE39" s="147"/>
      <c r="LXF39" s="147"/>
      <c r="LXG39" s="147"/>
      <c r="LXH39" s="147"/>
      <c r="LXI39" s="147"/>
      <c r="LXJ39" s="147"/>
      <c r="LXK39" s="147"/>
      <c r="LXL39" s="147"/>
      <c r="LXM39" s="147"/>
      <c r="LXN39" s="147"/>
      <c r="LXO39" s="147"/>
      <c r="LXP39" s="147"/>
      <c r="LXQ39" s="147"/>
      <c r="LXR39" s="147"/>
      <c r="LXS39" s="147"/>
      <c r="LXT39" s="147"/>
      <c r="LXU39" s="147"/>
      <c r="LXV39" s="147"/>
      <c r="LXW39" s="147"/>
      <c r="LXX39" s="147"/>
      <c r="LXY39" s="147"/>
      <c r="LXZ39" s="147"/>
      <c r="LYA39" s="147"/>
      <c r="LYB39" s="147"/>
      <c r="LYC39" s="147"/>
      <c r="LYD39" s="147"/>
      <c r="LYE39" s="147"/>
      <c r="LYF39" s="147"/>
      <c r="LYG39" s="147"/>
      <c r="LYH39" s="147"/>
      <c r="LYI39" s="147"/>
      <c r="LYJ39" s="147"/>
      <c r="LYK39" s="147"/>
      <c r="LYL39" s="147"/>
      <c r="LYM39" s="147"/>
      <c r="LYN39" s="147"/>
      <c r="LYO39" s="147"/>
      <c r="LYP39" s="147"/>
      <c r="LYQ39" s="147"/>
      <c r="LYR39" s="147"/>
      <c r="LYS39" s="147"/>
      <c r="LYT39" s="147"/>
      <c r="LYU39" s="147"/>
      <c r="LYV39" s="147"/>
      <c r="LYW39" s="147"/>
      <c r="LYX39" s="147"/>
      <c r="LYY39" s="147"/>
      <c r="LYZ39" s="147"/>
      <c r="LZA39" s="147"/>
      <c r="LZB39" s="147"/>
      <c r="LZC39" s="147"/>
      <c r="LZD39" s="147"/>
      <c r="LZE39" s="147"/>
      <c r="LZF39" s="147"/>
      <c r="LZG39" s="147"/>
      <c r="LZH39" s="147"/>
      <c r="LZI39" s="147"/>
      <c r="LZJ39" s="147"/>
      <c r="LZK39" s="147"/>
      <c r="LZL39" s="147"/>
      <c r="LZM39" s="147"/>
      <c r="LZN39" s="147"/>
      <c r="LZO39" s="147"/>
      <c r="LZP39" s="147"/>
      <c r="LZQ39" s="147"/>
      <c r="LZR39" s="147"/>
      <c r="LZS39" s="147"/>
      <c r="LZT39" s="147"/>
      <c r="LZU39" s="147"/>
      <c r="LZV39" s="147"/>
      <c r="LZW39" s="147"/>
      <c r="LZX39" s="147"/>
      <c r="LZY39" s="147"/>
      <c r="LZZ39" s="147"/>
      <c r="MAA39" s="147"/>
      <c r="MAB39" s="147"/>
      <c r="MAC39" s="147"/>
      <c r="MAD39" s="147"/>
      <c r="MAE39" s="147"/>
      <c r="MAF39" s="147"/>
      <c r="MAG39" s="147"/>
      <c r="MAH39" s="147"/>
      <c r="MAI39" s="147"/>
      <c r="MAJ39" s="147"/>
      <c r="MAK39" s="147"/>
      <c r="MAL39" s="147"/>
      <c r="MAM39" s="147"/>
      <c r="MAN39" s="147"/>
      <c r="MAO39" s="147"/>
      <c r="MAP39" s="147"/>
      <c r="MAQ39" s="147"/>
      <c r="MAR39" s="147"/>
      <c r="MAS39" s="147"/>
      <c r="MAT39" s="147"/>
      <c r="MAU39" s="147"/>
      <c r="MAV39" s="147"/>
      <c r="MAW39" s="147"/>
      <c r="MAX39" s="147"/>
      <c r="MAY39" s="147"/>
      <c r="MAZ39" s="147"/>
      <c r="MBA39" s="147"/>
      <c r="MBB39" s="147"/>
      <c r="MBC39" s="147"/>
      <c r="MBD39" s="147"/>
      <c r="MBE39" s="147"/>
      <c r="MBF39" s="147"/>
      <c r="MBG39" s="147"/>
      <c r="MBH39" s="147"/>
      <c r="MBI39" s="147"/>
      <c r="MBJ39" s="147"/>
      <c r="MBK39" s="147"/>
      <c r="MBL39" s="147"/>
      <c r="MBM39" s="147"/>
      <c r="MBN39" s="147"/>
      <c r="MBO39" s="147"/>
      <c r="MBP39" s="147"/>
      <c r="MBQ39" s="147"/>
      <c r="MBR39" s="147"/>
      <c r="MBS39" s="147"/>
      <c r="MBT39" s="147"/>
      <c r="MBU39" s="147"/>
      <c r="MBV39" s="147"/>
      <c r="MBW39" s="147"/>
      <c r="MBX39" s="147"/>
      <c r="MBY39" s="147"/>
      <c r="MBZ39" s="147"/>
      <c r="MCA39" s="147"/>
      <c r="MCB39" s="147"/>
      <c r="MCC39" s="147"/>
      <c r="MCD39" s="147"/>
      <c r="MCE39" s="147"/>
      <c r="MCF39" s="147"/>
      <c r="MCG39" s="147"/>
      <c r="MCH39" s="147"/>
      <c r="MCI39" s="147"/>
      <c r="MCJ39" s="147"/>
      <c r="MCK39" s="147"/>
      <c r="MCL39" s="147"/>
      <c r="MCM39" s="147"/>
      <c r="MCN39" s="147"/>
      <c r="MCO39" s="147"/>
      <c r="MCP39" s="147"/>
      <c r="MCQ39" s="147"/>
      <c r="MCR39" s="147"/>
      <c r="MCS39" s="147"/>
      <c r="MCT39" s="147"/>
      <c r="MCU39" s="147"/>
      <c r="MCV39" s="147"/>
      <c r="MCW39" s="147"/>
      <c r="MCX39" s="147"/>
      <c r="MCY39" s="147"/>
      <c r="MCZ39" s="147"/>
      <c r="MDA39" s="147"/>
      <c r="MDB39" s="147"/>
      <c r="MDC39" s="147"/>
      <c r="MDD39" s="147"/>
      <c r="MDE39" s="147"/>
      <c r="MDF39" s="147"/>
      <c r="MDG39" s="147"/>
      <c r="MDH39" s="147"/>
      <c r="MDI39" s="147"/>
      <c r="MDJ39" s="147"/>
      <c r="MDK39" s="147"/>
      <c r="MDL39" s="147"/>
      <c r="MDM39" s="147"/>
      <c r="MDN39" s="147"/>
      <c r="MDO39" s="147"/>
      <c r="MDP39" s="147"/>
      <c r="MDQ39" s="147"/>
      <c r="MDR39" s="147"/>
      <c r="MDS39" s="147"/>
      <c r="MDT39" s="147"/>
      <c r="MDU39" s="147"/>
      <c r="MDV39" s="147"/>
      <c r="MDW39" s="147"/>
      <c r="MDX39" s="147"/>
      <c r="MDY39" s="147"/>
      <c r="MDZ39" s="147"/>
      <c r="MEA39" s="147"/>
      <c r="MEB39" s="147"/>
      <c r="MEC39" s="147"/>
      <c r="MED39" s="147"/>
      <c r="MEE39" s="147"/>
      <c r="MEF39" s="147"/>
      <c r="MEG39" s="147"/>
      <c r="MEH39" s="147"/>
      <c r="MEI39" s="147"/>
      <c r="MEJ39" s="147"/>
      <c r="MEK39" s="147"/>
      <c r="MEL39" s="147"/>
      <c r="MEM39" s="147"/>
      <c r="MEN39" s="147"/>
      <c r="MEO39" s="147"/>
      <c r="MEP39" s="147"/>
      <c r="MEQ39" s="147"/>
      <c r="MER39" s="147"/>
      <c r="MES39" s="147"/>
      <c r="MET39" s="147"/>
      <c r="MEU39" s="147"/>
      <c r="MEV39" s="147"/>
      <c r="MEW39" s="147"/>
      <c r="MEX39" s="147"/>
      <c r="MEY39" s="147"/>
      <c r="MEZ39" s="147"/>
      <c r="MFA39" s="147"/>
      <c r="MFB39" s="147"/>
      <c r="MFC39" s="147"/>
      <c r="MFD39" s="147"/>
      <c r="MFE39" s="147"/>
      <c r="MFF39" s="147"/>
      <c r="MFG39" s="147"/>
      <c r="MFH39" s="147"/>
      <c r="MFI39" s="147"/>
      <c r="MFJ39" s="147"/>
      <c r="MFK39" s="147"/>
      <c r="MFL39" s="147"/>
      <c r="MFM39" s="147"/>
      <c r="MFN39" s="147"/>
      <c r="MFO39" s="147"/>
      <c r="MFP39" s="147"/>
      <c r="MFQ39" s="147"/>
      <c r="MFR39" s="147"/>
      <c r="MFS39" s="147"/>
      <c r="MFT39" s="147"/>
      <c r="MFU39" s="147"/>
      <c r="MFV39" s="147"/>
      <c r="MFW39" s="147"/>
      <c r="MFX39" s="147"/>
      <c r="MFY39" s="147"/>
      <c r="MFZ39" s="147"/>
      <c r="MGA39" s="147"/>
      <c r="MGB39" s="147"/>
      <c r="MGC39" s="147"/>
      <c r="MGD39" s="147"/>
      <c r="MGE39" s="147"/>
      <c r="MGF39" s="147"/>
      <c r="MGG39" s="147"/>
      <c r="MGH39" s="147"/>
      <c r="MGI39" s="147"/>
      <c r="MGJ39" s="147"/>
      <c r="MGK39" s="147"/>
      <c r="MGL39" s="147"/>
      <c r="MGM39" s="147"/>
      <c r="MGN39" s="147"/>
      <c r="MGO39" s="147"/>
      <c r="MGP39" s="147"/>
      <c r="MGQ39" s="147"/>
      <c r="MGR39" s="147"/>
      <c r="MGS39" s="147"/>
      <c r="MGT39" s="147"/>
      <c r="MGU39" s="147"/>
      <c r="MGV39" s="147"/>
      <c r="MGW39" s="147"/>
      <c r="MGX39" s="147"/>
      <c r="MGY39" s="147"/>
      <c r="MGZ39" s="147"/>
      <c r="MHA39" s="147"/>
      <c r="MHB39" s="147"/>
      <c r="MHC39" s="147"/>
      <c r="MHD39" s="147"/>
      <c r="MHE39" s="147"/>
      <c r="MHF39" s="147"/>
      <c r="MHG39" s="147"/>
      <c r="MHH39" s="147"/>
      <c r="MHI39" s="147"/>
      <c r="MHJ39" s="147"/>
      <c r="MHK39" s="147"/>
      <c r="MHL39" s="147"/>
      <c r="MHM39" s="147"/>
      <c r="MHN39" s="147"/>
      <c r="MHO39" s="147"/>
      <c r="MHP39" s="147"/>
      <c r="MHQ39" s="147"/>
      <c r="MHR39" s="147"/>
      <c r="MHS39" s="147"/>
      <c r="MHT39" s="147"/>
      <c r="MHU39" s="147"/>
      <c r="MHV39" s="147"/>
      <c r="MHW39" s="147"/>
      <c r="MHX39" s="147"/>
      <c r="MHY39" s="147"/>
      <c r="MHZ39" s="147"/>
      <c r="MIA39" s="147"/>
      <c r="MIB39" s="147"/>
      <c r="MIC39" s="147"/>
      <c r="MID39" s="147"/>
      <c r="MIE39" s="147"/>
      <c r="MIF39" s="147"/>
      <c r="MIG39" s="147"/>
      <c r="MIH39" s="147"/>
      <c r="MII39" s="147"/>
      <c r="MIJ39" s="147"/>
      <c r="MIK39" s="147"/>
      <c r="MIL39" s="147"/>
      <c r="MIM39" s="147"/>
      <c r="MIN39" s="147"/>
      <c r="MIO39" s="147"/>
      <c r="MIP39" s="147"/>
      <c r="MIQ39" s="147"/>
      <c r="MIR39" s="147"/>
      <c r="MIS39" s="147"/>
      <c r="MIT39" s="147"/>
      <c r="MIU39" s="147"/>
      <c r="MIV39" s="147"/>
      <c r="MIW39" s="147"/>
      <c r="MIX39" s="147"/>
      <c r="MIY39" s="147"/>
      <c r="MIZ39" s="147"/>
      <c r="MJA39" s="147"/>
      <c r="MJB39" s="147"/>
      <c r="MJC39" s="147"/>
      <c r="MJD39" s="147"/>
      <c r="MJE39" s="147"/>
      <c r="MJF39" s="147"/>
      <c r="MJG39" s="147"/>
      <c r="MJH39" s="147"/>
      <c r="MJI39" s="147"/>
      <c r="MJJ39" s="147"/>
      <c r="MJK39" s="147"/>
      <c r="MJL39" s="147"/>
      <c r="MJM39" s="147"/>
      <c r="MJN39" s="147"/>
      <c r="MJO39" s="147"/>
      <c r="MJP39" s="147"/>
      <c r="MJQ39" s="147"/>
      <c r="MJR39" s="147"/>
      <c r="MJS39" s="147"/>
      <c r="MJT39" s="147"/>
      <c r="MJU39" s="147"/>
      <c r="MJV39" s="147"/>
      <c r="MJW39" s="147"/>
      <c r="MJX39" s="147"/>
      <c r="MJY39" s="147"/>
      <c r="MJZ39" s="147"/>
      <c r="MKA39" s="147"/>
      <c r="MKB39" s="147"/>
      <c r="MKC39" s="147"/>
      <c r="MKD39" s="147"/>
      <c r="MKE39" s="147"/>
      <c r="MKF39" s="147"/>
      <c r="MKG39" s="147"/>
      <c r="MKH39" s="147"/>
      <c r="MKI39" s="147"/>
      <c r="MKJ39" s="147"/>
      <c r="MKK39" s="147"/>
      <c r="MKL39" s="147"/>
      <c r="MKM39" s="147"/>
      <c r="MKN39" s="147"/>
      <c r="MKO39" s="147"/>
      <c r="MKP39" s="147"/>
      <c r="MKQ39" s="147"/>
      <c r="MKR39" s="147"/>
      <c r="MKS39" s="147"/>
      <c r="MKT39" s="147"/>
      <c r="MKU39" s="147"/>
      <c r="MKV39" s="147"/>
      <c r="MKW39" s="147"/>
      <c r="MKX39" s="147"/>
      <c r="MKY39" s="147"/>
      <c r="MKZ39" s="147"/>
      <c r="MLA39" s="147"/>
      <c r="MLB39" s="147"/>
      <c r="MLC39" s="147"/>
      <c r="MLD39" s="147"/>
      <c r="MLE39" s="147"/>
      <c r="MLF39" s="147"/>
      <c r="MLG39" s="147"/>
      <c r="MLH39" s="147"/>
      <c r="MLI39" s="147"/>
      <c r="MLJ39" s="147"/>
      <c r="MLK39" s="147"/>
      <c r="MLL39" s="147"/>
      <c r="MLM39" s="147"/>
      <c r="MLN39" s="147"/>
      <c r="MLO39" s="147"/>
      <c r="MLP39" s="147"/>
      <c r="MLQ39" s="147"/>
      <c r="MLR39" s="147"/>
      <c r="MLS39" s="147"/>
      <c r="MLT39" s="147"/>
      <c r="MLU39" s="147"/>
      <c r="MLV39" s="147"/>
      <c r="MLW39" s="147"/>
      <c r="MLX39" s="147"/>
      <c r="MLY39" s="147"/>
      <c r="MLZ39" s="147"/>
      <c r="MMA39" s="147"/>
      <c r="MMB39" s="147"/>
      <c r="MMC39" s="147"/>
      <c r="MMD39" s="147"/>
      <c r="MME39" s="147"/>
      <c r="MMF39" s="147"/>
      <c r="MMG39" s="147"/>
      <c r="MMH39" s="147"/>
      <c r="MMI39" s="147"/>
      <c r="MMJ39" s="147"/>
      <c r="MMK39" s="147"/>
      <c r="MML39" s="147"/>
      <c r="MMM39" s="147"/>
      <c r="MMN39" s="147"/>
      <c r="MMO39" s="147"/>
      <c r="MMP39" s="147"/>
      <c r="MMQ39" s="147"/>
      <c r="MMR39" s="147"/>
      <c r="MMS39" s="147"/>
      <c r="MMT39" s="147"/>
      <c r="MMU39" s="147"/>
      <c r="MMV39" s="147"/>
      <c r="MMW39" s="147"/>
      <c r="MMX39" s="147"/>
      <c r="MMY39" s="147"/>
      <c r="MMZ39" s="147"/>
      <c r="MNA39" s="147"/>
      <c r="MNB39" s="147"/>
      <c r="MNC39" s="147"/>
      <c r="MND39" s="147"/>
      <c r="MNE39" s="147"/>
      <c r="MNF39" s="147"/>
      <c r="MNG39" s="147"/>
      <c r="MNH39" s="147"/>
      <c r="MNI39" s="147"/>
      <c r="MNJ39" s="147"/>
      <c r="MNK39" s="147"/>
      <c r="MNL39" s="147"/>
      <c r="MNM39" s="147"/>
      <c r="MNN39" s="147"/>
      <c r="MNO39" s="147"/>
      <c r="MNP39" s="147"/>
      <c r="MNQ39" s="147"/>
      <c r="MNR39" s="147"/>
      <c r="MNS39" s="147"/>
      <c r="MNT39" s="147"/>
      <c r="MNU39" s="147"/>
      <c r="MNV39" s="147"/>
      <c r="MNW39" s="147"/>
      <c r="MNX39" s="147"/>
      <c r="MNY39" s="147"/>
      <c r="MNZ39" s="147"/>
      <c r="MOA39" s="147"/>
      <c r="MOB39" s="147"/>
      <c r="MOC39" s="147"/>
      <c r="MOD39" s="147"/>
      <c r="MOE39" s="147"/>
      <c r="MOF39" s="147"/>
      <c r="MOG39" s="147"/>
      <c r="MOH39" s="147"/>
      <c r="MOI39" s="147"/>
      <c r="MOJ39" s="147"/>
      <c r="MOK39" s="147"/>
      <c r="MOL39" s="147"/>
      <c r="MOM39" s="147"/>
      <c r="MON39" s="147"/>
      <c r="MOO39" s="147"/>
      <c r="MOP39" s="147"/>
      <c r="MOQ39" s="147"/>
      <c r="MOR39" s="147"/>
      <c r="MOS39" s="147"/>
      <c r="MOT39" s="147"/>
      <c r="MOU39" s="147"/>
      <c r="MOV39" s="147"/>
      <c r="MOW39" s="147"/>
      <c r="MOX39" s="147"/>
      <c r="MOY39" s="147"/>
      <c r="MOZ39" s="147"/>
      <c r="MPA39" s="147"/>
      <c r="MPB39" s="147"/>
      <c r="MPC39" s="147"/>
      <c r="MPD39" s="147"/>
      <c r="MPE39" s="147"/>
      <c r="MPF39" s="147"/>
      <c r="MPG39" s="147"/>
      <c r="MPH39" s="147"/>
      <c r="MPI39" s="147"/>
      <c r="MPJ39" s="147"/>
      <c r="MPK39" s="147"/>
      <c r="MPL39" s="147"/>
      <c r="MPM39" s="147"/>
      <c r="MPN39" s="147"/>
      <c r="MPO39" s="147"/>
      <c r="MPP39" s="147"/>
      <c r="MPQ39" s="147"/>
      <c r="MPR39" s="147"/>
      <c r="MPS39" s="147"/>
      <c r="MPT39" s="147"/>
      <c r="MPU39" s="147"/>
      <c r="MPV39" s="147"/>
      <c r="MPW39" s="147"/>
      <c r="MPX39" s="147"/>
      <c r="MPY39" s="147"/>
      <c r="MPZ39" s="147"/>
      <c r="MQA39" s="147"/>
      <c r="MQB39" s="147"/>
      <c r="MQC39" s="147"/>
      <c r="MQD39" s="147"/>
      <c r="MQE39" s="147"/>
      <c r="MQF39" s="147"/>
      <c r="MQG39" s="147"/>
      <c r="MQH39" s="147"/>
      <c r="MQI39" s="147"/>
      <c r="MQJ39" s="147"/>
      <c r="MQK39" s="147"/>
      <c r="MQL39" s="147"/>
      <c r="MQM39" s="147"/>
      <c r="MQN39" s="147"/>
      <c r="MQO39" s="147"/>
      <c r="MQP39" s="147"/>
      <c r="MQQ39" s="147"/>
      <c r="MQR39" s="147"/>
      <c r="MQS39" s="147"/>
      <c r="MQT39" s="147"/>
      <c r="MQU39" s="147"/>
      <c r="MQV39" s="147"/>
      <c r="MQW39" s="147"/>
      <c r="MQX39" s="147"/>
      <c r="MQY39" s="147"/>
      <c r="MQZ39" s="147"/>
      <c r="MRA39" s="147"/>
      <c r="MRB39" s="147"/>
      <c r="MRC39" s="147"/>
      <c r="MRD39" s="147"/>
      <c r="MRE39" s="147"/>
      <c r="MRF39" s="147"/>
      <c r="MRG39" s="147"/>
      <c r="MRH39" s="147"/>
      <c r="MRI39" s="147"/>
      <c r="MRJ39" s="147"/>
      <c r="MRK39" s="147"/>
      <c r="MRL39" s="147"/>
      <c r="MRM39" s="147"/>
      <c r="MRN39" s="147"/>
      <c r="MRO39" s="147"/>
      <c r="MRP39" s="147"/>
      <c r="MRQ39" s="147"/>
      <c r="MRR39" s="147"/>
      <c r="MRS39" s="147"/>
      <c r="MRT39" s="147"/>
      <c r="MRU39" s="147"/>
      <c r="MRV39" s="147"/>
      <c r="MRW39" s="147"/>
      <c r="MRX39" s="147"/>
      <c r="MRY39" s="147"/>
      <c r="MRZ39" s="147"/>
      <c r="MSA39" s="147"/>
      <c r="MSB39" s="147"/>
      <c r="MSC39" s="147"/>
      <c r="MSD39" s="147"/>
      <c r="MSE39" s="147"/>
      <c r="MSF39" s="147"/>
      <c r="MSG39" s="147"/>
      <c r="MSH39" s="147"/>
      <c r="MSI39" s="147"/>
      <c r="MSJ39" s="147"/>
      <c r="MSK39" s="147"/>
      <c r="MSL39" s="147"/>
      <c r="MSM39" s="147"/>
      <c r="MSN39" s="147"/>
      <c r="MSO39" s="147"/>
      <c r="MSP39" s="147"/>
      <c r="MSQ39" s="147"/>
      <c r="MSR39" s="147"/>
      <c r="MSS39" s="147"/>
      <c r="MST39" s="147"/>
      <c r="MSU39" s="147"/>
      <c r="MSV39" s="147"/>
      <c r="MSW39" s="147"/>
      <c r="MSX39" s="147"/>
      <c r="MSY39" s="147"/>
      <c r="MSZ39" s="147"/>
      <c r="MTA39" s="147"/>
      <c r="MTB39" s="147"/>
      <c r="MTC39" s="147"/>
      <c r="MTD39" s="147"/>
      <c r="MTE39" s="147"/>
      <c r="MTF39" s="147"/>
      <c r="MTG39" s="147"/>
      <c r="MTH39" s="147"/>
      <c r="MTI39" s="147"/>
      <c r="MTJ39" s="147"/>
      <c r="MTK39" s="147"/>
      <c r="MTL39" s="147"/>
      <c r="MTM39" s="147"/>
      <c r="MTN39" s="147"/>
      <c r="MTO39" s="147"/>
      <c r="MTP39" s="147"/>
      <c r="MTQ39" s="147"/>
      <c r="MTR39" s="147"/>
      <c r="MTS39" s="147"/>
      <c r="MTT39" s="147"/>
      <c r="MTU39" s="147"/>
      <c r="MTV39" s="147"/>
      <c r="MTW39" s="147"/>
      <c r="MTX39" s="147"/>
      <c r="MTY39" s="147"/>
      <c r="MTZ39" s="147"/>
      <c r="MUA39" s="147"/>
      <c r="MUB39" s="147"/>
      <c r="MUC39" s="147"/>
      <c r="MUD39" s="147"/>
      <c r="MUE39" s="147"/>
      <c r="MUF39" s="147"/>
      <c r="MUG39" s="147"/>
      <c r="MUH39" s="147"/>
      <c r="MUI39" s="147"/>
      <c r="MUJ39" s="147"/>
      <c r="MUK39" s="147"/>
      <c r="MUL39" s="147"/>
      <c r="MUM39" s="147"/>
      <c r="MUN39" s="147"/>
      <c r="MUO39" s="147"/>
      <c r="MUP39" s="147"/>
      <c r="MUQ39" s="147"/>
      <c r="MUR39" s="147"/>
      <c r="MUS39" s="147"/>
      <c r="MUT39" s="147"/>
      <c r="MUU39" s="147"/>
      <c r="MUV39" s="147"/>
      <c r="MUW39" s="147"/>
      <c r="MUX39" s="147"/>
      <c r="MUY39" s="147"/>
      <c r="MUZ39" s="147"/>
      <c r="MVA39" s="147"/>
      <c r="MVB39" s="147"/>
      <c r="MVC39" s="147"/>
      <c r="MVD39" s="147"/>
      <c r="MVE39" s="147"/>
      <c r="MVF39" s="147"/>
      <c r="MVG39" s="147"/>
      <c r="MVH39" s="147"/>
      <c r="MVI39" s="147"/>
      <c r="MVJ39" s="147"/>
      <c r="MVK39" s="147"/>
      <c r="MVL39" s="147"/>
      <c r="MVM39" s="147"/>
      <c r="MVN39" s="147"/>
      <c r="MVO39" s="147"/>
      <c r="MVP39" s="147"/>
      <c r="MVQ39" s="147"/>
      <c r="MVR39" s="147"/>
      <c r="MVS39" s="147"/>
      <c r="MVT39" s="147"/>
      <c r="MVU39" s="147"/>
      <c r="MVV39" s="147"/>
      <c r="MVW39" s="147"/>
      <c r="MVX39" s="147"/>
      <c r="MVY39" s="147"/>
      <c r="MVZ39" s="147"/>
      <c r="MWA39" s="147"/>
      <c r="MWB39" s="147"/>
      <c r="MWC39" s="147"/>
      <c r="MWD39" s="147"/>
      <c r="MWE39" s="147"/>
      <c r="MWF39" s="147"/>
      <c r="MWG39" s="147"/>
      <c r="MWH39" s="147"/>
      <c r="MWI39" s="147"/>
      <c r="MWJ39" s="147"/>
      <c r="MWK39" s="147"/>
      <c r="MWL39" s="147"/>
      <c r="MWM39" s="147"/>
      <c r="MWN39" s="147"/>
      <c r="MWO39" s="147"/>
      <c r="MWP39" s="147"/>
      <c r="MWQ39" s="147"/>
      <c r="MWR39" s="147"/>
      <c r="MWS39" s="147"/>
      <c r="MWT39" s="147"/>
      <c r="MWU39" s="147"/>
      <c r="MWV39" s="147"/>
      <c r="MWW39" s="147"/>
      <c r="MWX39" s="147"/>
      <c r="MWY39" s="147"/>
      <c r="MWZ39" s="147"/>
      <c r="MXA39" s="147"/>
      <c r="MXB39" s="147"/>
      <c r="MXC39" s="147"/>
      <c r="MXD39" s="147"/>
      <c r="MXE39" s="147"/>
      <c r="MXF39" s="147"/>
      <c r="MXG39" s="147"/>
      <c r="MXH39" s="147"/>
      <c r="MXI39" s="147"/>
      <c r="MXJ39" s="147"/>
      <c r="MXK39" s="147"/>
      <c r="MXL39" s="147"/>
      <c r="MXM39" s="147"/>
      <c r="MXN39" s="147"/>
      <c r="MXO39" s="147"/>
      <c r="MXP39" s="147"/>
      <c r="MXQ39" s="147"/>
      <c r="MXR39" s="147"/>
      <c r="MXS39" s="147"/>
      <c r="MXT39" s="147"/>
      <c r="MXU39" s="147"/>
      <c r="MXV39" s="147"/>
      <c r="MXW39" s="147"/>
      <c r="MXX39" s="147"/>
      <c r="MXY39" s="147"/>
      <c r="MXZ39" s="147"/>
      <c r="MYA39" s="147"/>
      <c r="MYB39" s="147"/>
      <c r="MYC39" s="147"/>
      <c r="MYD39" s="147"/>
      <c r="MYE39" s="147"/>
      <c r="MYF39" s="147"/>
      <c r="MYG39" s="147"/>
      <c r="MYH39" s="147"/>
      <c r="MYI39" s="147"/>
      <c r="MYJ39" s="147"/>
      <c r="MYK39" s="147"/>
      <c r="MYL39" s="147"/>
      <c r="MYM39" s="147"/>
      <c r="MYN39" s="147"/>
      <c r="MYO39" s="147"/>
      <c r="MYP39" s="147"/>
      <c r="MYQ39" s="147"/>
      <c r="MYR39" s="147"/>
      <c r="MYS39" s="147"/>
      <c r="MYT39" s="147"/>
      <c r="MYU39" s="147"/>
      <c r="MYV39" s="147"/>
      <c r="MYW39" s="147"/>
      <c r="MYX39" s="147"/>
      <c r="MYY39" s="147"/>
      <c r="MYZ39" s="147"/>
      <c r="MZA39" s="147"/>
      <c r="MZB39" s="147"/>
      <c r="MZC39" s="147"/>
      <c r="MZD39" s="147"/>
      <c r="MZE39" s="147"/>
      <c r="MZF39" s="147"/>
      <c r="MZG39" s="147"/>
      <c r="MZH39" s="147"/>
      <c r="MZI39" s="147"/>
      <c r="MZJ39" s="147"/>
      <c r="MZK39" s="147"/>
      <c r="MZL39" s="147"/>
      <c r="MZM39" s="147"/>
      <c r="MZN39" s="147"/>
      <c r="MZO39" s="147"/>
      <c r="MZP39" s="147"/>
      <c r="MZQ39" s="147"/>
      <c r="MZR39" s="147"/>
      <c r="MZS39" s="147"/>
      <c r="MZT39" s="147"/>
      <c r="MZU39" s="147"/>
      <c r="MZV39" s="147"/>
      <c r="MZW39" s="147"/>
      <c r="MZX39" s="147"/>
      <c r="MZY39" s="147"/>
      <c r="MZZ39" s="147"/>
      <c r="NAA39" s="147"/>
      <c r="NAB39" s="147"/>
      <c r="NAC39" s="147"/>
      <c r="NAD39" s="147"/>
      <c r="NAE39" s="147"/>
      <c r="NAF39" s="147"/>
      <c r="NAG39" s="147"/>
      <c r="NAH39" s="147"/>
      <c r="NAI39" s="147"/>
      <c r="NAJ39" s="147"/>
      <c r="NAK39" s="147"/>
      <c r="NAL39" s="147"/>
      <c r="NAM39" s="147"/>
      <c r="NAN39" s="147"/>
      <c r="NAO39" s="147"/>
      <c r="NAP39" s="147"/>
      <c r="NAQ39" s="147"/>
      <c r="NAR39" s="147"/>
      <c r="NAS39" s="147"/>
      <c r="NAT39" s="147"/>
      <c r="NAU39" s="147"/>
      <c r="NAV39" s="147"/>
      <c r="NAW39" s="147"/>
      <c r="NAX39" s="147"/>
      <c r="NAY39" s="147"/>
      <c r="NAZ39" s="147"/>
      <c r="NBA39" s="147"/>
      <c r="NBB39" s="147"/>
      <c r="NBC39" s="147"/>
      <c r="NBD39" s="147"/>
      <c r="NBE39" s="147"/>
      <c r="NBF39" s="147"/>
      <c r="NBG39" s="147"/>
      <c r="NBH39" s="147"/>
      <c r="NBI39" s="147"/>
      <c r="NBJ39" s="147"/>
      <c r="NBK39" s="147"/>
      <c r="NBL39" s="147"/>
      <c r="NBM39" s="147"/>
      <c r="NBN39" s="147"/>
      <c r="NBO39" s="147"/>
      <c r="NBP39" s="147"/>
      <c r="NBQ39" s="147"/>
      <c r="NBR39" s="147"/>
      <c r="NBS39" s="147"/>
      <c r="NBT39" s="147"/>
      <c r="NBU39" s="147"/>
      <c r="NBV39" s="147"/>
      <c r="NBW39" s="147"/>
      <c r="NBX39" s="147"/>
      <c r="NBY39" s="147"/>
      <c r="NBZ39" s="147"/>
      <c r="NCA39" s="147"/>
      <c r="NCB39" s="147"/>
      <c r="NCC39" s="147"/>
      <c r="NCD39" s="147"/>
      <c r="NCE39" s="147"/>
      <c r="NCF39" s="147"/>
      <c r="NCG39" s="147"/>
      <c r="NCH39" s="147"/>
      <c r="NCI39" s="147"/>
      <c r="NCJ39" s="147"/>
      <c r="NCK39" s="147"/>
      <c r="NCL39" s="147"/>
      <c r="NCM39" s="147"/>
      <c r="NCN39" s="147"/>
      <c r="NCO39" s="147"/>
      <c r="NCP39" s="147"/>
      <c r="NCQ39" s="147"/>
      <c r="NCR39" s="147"/>
      <c r="NCS39" s="147"/>
      <c r="NCT39" s="147"/>
      <c r="NCU39" s="147"/>
      <c r="NCV39" s="147"/>
      <c r="NCW39" s="147"/>
      <c r="NCX39" s="147"/>
      <c r="NCY39" s="147"/>
      <c r="NCZ39" s="147"/>
      <c r="NDA39" s="147"/>
      <c r="NDB39" s="147"/>
      <c r="NDC39" s="147"/>
      <c r="NDD39" s="147"/>
      <c r="NDE39" s="147"/>
      <c r="NDF39" s="147"/>
      <c r="NDG39" s="147"/>
      <c r="NDH39" s="147"/>
      <c r="NDI39" s="147"/>
      <c r="NDJ39" s="147"/>
      <c r="NDK39" s="147"/>
      <c r="NDL39" s="147"/>
      <c r="NDM39" s="147"/>
      <c r="NDN39" s="147"/>
      <c r="NDO39" s="147"/>
      <c r="NDP39" s="147"/>
      <c r="NDQ39" s="147"/>
      <c r="NDR39" s="147"/>
      <c r="NDS39" s="147"/>
      <c r="NDT39" s="147"/>
      <c r="NDU39" s="147"/>
      <c r="NDV39" s="147"/>
      <c r="NDW39" s="147"/>
      <c r="NDX39" s="147"/>
      <c r="NDY39" s="147"/>
      <c r="NDZ39" s="147"/>
      <c r="NEA39" s="147"/>
      <c r="NEB39" s="147"/>
      <c r="NEC39" s="147"/>
      <c r="NED39" s="147"/>
      <c r="NEE39" s="147"/>
      <c r="NEF39" s="147"/>
      <c r="NEG39" s="147"/>
      <c r="NEH39" s="147"/>
      <c r="NEI39" s="147"/>
      <c r="NEJ39" s="147"/>
      <c r="NEK39" s="147"/>
      <c r="NEL39" s="147"/>
      <c r="NEM39" s="147"/>
      <c r="NEN39" s="147"/>
      <c r="NEO39" s="147"/>
      <c r="NEP39" s="147"/>
      <c r="NEQ39" s="147"/>
      <c r="NER39" s="147"/>
      <c r="NES39" s="147"/>
      <c r="NET39" s="147"/>
      <c r="NEU39" s="147"/>
      <c r="NEV39" s="147"/>
      <c r="NEW39" s="147"/>
      <c r="NEX39" s="147"/>
      <c r="NEY39" s="147"/>
      <c r="NEZ39" s="147"/>
      <c r="NFA39" s="147"/>
      <c r="NFB39" s="147"/>
      <c r="NFC39" s="147"/>
      <c r="NFD39" s="147"/>
      <c r="NFE39" s="147"/>
      <c r="NFF39" s="147"/>
      <c r="NFG39" s="147"/>
      <c r="NFH39" s="147"/>
      <c r="NFI39" s="147"/>
      <c r="NFJ39" s="147"/>
      <c r="NFK39" s="147"/>
      <c r="NFL39" s="147"/>
      <c r="NFM39" s="147"/>
      <c r="NFN39" s="147"/>
      <c r="NFO39" s="147"/>
      <c r="NFP39" s="147"/>
      <c r="NFQ39" s="147"/>
      <c r="NFR39" s="147"/>
      <c r="NFS39" s="147"/>
      <c r="NFT39" s="147"/>
      <c r="NFU39" s="147"/>
      <c r="NFV39" s="147"/>
      <c r="NFW39" s="147"/>
      <c r="NFX39" s="147"/>
      <c r="NFY39" s="147"/>
      <c r="NFZ39" s="147"/>
      <c r="NGA39" s="147"/>
      <c r="NGB39" s="147"/>
      <c r="NGC39" s="147"/>
      <c r="NGD39" s="147"/>
      <c r="NGE39" s="147"/>
      <c r="NGF39" s="147"/>
      <c r="NGG39" s="147"/>
      <c r="NGH39" s="147"/>
      <c r="NGI39" s="147"/>
      <c r="NGJ39" s="147"/>
      <c r="NGK39" s="147"/>
      <c r="NGL39" s="147"/>
      <c r="NGM39" s="147"/>
      <c r="NGN39" s="147"/>
      <c r="NGO39" s="147"/>
      <c r="NGP39" s="147"/>
      <c r="NGQ39" s="147"/>
      <c r="NGR39" s="147"/>
      <c r="NGS39" s="147"/>
      <c r="NGT39" s="147"/>
      <c r="NGU39" s="147"/>
      <c r="NGV39" s="147"/>
      <c r="NGW39" s="147"/>
      <c r="NGX39" s="147"/>
      <c r="NGY39" s="147"/>
      <c r="NGZ39" s="147"/>
      <c r="NHA39" s="147"/>
      <c r="NHB39" s="147"/>
      <c r="NHC39" s="147"/>
      <c r="NHD39" s="147"/>
      <c r="NHE39" s="147"/>
      <c r="NHF39" s="147"/>
      <c r="NHG39" s="147"/>
      <c r="NHH39" s="147"/>
      <c r="NHI39" s="147"/>
      <c r="NHJ39" s="147"/>
      <c r="NHK39" s="147"/>
      <c r="NHL39" s="147"/>
      <c r="NHM39" s="147"/>
      <c r="NHN39" s="147"/>
      <c r="NHO39" s="147"/>
      <c r="NHP39" s="147"/>
      <c r="NHQ39" s="147"/>
      <c r="NHR39" s="147"/>
      <c r="NHS39" s="147"/>
      <c r="NHT39" s="147"/>
      <c r="NHU39" s="147"/>
      <c r="NHV39" s="147"/>
      <c r="NHW39" s="147"/>
      <c r="NHX39" s="147"/>
      <c r="NHY39" s="147"/>
      <c r="NHZ39" s="147"/>
      <c r="NIA39" s="147"/>
      <c r="NIB39" s="147"/>
      <c r="NIC39" s="147"/>
      <c r="NID39" s="147"/>
      <c r="NIE39" s="147"/>
      <c r="NIF39" s="147"/>
      <c r="NIG39" s="147"/>
      <c r="NIH39" s="147"/>
      <c r="NII39" s="147"/>
      <c r="NIJ39" s="147"/>
      <c r="NIK39" s="147"/>
      <c r="NIL39" s="147"/>
      <c r="NIM39" s="147"/>
      <c r="NIN39" s="147"/>
      <c r="NIO39" s="147"/>
      <c r="NIP39" s="147"/>
      <c r="NIQ39" s="147"/>
      <c r="NIR39" s="147"/>
      <c r="NIS39" s="147"/>
      <c r="NIT39" s="147"/>
      <c r="NIU39" s="147"/>
      <c r="NIV39" s="147"/>
      <c r="NIW39" s="147"/>
      <c r="NIX39" s="147"/>
      <c r="NIY39" s="147"/>
      <c r="NIZ39" s="147"/>
      <c r="NJA39" s="147"/>
      <c r="NJB39" s="147"/>
      <c r="NJC39" s="147"/>
      <c r="NJD39" s="147"/>
      <c r="NJE39" s="147"/>
      <c r="NJF39" s="147"/>
      <c r="NJG39" s="147"/>
      <c r="NJH39" s="147"/>
      <c r="NJI39" s="147"/>
      <c r="NJJ39" s="147"/>
      <c r="NJK39" s="147"/>
      <c r="NJL39" s="147"/>
      <c r="NJM39" s="147"/>
      <c r="NJN39" s="147"/>
      <c r="NJO39" s="147"/>
      <c r="NJP39" s="147"/>
      <c r="NJQ39" s="147"/>
      <c r="NJR39" s="147"/>
      <c r="NJS39" s="147"/>
      <c r="NJT39" s="147"/>
      <c r="NJU39" s="147"/>
      <c r="NJV39" s="147"/>
      <c r="NJW39" s="147"/>
      <c r="NJX39" s="147"/>
      <c r="NJY39" s="147"/>
      <c r="NJZ39" s="147"/>
      <c r="NKA39" s="147"/>
      <c r="NKB39" s="147"/>
      <c r="NKC39" s="147"/>
      <c r="NKD39" s="147"/>
      <c r="NKE39" s="147"/>
      <c r="NKF39" s="147"/>
      <c r="NKG39" s="147"/>
      <c r="NKH39" s="147"/>
      <c r="NKI39" s="147"/>
      <c r="NKJ39" s="147"/>
      <c r="NKK39" s="147"/>
      <c r="NKL39" s="147"/>
      <c r="NKM39" s="147"/>
      <c r="NKN39" s="147"/>
      <c r="NKO39" s="147"/>
      <c r="NKP39" s="147"/>
      <c r="NKQ39" s="147"/>
      <c r="NKR39" s="147"/>
      <c r="NKS39" s="147"/>
      <c r="NKT39" s="147"/>
      <c r="NKU39" s="147"/>
      <c r="NKV39" s="147"/>
      <c r="NKW39" s="147"/>
      <c r="NKX39" s="147"/>
      <c r="NKY39" s="147"/>
      <c r="NKZ39" s="147"/>
      <c r="NLA39" s="147"/>
      <c r="NLB39" s="147"/>
      <c r="NLC39" s="147"/>
      <c r="NLD39" s="147"/>
      <c r="NLE39" s="147"/>
      <c r="NLF39" s="147"/>
      <c r="NLG39" s="147"/>
      <c r="NLH39" s="147"/>
      <c r="NLI39" s="147"/>
      <c r="NLJ39" s="147"/>
      <c r="NLK39" s="147"/>
      <c r="NLL39" s="147"/>
      <c r="NLM39" s="147"/>
      <c r="NLN39" s="147"/>
      <c r="NLO39" s="147"/>
      <c r="NLP39" s="147"/>
      <c r="NLQ39" s="147"/>
      <c r="NLR39" s="147"/>
      <c r="NLS39" s="147"/>
      <c r="NLT39" s="147"/>
      <c r="NLU39" s="147"/>
      <c r="NLV39" s="147"/>
      <c r="NLW39" s="147"/>
      <c r="NLX39" s="147"/>
      <c r="NLY39" s="147"/>
      <c r="NLZ39" s="147"/>
      <c r="NMA39" s="147"/>
      <c r="NMB39" s="147"/>
      <c r="NMC39" s="147"/>
      <c r="NMD39" s="147"/>
      <c r="NME39" s="147"/>
      <c r="NMF39" s="147"/>
      <c r="NMG39" s="147"/>
      <c r="NMH39" s="147"/>
      <c r="NMI39" s="147"/>
      <c r="NMJ39" s="147"/>
      <c r="NMK39" s="147"/>
      <c r="NML39" s="147"/>
      <c r="NMM39" s="147"/>
      <c r="NMN39" s="147"/>
      <c r="NMO39" s="147"/>
      <c r="NMP39" s="147"/>
      <c r="NMQ39" s="147"/>
      <c r="NMR39" s="147"/>
      <c r="NMS39" s="147"/>
      <c r="NMT39" s="147"/>
      <c r="NMU39" s="147"/>
      <c r="NMV39" s="147"/>
      <c r="NMW39" s="147"/>
      <c r="NMX39" s="147"/>
      <c r="NMY39" s="147"/>
      <c r="NMZ39" s="147"/>
      <c r="NNA39" s="147"/>
      <c r="NNB39" s="147"/>
      <c r="NNC39" s="147"/>
      <c r="NND39" s="147"/>
      <c r="NNE39" s="147"/>
      <c r="NNF39" s="147"/>
      <c r="NNG39" s="147"/>
      <c r="NNH39" s="147"/>
      <c r="NNI39" s="147"/>
      <c r="NNJ39" s="147"/>
      <c r="NNK39" s="147"/>
      <c r="NNL39" s="147"/>
      <c r="NNM39" s="147"/>
      <c r="NNN39" s="147"/>
      <c r="NNO39" s="147"/>
      <c r="NNP39" s="147"/>
      <c r="NNQ39" s="147"/>
      <c r="NNR39" s="147"/>
      <c r="NNS39" s="147"/>
      <c r="NNT39" s="147"/>
      <c r="NNU39" s="147"/>
      <c r="NNV39" s="147"/>
      <c r="NNW39" s="147"/>
      <c r="NNX39" s="147"/>
      <c r="NNY39" s="147"/>
      <c r="NNZ39" s="147"/>
      <c r="NOA39" s="147"/>
      <c r="NOB39" s="147"/>
      <c r="NOC39" s="147"/>
      <c r="NOD39" s="147"/>
      <c r="NOE39" s="147"/>
      <c r="NOF39" s="147"/>
      <c r="NOG39" s="147"/>
      <c r="NOH39" s="147"/>
      <c r="NOI39" s="147"/>
      <c r="NOJ39" s="147"/>
      <c r="NOK39" s="147"/>
      <c r="NOL39" s="147"/>
      <c r="NOM39" s="147"/>
      <c r="NON39" s="147"/>
      <c r="NOO39" s="147"/>
      <c r="NOP39" s="147"/>
      <c r="NOQ39" s="147"/>
      <c r="NOR39" s="147"/>
      <c r="NOS39" s="147"/>
      <c r="NOT39" s="147"/>
      <c r="NOU39" s="147"/>
      <c r="NOV39" s="147"/>
      <c r="NOW39" s="147"/>
      <c r="NOX39" s="147"/>
      <c r="NOY39" s="147"/>
      <c r="NOZ39" s="147"/>
      <c r="NPA39" s="147"/>
      <c r="NPB39" s="147"/>
      <c r="NPC39" s="147"/>
      <c r="NPD39" s="147"/>
      <c r="NPE39" s="147"/>
      <c r="NPF39" s="147"/>
      <c r="NPG39" s="147"/>
      <c r="NPH39" s="147"/>
      <c r="NPI39" s="147"/>
      <c r="NPJ39" s="147"/>
      <c r="NPK39" s="147"/>
      <c r="NPL39" s="147"/>
      <c r="NPM39" s="147"/>
      <c r="NPN39" s="147"/>
      <c r="NPO39" s="147"/>
      <c r="NPP39" s="147"/>
      <c r="NPQ39" s="147"/>
      <c r="NPR39" s="147"/>
      <c r="NPS39" s="147"/>
      <c r="NPT39" s="147"/>
      <c r="NPU39" s="147"/>
      <c r="NPV39" s="147"/>
      <c r="NPW39" s="147"/>
      <c r="NPX39" s="147"/>
      <c r="NPY39" s="147"/>
      <c r="NPZ39" s="147"/>
      <c r="NQA39" s="147"/>
      <c r="NQB39" s="147"/>
      <c r="NQC39" s="147"/>
      <c r="NQD39" s="147"/>
      <c r="NQE39" s="147"/>
      <c r="NQF39" s="147"/>
      <c r="NQG39" s="147"/>
      <c r="NQH39" s="147"/>
      <c r="NQI39" s="147"/>
      <c r="NQJ39" s="147"/>
      <c r="NQK39" s="147"/>
      <c r="NQL39" s="147"/>
      <c r="NQM39" s="147"/>
      <c r="NQN39" s="147"/>
      <c r="NQO39" s="147"/>
      <c r="NQP39" s="147"/>
      <c r="NQQ39" s="147"/>
      <c r="NQR39" s="147"/>
      <c r="NQS39" s="147"/>
      <c r="NQT39" s="147"/>
      <c r="NQU39" s="147"/>
      <c r="NQV39" s="147"/>
      <c r="NQW39" s="147"/>
      <c r="NQX39" s="147"/>
      <c r="NQY39" s="147"/>
      <c r="NQZ39" s="147"/>
      <c r="NRA39" s="147"/>
      <c r="NRB39" s="147"/>
      <c r="NRC39" s="147"/>
      <c r="NRD39" s="147"/>
      <c r="NRE39" s="147"/>
      <c r="NRF39" s="147"/>
      <c r="NRG39" s="147"/>
      <c r="NRH39" s="147"/>
      <c r="NRI39" s="147"/>
      <c r="NRJ39" s="147"/>
      <c r="NRK39" s="147"/>
      <c r="NRL39" s="147"/>
      <c r="NRM39" s="147"/>
      <c r="NRN39" s="147"/>
      <c r="NRO39" s="147"/>
      <c r="NRP39" s="147"/>
      <c r="NRQ39" s="147"/>
      <c r="NRR39" s="147"/>
      <c r="NRS39" s="147"/>
      <c r="NRT39" s="147"/>
      <c r="NRU39" s="147"/>
      <c r="NRV39" s="147"/>
      <c r="NRW39" s="147"/>
      <c r="NRX39" s="147"/>
      <c r="NRY39" s="147"/>
      <c r="NRZ39" s="147"/>
      <c r="NSA39" s="147"/>
      <c r="NSB39" s="147"/>
      <c r="NSC39" s="147"/>
      <c r="NSD39" s="147"/>
      <c r="NSE39" s="147"/>
      <c r="NSF39" s="147"/>
      <c r="NSG39" s="147"/>
      <c r="NSH39" s="147"/>
      <c r="NSI39" s="147"/>
      <c r="NSJ39" s="147"/>
      <c r="NSK39" s="147"/>
      <c r="NSL39" s="147"/>
      <c r="NSM39" s="147"/>
      <c r="NSN39" s="147"/>
      <c r="NSO39" s="147"/>
      <c r="NSP39" s="147"/>
      <c r="NSQ39" s="147"/>
      <c r="NSR39" s="147"/>
      <c r="NSS39" s="147"/>
      <c r="NST39" s="147"/>
      <c r="NSU39" s="147"/>
      <c r="NSV39" s="147"/>
      <c r="NSW39" s="147"/>
      <c r="NSX39" s="147"/>
      <c r="NSY39" s="147"/>
      <c r="NSZ39" s="147"/>
      <c r="NTA39" s="147"/>
      <c r="NTB39" s="147"/>
      <c r="NTC39" s="147"/>
      <c r="NTD39" s="147"/>
      <c r="NTE39" s="147"/>
      <c r="NTF39" s="147"/>
      <c r="NTG39" s="147"/>
      <c r="NTH39" s="147"/>
      <c r="NTI39" s="147"/>
      <c r="NTJ39" s="147"/>
      <c r="NTK39" s="147"/>
      <c r="NTL39" s="147"/>
      <c r="NTM39" s="147"/>
      <c r="NTN39" s="147"/>
      <c r="NTO39" s="147"/>
      <c r="NTP39" s="147"/>
      <c r="NTQ39" s="147"/>
      <c r="NTR39" s="147"/>
      <c r="NTS39" s="147"/>
      <c r="NTT39" s="147"/>
      <c r="NTU39" s="147"/>
      <c r="NTV39" s="147"/>
      <c r="NTW39" s="147"/>
      <c r="NTX39" s="147"/>
      <c r="NTY39" s="147"/>
      <c r="NTZ39" s="147"/>
      <c r="NUA39" s="147"/>
      <c r="NUB39" s="147"/>
      <c r="NUC39" s="147"/>
      <c r="NUD39" s="147"/>
      <c r="NUE39" s="147"/>
      <c r="NUF39" s="147"/>
      <c r="NUG39" s="147"/>
      <c r="NUH39" s="147"/>
      <c r="NUI39" s="147"/>
      <c r="NUJ39" s="147"/>
      <c r="NUK39" s="147"/>
      <c r="NUL39" s="147"/>
      <c r="NUM39" s="147"/>
      <c r="NUN39" s="147"/>
      <c r="NUO39" s="147"/>
      <c r="NUP39" s="147"/>
      <c r="NUQ39" s="147"/>
      <c r="NUR39" s="147"/>
      <c r="NUS39" s="147"/>
      <c r="NUT39" s="147"/>
      <c r="NUU39" s="147"/>
      <c r="NUV39" s="147"/>
      <c r="NUW39" s="147"/>
      <c r="NUX39" s="147"/>
      <c r="NUY39" s="147"/>
      <c r="NUZ39" s="147"/>
      <c r="NVA39" s="147"/>
      <c r="NVB39" s="147"/>
      <c r="NVC39" s="147"/>
      <c r="NVD39" s="147"/>
      <c r="NVE39" s="147"/>
      <c r="NVF39" s="147"/>
      <c r="NVG39" s="147"/>
      <c r="NVH39" s="147"/>
      <c r="NVI39" s="147"/>
      <c r="NVJ39" s="147"/>
      <c r="NVK39" s="147"/>
      <c r="NVL39" s="147"/>
      <c r="NVM39" s="147"/>
      <c r="NVN39" s="147"/>
      <c r="NVO39" s="147"/>
      <c r="NVP39" s="147"/>
      <c r="NVQ39" s="147"/>
      <c r="NVR39" s="147"/>
      <c r="NVS39" s="147"/>
      <c r="NVT39" s="147"/>
      <c r="NVU39" s="147"/>
      <c r="NVV39" s="147"/>
      <c r="NVW39" s="147"/>
      <c r="NVX39" s="147"/>
      <c r="NVY39" s="147"/>
      <c r="NVZ39" s="147"/>
      <c r="NWA39" s="147"/>
      <c r="NWB39" s="147"/>
      <c r="NWC39" s="147"/>
      <c r="NWD39" s="147"/>
      <c r="NWE39" s="147"/>
      <c r="NWF39" s="147"/>
      <c r="NWG39" s="147"/>
      <c r="NWH39" s="147"/>
      <c r="NWI39" s="147"/>
      <c r="NWJ39" s="147"/>
      <c r="NWK39" s="147"/>
      <c r="NWL39" s="147"/>
      <c r="NWM39" s="147"/>
      <c r="NWN39" s="147"/>
      <c r="NWO39" s="147"/>
      <c r="NWP39" s="147"/>
      <c r="NWQ39" s="147"/>
      <c r="NWR39" s="147"/>
      <c r="NWS39" s="147"/>
      <c r="NWT39" s="147"/>
      <c r="NWU39" s="147"/>
      <c r="NWV39" s="147"/>
      <c r="NWW39" s="147"/>
      <c r="NWX39" s="147"/>
      <c r="NWY39" s="147"/>
      <c r="NWZ39" s="147"/>
      <c r="NXA39" s="147"/>
      <c r="NXB39" s="147"/>
      <c r="NXC39" s="147"/>
      <c r="NXD39" s="147"/>
      <c r="NXE39" s="147"/>
      <c r="NXF39" s="147"/>
      <c r="NXG39" s="147"/>
      <c r="NXH39" s="147"/>
      <c r="NXI39" s="147"/>
      <c r="NXJ39" s="147"/>
      <c r="NXK39" s="147"/>
      <c r="NXL39" s="147"/>
      <c r="NXM39" s="147"/>
      <c r="NXN39" s="147"/>
      <c r="NXO39" s="147"/>
      <c r="NXP39" s="147"/>
      <c r="NXQ39" s="147"/>
      <c r="NXR39" s="147"/>
      <c r="NXS39" s="147"/>
      <c r="NXT39" s="147"/>
      <c r="NXU39" s="147"/>
      <c r="NXV39" s="147"/>
      <c r="NXW39" s="147"/>
      <c r="NXX39" s="147"/>
      <c r="NXY39" s="147"/>
      <c r="NXZ39" s="147"/>
      <c r="NYA39" s="147"/>
      <c r="NYB39" s="147"/>
      <c r="NYC39" s="147"/>
      <c r="NYD39" s="147"/>
      <c r="NYE39" s="147"/>
      <c r="NYF39" s="147"/>
      <c r="NYG39" s="147"/>
      <c r="NYH39" s="147"/>
      <c r="NYI39" s="147"/>
      <c r="NYJ39" s="147"/>
      <c r="NYK39" s="147"/>
      <c r="NYL39" s="147"/>
      <c r="NYM39" s="147"/>
      <c r="NYN39" s="147"/>
      <c r="NYO39" s="147"/>
      <c r="NYP39" s="147"/>
      <c r="NYQ39" s="147"/>
      <c r="NYR39" s="147"/>
      <c r="NYS39" s="147"/>
      <c r="NYT39" s="147"/>
      <c r="NYU39" s="147"/>
      <c r="NYV39" s="147"/>
      <c r="NYW39" s="147"/>
      <c r="NYX39" s="147"/>
      <c r="NYY39" s="147"/>
      <c r="NYZ39" s="147"/>
      <c r="NZA39" s="147"/>
      <c r="NZB39" s="147"/>
      <c r="NZC39" s="147"/>
      <c r="NZD39" s="147"/>
      <c r="NZE39" s="147"/>
      <c r="NZF39" s="147"/>
      <c r="NZG39" s="147"/>
      <c r="NZH39" s="147"/>
      <c r="NZI39" s="147"/>
      <c r="NZJ39" s="147"/>
      <c r="NZK39" s="147"/>
      <c r="NZL39" s="147"/>
      <c r="NZM39" s="147"/>
      <c r="NZN39" s="147"/>
      <c r="NZO39" s="147"/>
      <c r="NZP39" s="147"/>
      <c r="NZQ39" s="147"/>
      <c r="NZR39" s="147"/>
      <c r="NZS39" s="147"/>
      <c r="NZT39" s="147"/>
      <c r="NZU39" s="147"/>
      <c r="NZV39" s="147"/>
      <c r="NZW39" s="147"/>
      <c r="NZX39" s="147"/>
      <c r="NZY39" s="147"/>
      <c r="NZZ39" s="147"/>
      <c r="OAA39" s="147"/>
      <c r="OAB39" s="147"/>
      <c r="OAC39" s="147"/>
      <c r="OAD39" s="147"/>
      <c r="OAE39" s="147"/>
      <c r="OAF39" s="147"/>
      <c r="OAG39" s="147"/>
      <c r="OAH39" s="147"/>
      <c r="OAI39" s="147"/>
      <c r="OAJ39" s="147"/>
      <c r="OAK39" s="147"/>
      <c r="OAL39" s="147"/>
      <c r="OAM39" s="147"/>
      <c r="OAN39" s="147"/>
      <c r="OAO39" s="147"/>
      <c r="OAP39" s="147"/>
      <c r="OAQ39" s="147"/>
      <c r="OAR39" s="147"/>
      <c r="OAS39" s="147"/>
      <c r="OAT39" s="147"/>
      <c r="OAU39" s="147"/>
      <c r="OAV39" s="147"/>
      <c r="OAW39" s="147"/>
      <c r="OAX39" s="147"/>
      <c r="OAY39" s="147"/>
      <c r="OAZ39" s="147"/>
      <c r="OBA39" s="147"/>
      <c r="OBB39" s="147"/>
      <c r="OBC39" s="147"/>
      <c r="OBD39" s="147"/>
      <c r="OBE39" s="147"/>
      <c r="OBF39" s="147"/>
      <c r="OBG39" s="147"/>
      <c r="OBH39" s="147"/>
      <c r="OBI39" s="147"/>
      <c r="OBJ39" s="147"/>
      <c r="OBK39" s="147"/>
      <c r="OBL39" s="147"/>
      <c r="OBM39" s="147"/>
      <c r="OBN39" s="147"/>
      <c r="OBO39" s="147"/>
      <c r="OBP39" s="147"/>
      <c r="OBQ39" s="147"/>
      <c r="OBR39" s="147"/>
      <c r="OBS39" s="147"/>
      <c r="OBT39" s="147"/>
      <c r="OBU39" s="147"/>
      <c r="OBV39" s="147"/>
      <c r="OBW39" s="147"/>
      <c r="OBX39" s="147"/>
      <c r="OBY39" s="147"/>
      <c r="OBZ39" s="147"/>
      <c r="OCA39" s="147"/>
      <c r="OCB39" s="147"/>
      <c r="OCC39" s="147"/>
      <c r="OCD39" s="147"/>
      <c r="OCE39" s="147"/>
      <c r="OCF39" s="147"/>
      <c r="OCG39" s="147"/>
      <c r="OCH39" s="147"/>
      <c r="OCI39" s="147"/>
      <c r="OCJ39" s="147"/>
      <c r="OCK39" s="147"/>
      <c r="OCL39" s="147"/>
      <c r="OCM39" s="147"/>
      <c r="OCN39" s="147"/>
      <c r="OCO39" s="147"/>
      <c r="OCP39" s="147"/>
      <c r="OCQ39" s="147"/>
      <c r="OCR39" s="147"/>
      <c r="OCS39" s="147"/>
      <c r="OCT39" s="147"/>
      <c r="OCU39" s="147"/>
      <c r="OCV39" s="147"/>
      <c r="OCW39" s="147"/>
      <c r="OCX39" s="147"/>
      <c r="OCY39" s="147"/>
      <c r="OCZ39" s="147"/>
      <c r="ODA39" s="147"/>
      <c r="ODB39" s="147"/>
      <c r="ODC39" s="147"/>
      <c r="ODD39" s="147"/>
      <c r="ODE39" s="147"/>
      <c r="ODF39" s="147"/>
      <c r="ODG39" s="147"/>
      <c r="ODH39" s="147"/>
      <c r="ODI39" s="147"/>
      <c r="ODJ39" s="147"/>
      <c r="ODK39" s="147"/>
      <c r="ODL39" s="147"/>
      <c r="ODM39" s="147"/>
      <c r="ODN39" s="147"/>
      <c r="ODO39" s="147"/>
      <c r="ODP39" s="147"/>
      <c r="ODQ39" s="147"/>
      <c r="ODR39" s="147"/>
      <c r="ODS39" s="147"/>
      <c r="ODT39" s="147"/>
      <c r="ODU39" s="147"/>
      <c r="ODV39" s="147"/>
      <c r="ODW39" s="147"/>
      <c r="ODX39" s="147"/>
      <c r="ODY39" s="147"/>
      <c r="ODZ39" s="147"/>
      <c r="OEA39" s="147"/>
      <c r="OEB39" s="147"/>
      <c r="OEC39" s="147"/>
      <c r="OED39" s="147"/>
      <c r="OEE39" s="147"/>
      <c r="OEF39" s="147"/>
      <c r="OEG39" s="147"/>
      <c r="OEH39" s="147"/>
      <c r="OEI39" s="147"/>
      <c r="OEJ39" s="147"/>
      <c r="OEK39" s="147"/>
      <c r="OEL39" s="147"/>
      <c r="OEM39" s="147"/>
      <c r="OEN39" s="147"/>
      <c r="OEO39" s="147"/>
      <c r="OEP39" s="147"/>
      <c r="OEQ39" s="147"/>
      <c r="OER39" s="147"/>
      <c r="OES39" s="147"/>
      <c r="OET39" s="147"/>
      <c r="OEU39" s="147"/>
      <c r="OEV39" s="147"/>
      <c r="OEW39" s="147"/>
      <c r="OEX39" s="147"/>
      <c r="OEY39" s="147"/>
      <c r="OEZ39" s="147"/>
      <c r="OFA39" s="147"/>
      <c r="OFB39" s="147"/>
      <c r="OFC39" s="147"/>
      <c r="OFD39" s="147"/>
      <c r="OFE39" s="147"/>
      <c r="OFF39" s="147"/>
      <c r="OFG39" s="147"/>
      <c r="OFH39" s="147"/>
      <c r="OFI39" s="147"/>
      <c r="OFJ39" s="147"/>
      <c r="OFK39" s="147"/>
      <c r="OFL39" s="147"/>
      <c r="OFM39" s="147"/>
      <c r="OFN39" s="147"/>
      <c r="OFO39" s="147"/>
      <c r="OFP39" s="147"/>
      <c r="OFQ39" s="147"/>
      <c r="OFR39" s="147"/>
      <c r="OFS39" s="147"/>
      <c r="OFT39" s="147"/>
      <c r="OFU39" s="147"/>
      <c r="OFV39" s="147"/>
      <c r="OFW39" s="147"/>
      <c r="OFX39" s="147"/>
      <c r="OFY39" s="147"/>
      <c r="OFZ39" s="147"/>
      <c r="OGA39" s="147"/>
      <c r="OGB39" s="147"/>
      <c r="OGC39" s="147"/>
      <c r="OGD39" s="147"/>
      <c r="OGE39" s="147"/>
      <c r="OGF39" s="147"/>
      <c r="OGG39" s="147"/>
      <c r="OGH39" s="147"/>
      <c r="OGI39" s="147"/>
      <c r="OGJ39" s="147"/>
      <c r="OGK39" s="147"/>
      <c r="OGL39" s="147"/>
      <c r="OGM39" s="147"/>
      <c r="OGN39" s="147"/>
      <c r="OGO39" s="147"/>
      <c r="OGP39" s="147"/>
      <c r="OGQ39" s="147"/>
      <c r="OGR39" s="147"/>
      <c r="OGS39" s="147"/>
      <c r="OGT39" s="147"/>
      <c r="OGU39" s="147"/>
      <c r="OGV39" s="147"/>
      <c r="OGW39" s="147"/>
      <c r="OGX39" s="147"/>
      <c r="OGY39" s="147"/>
      <c r="OGZ39" s="147"/>
      <c r="OHA39" s="147"/>
      <c r="OHB39" s="147"/>
      <c r="OHC39" s="147"/>
      <c r="OHD39" s="147"/>
      <c r="OHE39" s="147"/>
      <c r="OHF39" s="147"/>
      <c r="OHG39" s="147"/>
      <c r="OHH39" s="147"/>
      <c r="OHI39" s="147"/>
      <c r="OHJ39" s="147"/>
      <c r="OHK39" s="147"/>
      <c r="OHL39" s="147"/>
      <c r="OHM39" s="147"/>
      <c r="OHN39" s="147"/>
      <c r="OHO39" s="147"/>
      <c r="OHP39" s="147"/>
      <c r="OHQ39" s="147"/>
      <c r="OHR39" s="147"/>
      <c r="OHS39" s="147"/>
      <c r="OHT39" s="147"/>
      <c r="OHU39" s="147"/>
      <c r="OHV39" s="147"/>
      <c r="OHW39" s="147"/>
      <c r="OHX39" s="147"/>
      <c r="OHY39" s="147"/>
      <c r="OHZ39" s="147"/>
      <c r="OIA39" s="147"/>
      <c r="OIB39" s="147"/>
      <c r="OIC39" s="147"/>
      <c r="OID39" s="147"/>
      <c r="OIE39" s="147"/>
      <c r="OIF39" s="147"/>
      <c r="OIG39" s="147"/>
      <c r="OIH39" s="147"/>
      <c r="OII39" s="147"/>
      <c r="OIJ39" s="147"/>
      <c r="OIK39" s="147"/>
      <c r="OIL39" s="147"/>
      <c r="OIM39" s="147"/>
      <c r="OIN39" s="147"/>
      <c r="OIO39" s="147"/>
      <c r="OIP39" s="147"/>
      <c r="OIQ39" s="147"/>
      <c r="OIR39" s="147"/>
      <c r="OIS39" s="147"/>
      <c r="OIT39" s="147"/>
      <c r="OIU39" s="147"/>
      <c r="OIV39" s="147"/>
      <c r="OIW39" s="147"/>
      <c r="OIX39" s="147"/>
      <c r="OIY39" s="147"/>
      <c r="OIZ39" s="147"/>
      <c r="OJA39" s="147"/>
      <c r="OJB39" s="147"/>
      <c r="OJC39" s="147"/>
      <c r="OJD39" s="147"/>
      <c r="OJE39" s="147"/>
      <c r="OJF39" s="147"/>
      <c r="OJG39" s="147"/>
      <c r="OJH39" s="147"/>
      <c r="OJI39" s="147"/>
      <c r="OJJ39" s="147"/>
      <c r="OJK39" s="147"/>
      <c r="OJL39" s="147"/>
      <c r="OJM39" s="147"/>
      <c r="OJN39" s="147"/>
      <c r="OJO39" s="147"/>
      <c r="OJP39" s="147"/>
      <c r="OJQ39" s="147"/>
      <c r="OJR39" s="147"/>
      <c r="OJS39" s="147"/>
      <c r="OJT39" s="147"/>
      <c r="OJU39" s="147"/>
      <c r="OJV39" s="147"/>
      <c r="OJW39" s="147"/>
      <c r="OJX39" s="147"/>
      <c r="OJY39" s="147"/>
      <c r="OJZ39" s="147"/>
      <c r="OKA39" s="147"/>
      <c r="OKB39" s="147"/>
      <c r="OKC39" s="147"/>
      <c r="OKD39" s="147"/>
      <c r="OKE39" s="147"/>
      <c r="OKF39" s="147"/>
      <c r="OKG39" s="147"/>
      <c r="OKH39" s="147"/>
      <c r="OKI39" s="147"/>
      <c r="OKJ39" s="147"/>
      <c r="OKK39" s="147"/>
      <c r="OKL39" s="147"/>
      <c r="OKM39" s="147"/>
      <c r="OKN39" s="147"/>
      <c r="OKO39" s="147"/>
      <c r="OKP39" s="147"/>
      <c r="OKQ39" s="147"/>
      <c r="OKR39" s="147"/>
      <c r="OKS39" s="147"/>
      <c r="OKT39" s="147"/>
      <c r="OKU39" s="147"/>
      <c r="OKV39" s="147"/>
      <c r="OKW39" s="147"/>
      <c r="OKX39" s="147"/>
      <c r="OKY39" s="147"/>
      <c r="OKZ39" s="147"/>
      <c r="OLA39" s="147"/>
      <c r="OLB39" s="147"/>
      <c r="OLC39" s="147"/>
      <c r="OLD39" s="147"/>
      <c r="OLE39" s="147"/>
      <c r="OLF39" s="147"/>
      <c r="OLG39" s="147"/>
      <c r="OLH39" s="147"/>
      <c r="OLI39" s="147"/>
      <c r="OLJ39" s="147"/>
      <c r="OLK39" s="147"/>
      <c r="OLL39" s="147"/>
      <c r="OLM39" s="147"/>
      <c r="OLN39" s="147"/>
      <c r="OLO39" s="147"/>
      <c r="OLP39" s="147"/>
      <c r="OLQ39" s="147"/>
      <c r="OLR39" s="147"/>
      <c r="OLS39" s="147"/>
      <c r="OLT39" s="147"/>
      <c r="OLU39" s="147"/>
      <c r="OLV39" s="147"/>
      <c r="OLW39" s="147"/>
      <c r="OLX39" s="147"/>
      <c r="OLY39" s="147"/>
      <c r="OLZ39" s="147"/>
      <c r="OMA39" s="147"/>
      <c r="OMB39" s="147"/>
      <c r="OMC39" s="147"/>
      <c r="OMD39" s="147"/>
      <c r="OME39" s="147"/>
      <c r="OMF39" s="147"/>
      <c r="OMG39" s="147"/>
      <c r="OMH39" s="147"/>
      <c r="OMI39" s="147"/>
      <c r="OMJ39" s="147"/>
      <c r="OMK39" s="147"/>
      <c r="OML39" s="147"/>
      <c r="OMM39" s="147"/>
      <c r="OMN39" s="147"/>
      <c r="OMO39" s="147"/>
      <c r="OMP39" s="147"/>
      <c r="OMQ39" s="147"/>
      <c r="OMR39" s="147"/>
      <c r="OMS39" s="147"/>
      <c r="OMT39" s="147"/>
      <c r="OMU39" s="147"/>
      <c r="OMV39" s="147"/>
      <c r="OMW39" s="147"/>
      <c r="OMX39" s="147"/>
      <c r="OMY39" s="147"/>
      <c r="OMZ39" s="147"/>
      <c r="ONA39" s="147"/>
      <c r="ONB39" s="147"/>
      <c r="ONC39" s="147"/>
      <c r="OND39" s="147"/>
      <c r="ONE39" s="147"/>
      <c r="ONF39" s="147"/>
      <c r="ONG39" s="147"/>
      <c r="ONH39" s="147"/>
      <c r="ONI39" s="147"/>
      <c r="ONJ39" s="147"/>
      <c r="ONK39" s="147"/>
      <c r="ONL39" s="147"/>
      <c r="ONM39" s="147"/>
      <c r="ONN39" s="147"/>
      <c r="ONO39" s="147"/>
      <c r="ONP39" s="147"/>
      <c r="ONQ39" s="147"/>
      <c r="ONR39" s="147"/>
      <c r="ONS39" s="147"/>
      <c r="ONT39" s="147"/>
      <c r="ONU39" s="147"/>
      <c r="ONV39" s="147"/>
      <c r="ONW39" s="147"/>
      <c r="ONX39" s="147"/>
      <c r="ONY39" s="147"/>
      <c r="ONZ39" s="147"/>
      <c r="OOA39" s="147"/>
      <c r="OOB39" s="147"/>
      <c r="OOC39" s="147"/>
      <c r="OOD39" s="147"/>
      <c r="OOE39" s="147"/>
      <c r="OOF39" s="147"/>
      <c r="OOG39" s="147"/>
      <c r="OOH39" s="147"/>
      <c r="OOI39" s="147"/>
      <c r="OOJ39" s="147"/>
      <c r="OOK39" s="147"/>
      <c r="OOL39" s="147"/>
      <c r="OOM39" s="147"/>
      <c r="OON39" s="147"/>
      <c r="OOO39" s="147"/>
      <c r="OOP39" s="147"/>
      <c r="OOQ39" s="147"/>
      <c r="OOR39" s="147"/>
      <c r="OOS39" s="147"/>
      <c r="OOT39" s="147"/>
      <c r="OOU39" s="147"/>
      <c r="OOV39" s="147"/>
      <c r="OOW39" s="147"/>
      <c r="OOX39" s="147"/>
      <c r="OOY39" s="147"/>
      <c r="OOZ39" s="147"/>
      <c r="OPA39" s="147"/>
      <c r="OPB39" s="147"/>
      <c r="OPC39" s="147"/>
      <c r="OPD39" s="147"/>
      <c r="OPE39" s="147"/>
      <c r="OPF39" s="147"/>
      <c r="OPG39" s="147"/>
      <c r="OPH39" s="147"/>
      <c r="OPI39" s="147"/>
      <c r="OPJ39" s="147"/>
      <c r="OPK39" s="147"/>
      <c r="OPL39" s="147"/>
      <c r="OPM39" s="147"/>
      <c r="OPN39" s="147"/>
      <c r="OPO39" s="147"/>
      <c r="OPP39" s="147"/>
      <c r="OPQ39" s="147"/>
      <c r="OPR39" s="147"/>
      <c r="OPS39" s="147"/>
      <c r="OPT39" s="147"/>
      <c r="OPU39" s="147"/>
      <c r="OPV39" s="147"/>
      <c r="OPW39" s="147"/>
      <c r="OPX39" s="147"/>
      <c r="OPY39" s="147"/>
      <c r="OPZ39" s="147"/>
      <c r="OQA39" s="147"/>
      <c r="OQB39" s="147"/>
      <c r="OQC39" s="147"/>
      <c r="OQD39" s="147"/>
      <c r="OQE39" s="147"/>
      <c r="OQF39" s="147"/>
      <c r="OQG39" s="147"/>
      <c r="OQH39" s="147"/>
      <c r="OQI39" s="147"/>
      <c r="OQJ39" s="147"/>
      <c r="OQK39" s="147"/>
      <c r="OQL39" s="147"/>
      <c r="OQM39" s="147"/>
      <c r="OQN39" s="147"/>
      <c r="OQO39" s="147"/>
      <c r="OQP39" s="147"/>
      <c r="OQQ39" s="147"/>
      <c r="OQR39" s="147"/>
      <c r="OQS39" s="147"/>
      <c r="OQT39" s="147"/>
      <c r="OQU39" s="147"/>
      <c r="OQV39" s="147"/>
      <c r="OQW39" s="147"/>
      <c r="OQX39" s="147"/>
      <c r="OQY39" s="147"/>
      <c r="OQZ39" s="147"/>
      <c r="ORA39" s="147"/>
      <c r="ORB39" s="147"/>
      <c r="ORC39" s="147"/>
      <c r="ORD39" s="147"/>
      <c r="ORE39" s="147"/>
      <c r="ORF39" s="147"/>
      <c r="ORG39" s="147"/>
      <c r="ORH39" s="147"/>
      <c r="ORI39" s="147"/>
      <c r="ORJ39" s="147"/>
      <c r="ORK39" s="147"/>
      <c r="ORL39" s="147"/>
      <c r="ORM39" s="147"/>
      <c r="ORN39" s="147"/>
      <c r="ORO39" s="147"/>
      <c r="ORP39" s="147"/>
      <c r="ORQ39" s="147"/>
      <c r="ORR39" s="147"/>
      <c r="ORS39" s="147"/>
      <c r="ORT39" s="147"/>
      <c r="ORU39" s="147"/>
      <c r="ORV39" s="147"/>
      <c r="ORW39" s="147"/>
      <c r="ORX39" s="147"/>
      <c r="ORY39" s="147"/>
      <c r="ORZ39" s="147"/>
      <c r="OSA39" s="147"/>
      <c r="OSB39" s="147"/>
      <c r="OSC39" s="147"/>
      <c r="OSD39" s="147"/>
      <c r="OSE39" s="147"/>
      <c r="OSF39" s="147"/>
      <c r="OSG39" s="147"/>
      <c r="OSH39" s="147"/>
      <c r="OSI39" s="147"/>
      <c r="OSJ39" s="147"/>
      <c r="OSK39" s="147"/>
      <c r="OSL39" s="147"/>
      <c r="OSM39" s="147"/>
      <c r="OSN39" s="147"/>
      <c r="OSO39" s="147"/>
      <c r="OSP39" s="147"/>
      <c r="OSQ39" s="147"/>
      <c r="OSR39" s="147"/>
      <c r="OSS39" s="147"/>
      <c r="OST39" s="147"/>
      <c r="OSU39" s="147"/>
      <c r="OSV39" s="147"/>
      <c r="OSW39" s="147"/>
      <c r="OSX39" s="147"/>
      <c r="OSY39" s="147"/>
      <c r="OSZ39" s="147"/>
      <c r="OTA39" s="147"/>
      <c r="OTB39" s="147"/>
      <c r="OTC39" s="147"/>
      <c r="OTD39" s="147"/>
      <c r="OTE39" s="147"/>
      <c r="OTF39" s="147"/>
      <c r="OTG39" s="147"/>
      <c r="OTH39" s="147"/>
      <c r="OTI39" s="147"/>
      <c r="OTJ39" s="147"/>
      <c r="OTK39" s="147"/>
      <c r="OTL39" s="147"/>
      <c r="OTM39" s="147"/>
      <c r="OTN39" s="147"/>
      <c r="OTO39" s="147"/>
      <c r="OTP39" s="147"/>
      <c r="OTQ39" s="147"/>
      <c r="OTR39" s="147"/>
      <c r="OTS39" s="147"/>
      <c r="OTT39" s="147"/>
      <c r="OTU39" s="147"/>
      <c r="OTV39" s="147"/>
      <c r="OTW39" s="147"/>
      <c r="OTX39" s="147"/>
      <c r="OTY39" s="147"/>
      <c r="OTZ39" s="147"/>
      <c r="OUA39" s="147"/>
      <c r="OUB39" s="147"/>
      <c r="OUC39" s="147"/>
      <c r="OUD39" s="147"/>
      <c r="OUE39" s="147"/>
      <c r="OUF39" s="147"/>
      <c r="OUG39" s="147"/>
      <c r="OUH39" s="147"/>
      <c r="OUI39" s="147"/>
      <c r="OUJ39" s="147"/>
      <c r="OUK39" s="147"/>
      <c r="OUL39" s="147"/>
      <c r="OUM39" s="147"/>
      <c r="OUN39" s="147"/>
      <c r="OUO39" s="147"/>
      <c r="OUP39" s="147"/>
      <c r="OUQ39" s="147"/>
      <c r="OUR39" s="147"/>
      <c r="OUS39" s="147"/>
      <c r="OUT39" s="147"/>
      <c r="OUU39" s="147"/>
      <c r="OUV39" s="147"/>
      <c r="OUW39" s="147"/>
      <c r="OUX39" s="147"/>
      <c r="OUY39" s="147"/>
      <c r="OUZ39" s="147"/>
      <c r="OVA39" s="147"/>
      <c r="OVB39" s="147"/>
      <c r="OVC39" s="147"/>
      <c r="OVD39" s="147"/>
      <c r="OVE39" s="147"/>
      <c r="OVF39" s="147"/>
      <c r="OVG39" s="147"/>
      <c r="OVH39" s="147"/>
      <c r="OVI39" s="147"/>
      <c r="OVJ39" s="147"/>
      <c r="OVK39" s="147"/>
      <c r="OVL39" s="147"/>
      <c r="OVM39" s="147"/>
      <c r="OVN39" s="147"/>
      <c r="OVO39" s="147"/>
      <c r="OVP39" s="147"/>
      <c r="OVQ39" s="147"/>
      <c r="OVR39" s="147"/>
      <c r="OVS39" s="147"/>
      <c r="OVT39" s="147"/>
      <c r="OVU39" s="147"/>
      <c r="OVV39" s="147"/>
      <c r="OVW39" s="147"/>
      <c r="OVX39" s="147"/>
      <c r="OVY39" s="147"/>
      <c r="OVZ39" s="147"/>
      <c r="OWA39" s="147"/>
      <c r="OWB39" s="147"/>
      <c r="OWC39" s="147"/>
      <c r="OWD39" s="147"/>
      <c r="OWE39" s="147"/>
      <c r="OWF39" s="147"/>
      <c r="OWG39" s="147"/>
      <c r="OWH39" s="147"/>
      <c r="OWI39" s="147"/>
      <c r="OWJ39" s="147"/>
      <c r="OWK39" s="147"/>
      <c r="OWL39" s="147"/>
      <c r="OWM39" s="147"/>
      <c r="OWN39" s="147"/>
      <c r="OWO39" s="147"/>
      <c r="OWP39" s="147"/>
      <c r="OWQ39" s="147"/>
      <c r="OWR39" s="147"/>
      <c r="OWS39" s="147"/>
      <c r="OWT39" s="147"/>
      <c r="OWU39" s="147"/>
      <c r="OWV39" s="147"/>
      <c r="OWW39" s="147"/>
      <c r="OWX39" s="147"/>
      <c r="OWY39" s="147"/>
      <c r="OWZ39" s="147"/>
      <c r="OXA39" s="147"/>
      <c r="OXB39" s="147"/>
      <c r="OXC39" s="147"/>
      <c r="OXD39" s="147"/>
      <c r="OXE39" s="147"/>
      <c r="OXF39" s="147"/>
      <c r="OXG39" s="147"/>
      <c r="OXH39" s="147"/>
      <c r="OXI39" s="147"/>
      <c r="OXJ39" s="147"/>
      <c r="OXK39" s="147"/>
      <c r="OXL39" s="147"/>
      <c r="OXM39" s="147"/>
      <c r="OXN39" s="147"/>
      <c r="OXO39" s="147"/>
      <c r="OXP39" s="147"/>
      <c r="OXQ39" s="147"/>
      <c r="OXR39" s="147"/>
      <c r="OXS39" s="147"/>
      <c r="OXT39" s="147"/>
      <c r="OXU39" s="147"/>
      <c r="OXV39" s="147"/>
      <c r="OXW39" s="147"/>
      <c r="OXX39" s="147"/>
      <c r="OXY39" s="147"/>
      <c r="OXZ39" s="147"/>
      <c r="OYA39" s="147"/>
      <c r="OYB39" s="147"/>
      <c r="OYC39" s="147"/>
      <c r="OYD39" s="147"/>
      <c r="OYE39" s="147"/>
      <c r="OYF39" s="147"/>
      <c r="OYG39" s="147"/>
      <c r="OYH39" s="147"/>
      <c r="OYI39" s="147"/>
      <c r="OYJ39" s="147"/>
      <c r="OYK39" s="147"/>
      <c r="OYL39" s="147"/>
      <c r="OYM39" s="147"/>
      <c r="OYN39" s="147"/>
      <c r="OYO39" s="147"/>
      <c r="OYP39" s="147"/>
      <c r="OYQ39" s="147"/>
      <c r="OYR39" s="147"/>
      <c r="OYS39" s="147"/>
      <c r="OYT39" s="147"/>
      <c r="OYU39" s="147"/>
      <c r="OYV39" s="147"/>
      <c r="OYW39" s="147"/>
      <c r="OYX39" s="147"/>
      <c r="OYY39" s="147"/>
      <c r="OYZ39" s="147"/>
      <c r="OZA39" s="147"/>
      <c r="OZB39" s="147"/>
      <c r="OZC39" s="147"/>
      <c r="OZD39" s="147"/>
      <c r="OZE39" s="147"/>
      <c r="OZF39" s="147"/>
      <c r="OZG39" s="147"/>
      <c r="OZH39" s="147"/>
      <c r="OZI39" s="147"/>
      <c r="OZJ39" s="147"/>
      <c r="OZK39" s="147"/>
      <c r="OZL39" s="147"/>
      <c r="OZM39" s="147"/>
      <c r="OZN39" s="147"/>
      <c r="OZO39" s="147"/>
      <c r="OZP39" s="147"/>
      <c r="OZQ39" s="147"/>
      <c r="OZR39" s="147"/>
      <c r="OZS39" s="147"/>
      <c r="OZT39" s="147"/>
      <c r="OZU39" s="147"/>
      <c r="OZV39" s="147"/>
      <c r="OZW39" s="147"/>
      <c r="OZX39" s="147"/>
      <c r="OZY39" s="147"/>
      <c r="OZZ39" s="147"/>
      <c r="PAA39" s="147"/>
      <c r="PAB39" s="147"/>
      <c r="PAC39" s="147"/>
      <c r="PAD39" s="147"/>
      <c r="PAE39" s="147"/>
      <c r="PAF39" s="147"/>
      <c r="PAG39" s="147"/>
      <c r="PAH39" s="147"/>
      <c r="PAI39" s="147"/>
      <c r="PAJ39" s="147"/>
      <c r="PAK39" s="147"/>
      <c r="PAL39" s="147"/>
      <c r="PAM39" s="147"/>
      <c r="PAN39" s="147"/>
      <c r="PAO39" s="147"/>
      <c r="PAP39" s="147"/>
      <c r="PAQ39" s="147"/>
      <c r="PAR39" s="147"/>
      <c r="PAS39" s="147"/>
      <c r="PAT39" s="147"/>
      <c r="PAU39" s="147"/>
      <c r="PAV39" s="147"/>
      <c r="PAW39" s="147"/>
      <c r="PAX39" s="147"/>
      <c r="PAY39" s="147"/>
      <c r="PAZ39" s="147"/>
      <c r="PBA39" s="147"/>
      <c r="PBB39" s="147"/>
      <c r="PBC39" s="147"/>
      <c r="PBD39" s="147"/>
      <c r="PBE39" s="147"/>
      <c r="PBF39" s="147"/>
      <c r="PBG39" s="147"/>
      <c r="PBH39" s="147"/>
      <c r="PBI39" s="147"/>
      <c r="PBJ39" s="147"/>
      <c r="PBK39" s="147"/>
      <c r="PBL39" s="147"/>
      <c r="PBM39" s="147"/>
      <c r="PBN39" s="147"/>
      <c r="PBO39" s="147"/>
      <c r="PBP39" s="147"/>
      <c r="PBQ39" s="147"/>
      <c r="PBR39" s="147"/>
      <c r="PBS39" s="147"/>
      <c r="PBT39" s="147"/>
      <c r="PBU39" s="147"/>
      <c r="PBV39" s="147"/>
      <c r="PBW39" s="147"/>
      <c r="PBX39" s="147"/>
      <c r="PBY39" s="147"/>
      <c r="PBZ39" s="147"/>
      <c r="PCA39" s="147"/>
      <c r="PCB39" s="147"/>
      <c r="PCC39" s="147"/>
      <c r="PCD39" s="147"/>
      <c r="PCE39" s="147"/>
      <c r="PCF39" s="147"/>
      <c r="PCG39" s="147"/>
      <c r="PCH39" s="147"/>
      <c r="PCI39" s="147"/>
      <c r="PCJ39" s="147"/>
      <c r="PCK39" s="147"/>
      <c r="PCL39" s="147"/>
      <c r="PCM39" s="147"/>
      <c r="PCN39" s="147"/>
      <c r="PCO39" s="147"/>
      <c r="PCP39" s="147"/>
      <c r="PCQ39" s="147"/>
      <c r="PCR39" s="147"/>
      <c r="PCS39" s="147"/>
      <c r="PCT39" s="147"/>
      <c r="PCU39" s="147"/>
      <c r="PCV39" s="147"/>
      <c r="PCW39" s="147"/>
      <c r="PCX39" s="147"/>
      <c r="PCY39" s="147"/>
      <c r="PCZ39" s="147"/>
      <c r="PDA39" s="147"/>
      <c r="PDB39" s="147"/>
      <c r="PDC39" s="147"/>
      <c r="PDD39" s="147"/>
      <c r="PDE39" s="147"/>
      <c r="PDF39" s="147"/>
      <c r="PDG39" s="147"/>
      <c r="PDH39" s="147"/>
      <c r="PDI39" s="147"/>
      <c r="PDJ39" s="147"/>
      <c r="PDK39" s="147"/>
      <c r="PDL39" s="147"/>
      <c r="PDM39" s="147"/>
      <c r="PDN39" s="147"/>
      <c r="PDO39" s="147"/>
      <c r="PDP39" s="147"/>
      <c r="PDQ39" s="147"/>
      <c r="PDR39" s="147"/>
      <c r="PDS39" s="147"/>
      <c r="PDT39" s="147"/>
      <c r="PDU39" s="147"/>
      <c r="PDV39" s="147"/>
      <c r="PDW39" s="147"/>
      <c r="PDX39" s="147"/>
      <c r="PDY39" s="147"/>
      <c r="PDZ39" s="147"/>
      <c r="PEA39" s="147"/>
      <c r="PEB39" s="147"/>
      <c r="PEC39" s="147"/>
      <c r="PED39" s="147"/>
      <c r="PEE39" s="147"/>
      <c r="PEF39" s="147"/>
      <c r="PEG39" s="147"/>
      <c r="PEH39" s="147"/>
      <c r="PEI39" s="147"/>
      <c r="PEJ39" s="147"/>
      <c r="PEK39" s="147"/>
      <c r="PEL39" s="147"/>
      <c r="PEM39" s="147"/>
      <c r="PEN39" s="147"/>
      <c r="PEO39" s="147"/>
      <c r="PEP39" s="147"/>
      <c r="PEQ39" s="147"/>
      <c r="PER39" s="147"/>
      <c r="PES39" s="147"/>
      <c r="PET39" s="147"/>
      <c r="PEU39" s="147"/>
      <c r="PEV39" s="147"/>
      <c r="PEW39" s="147"/>
      <c r="PEX39" s="147"/>
      <c r="PEY39" s="147"/>
      <c r="PEZ39" s="147"/>
      <c r="PFA39" s="147"/>
      <c r="PFB39" s="147"/>
      <c r="PFC39" s="147"/>
      <c r="PFD39" s="147"/>
      <c r="PFE39" s="147"/>
      <c r="PFF39" s="147"/>
      <c r="PFG39" s="147"/>
      <c r="PFH39" s="147"/>
      <c r="PFI39" s="147"/>
      <c r="PFJ39" s="147"/>
      <c r="PFK39" s="147"/>
      <c r="PFL39" s="147"/>
      <c r="PFM39" s="147"/>
      <c r="PFN39" s="147"/>
      <c r="PFO39" s="147"/>
      <c r="PFP39" s="147"/>
      <c r="PFQ39" s="147"/>
      <c r="PFR39" s="147"/>
      <c r="PFS39" s="147"/>
      <c r="PFT39" s="147"/>
      <c r="PFU39" s="147"/>
      <c r="PFV39" s="147"/>
      <c r="PFW39" s="147"/>
      <c r="PFX39" s="147"/>
      <c r="PFY39" s="147"/>
      <c r="PFZ39" s="147"/>
      <c r="PGA39" s="147"/>
      <c r="PGB39" s="147"/>
      <c r="PGC39" s="147"/>
      <c r="PGD39" s="147"/>
      <c r="PGE39" s="147"/>
      <c r="PGF39" s="147"/>
      <c r="PGG39" s="147"/>
      <c r="PGH39" s="147"/>
      <c r="PGI39" s="147"/>
      <c r="PGJ39" s="147"/>
      <c r="PGK39" s="147"/>
      <c r="PGL39" s="147"/>
      <c r="PGM39" s="147"/>
      <c r="PGN39" s="147"/>
      <c r="PGO39" s="147"/>
      <c r="PGP39" s="147"/>
      <c r="PGQ39" s="147"/>
      <c r="PGR39" s="147"/>
      <c r="PGS39" s="147"/>
      <c r="PGT39" s="147"/>
      <c r="PGU39" s="147"/>
      <c r="PGV39" s="147"/>
      <c r="PGW39" s="147"/>
      <c r="PGX39" s="147"/>
      <c r="PGY39" s="147"/>
      <c r="PGZ39" s="147"/>
      <c r="PHA39" s="147"/>
      <c r="PHB39" s="147"/>
      <c r="PHC39" s="147"/>
      <c r="PHD39" s="147"/>
      <c r="PHE39" s="147"/>
      <c r="PHF39" s="147"/>
      <c r="PHG39" s="147"/>
      <c r="PHH39" s="147"/>
      <c r="PHI39" s="147"/>
      <c r="PHJ39" s="147"/>
      <c r="PHK39" s="147"/>
      <c r="PHL39" s="147"/>
      <c r="PHM39" s="147"/>
      <c r="PHN39" s="147"/>
      <c r="PHO39" s="147"/>
      <c r="PHP39" s="147"/>
      <c r="PHQ39" s="147"/>
      <c r="PHR39" s="147"/>
      <c r="PHS39" s="147"/>
      <c r="PHT39" s="147"/>
      <c r="PHU39" s="147"/>
      <c r="PHV39" s="147"/>
      <c r="PHW39" s="147"/>
      <c r="PHX39" s="147"/>
      <c r="PHY39" s="147"/>
      <c r="PHZ39" s="147"/>
      <c r="PIA39" s="147"/>
      <c r="PIB39" s="147"/>
      <c r="PIC39" s="147"/>
      <c r="PID39" s="147"/>
      <c r="PIE39" s="147"/>
      <c r="PIF39" s="147"/>
      <c r="PIG39" s="147"/>
      <c r="PIH39" s="147"/>
      <c r="PII39" s="147"/>
      <c r="PIJ39" s="147"/>
      <c r="PIK39" s="147"/>
      <c r="PIL39" s="147"/>
      <c r="PIM39" s="147"/>
      <c r="PIN39" s="147"/>
      <c r="PIO39" s="147"/>
      <c r="PIP39" s="147"/>
      <c r="PIQ39" s="147"/>
      <c r="PIR39" s="147"/>
      <c r="PIS39" s="147"/>
      <c r="PIT39" s="147"/>
      <c r="PIU39" s="147"/>
      <c r="PIV39" s="147"/>
      <c r="PIW39" s="147"/>
      <c r="PIX39" s="147"/>
      <c r="PIY39" s="147"/>
      <c r="PIZ39" s="147"/>
      <c r="PJA39" s="147"/>
      <c r="PJB39" s="147"/>
      <c r="PJC39" s="147"/>
      <c r="PJD39" s="147"/>
      <c r="PJE39" s="147"/>
      <c r="PJF39" s="147"/>
      <c r="PJG39" s="147"/>
      <c r="PJH39" s="147"/>
      <c r="PJI39" s="147"/>
      <c r="PJJ39" s="147"/>
      <c r="PJK39" s="147"/>
      <c r="PJL39" s="147"/>
      <c r="PJM39" s="147"/>
      <c r="PJN39" s="147"/>
      <c r="PJO39" s="147"/>
      <c r="PJP39" s="147"/>
      <c r="PJQ39" s="147"/>
      <c r="PJR39" s="147"/>
      <c r="PJS39" s="147"/>
      <c r="PJT39" s="147"/>
      <c r="PJU39" s="147"/>
      <c r="PJV39" s="147"/>
      <c r="PJW39" s="147"/>
      <c r="PJX39" s="147"/>
      <c r="PJY39" s="147"/>
      <c r="PJZ39" s="147"/>
      <c r="PKA39" s="147"/>
      <c r="PKB39" s="147"/>
      <c r="PKC39" s="147"/>
      <c r="PKD39" s="147"/>
      <c r="PKE39" s="147"/>
      <c r="PKF39" s="147"/>
      <c r="PKG39" s="147"/>
      <c r="PKH39" s="147"/>
      <c r="PKI39" s="147"/>
      <c r="PKJ39" s="147"/>
      <c r="PKK39" s="147"/>
      <c r="PKL39" s="147"/>
      <c r="PKM39" s="147"/>
      <c r="PKN39" s="147"/>
      <c r="PKO39" s="147"/>
      <c r="PKP39" s="147"/>
      <c r="PKQ39" s="147"/>
      <c r="PKR39" s="147"/>
      <c r="PKS39" s="147"/>
      <c r="PKT39" s="147"/>
      <c r="PKU39" s="147"/>
      <c r="PKV39" s="147"/>
      <c r="PKW39" s="147"/>
      <c r="PKX39" s="147"/>
      <c r="PKY39" s="147"/>
      <c r="PKZ39" s="147"/>
      <c r="PLA39" s="147"/>
      <c r="PLB39" s="147"/>
      <c r="PLC39" s="147"/>
      <c r="PLD39" s="147"/>
      <c r="PLE39" s="147"/>
      <c r="PLF39" s="147"/>
      <c r="PLG39" s="147"/>
      <c r="PLH39" s="147"/>
      <c r="PLI39" s="147"/>
      <c r="PLJ39" s="147"/>
      <c r="PLK39" s="147"/>
      <c r="PLL39" s="147"/>
      <c r="PLM39" s="147"/>
      <c r="PLN39" s="147"/>
      <c r="PLO39" s="147"/>
      <c r="PLP39" s="147"/>
      <c r="PLQ39" s="147"/>
      <c r="PLR39" s="147"/>
      <c r="PLS39" s="147"/>
      <c r="PLT39" s="147"/>
      <c r="PLU39" s="147"/>
      <c r="PLV39" s="147"/>
      <c r="PLW39" s="147"/>
      <c r="PLX39" s="147"/>
      <c r="PLY39" s="147"/>
      <c r="PLZ39" s="147"/>
      <c r="PMA39" s="147"/>
      <c r="PMB39" s="147"/>
      <c r="PMC39" s="147"/>
      <c r="PMD39" s="147"/>
      <c r="PME39" s="147"/>
      <c r="PMF39" s="147"/>
      <c r="PMG39" s="147"/>
      <c r="PMH39" s="147"/>
      <c r="PMI39" s="147"/>
      <c r="PMJ39" s="147"/>
      <c r="PMK39" s="147"/>
      <c r="PML39" s="147"/>
      <c r="PMM39" s="147"/>
      <c r="PMN39" s="147"/>
      <c r="PMO39" s="147"/>
      <c r="PMP39" s="147"/>
      <c r="PMQ39" s="147"/>
      <c r="PMR39" s="147"/>
      <c r="PMS39" s="147"/>
      <c r="PMT39" s="147"/>
      <c r="PMU39" s="147"/>
      <c r="PMV39" s="147"/>
      <c r="PMW39" s="147"/>
      <c r="PMX39" s="147"/>
      <c r="PMY39" s="147"/>
      <c r="PMZ39" s="147"/>
      <c r="PNA39" s="147"/>
      <c r="PNB39" s="147"/>
      <c r="PNC39" s="147"/>
      <c r="PND39" s="147"/>
      <c r="PNE39" s="147"/>
      <c r="PNF39" s="147"/>
      <c r="PNG39" s="147"/>
      <c r="PNH39" s="147"/>
      <c r="PNI39" s="147"/>
      <c r="PNJ39" s="147"/>
      <c r="PNK39" s="147"/>
      <c r="PNL39" s="147"/>
      <c r="PNM39" s="147"/>
      <c r="PNN39" s="147"/>
      <c r="PNO39" s="147"/>
      <c r="PNP39" s="147"/>
      <c r="PNQ39" s="147"/>
      <c r="PNR39" s="147"/>
      <c r="PNS39" s="147"/>
      <c r="PNT39" s="147"/>
      <c r="PNU39" s="147"/>
      <c r="PNV39" s="147"/>
      <c r="PNW39" s="147"/>
      <c r="PNX39" s="147"/>
      <c r="PNY39" s="147"/>
      <c r="PNZ39" s="147"/>
      <c r="POA39" s="147"/>
      <c r="POB39" s="147"/>
      <c r="POC39" s="147"/>
      <c r="POD39" s="147"/>
      <c r="POE39" s="147"/>
      <c r="POF39" s="147"/>
      <c r="POG39" s="147"/>
      <c r="POH39" s="147"/>
      <c r="POI39" s="147"/>
      <c r="POJ39" s="147"/>
      <c r="POK39" s="147"/>
      <c r="POL39" s="147"/>
      <c r="POM39" s="147"/>
      <c r="PON39" s="147"/>
      <c r="POO39" s="147"/>
      <c r="POP39" s="147"/>
      <c r="POQ39" s="147"/>
      <c r="POR39" s="147"/>
      <c r="POS39" s="147"/>
      <c r="POT39" s="147"/>
      <c r="POU39" s="147"/>
      <c r="POV39" s="147"/>
      <c r="POW39" s="147"/>
      <c r="POX39" s="147"/>
      <c r="POY39" s="147"/>
      <c r="POZ39" s="147"/>
      <c r="PPA39" s="147"/>
      <c r="PPB39" s="147"/>
      <c r="PPC39" s="147"/>
      <c r="PPD39" s="147"/>
      <c r="PPE39" s="147"/>
      <c r="PPF39" s="147"/>
      <c r="PPG39" s="147"/>
      <c r="PPH39" s="147"/>
      <c r="PPI39" s="147"/>
      <c r="PPJ39" s="147"/>
      <c r="PPK39" s="147"/>
      <c r="PPL39" s="147"/>
      <c r="PPM39" s="147"/>
      <c r="PPN39" s="147"/>
      <c r="PPO39" s="147"/>
      <c r="PPP39" s="147"/>
      <c r="PPQ39" s="147"/>
      <c r="PPR39" s="147"/>
      <c r="PPS39" s="147"/>
      <c r="PPT39" s="147"/>
      <c r="PPU39" s="147"/>
      <c r="PPV39" s="147"/>
      <c r="PPW39" s="147"/>
      <c r="PPX39" s="147"/>
      <c r="PPY39" s="147"/>
      <c r="PPZ39" s="147"/>
      <c r="PQA39" s="147"/>
      <c r="PQB39" s="147"/>
      <c r="PQC39" s="147"/>
      <c r="PQD39" s="147"/>
      <c r="PQE39" s="147"/>
      <c r="PQF39" s="147"/>
      <c r="PQG39" s="147"/>
      <c r="PQH39" s="147"/>
      <c r="PQI39" s="147"/>
      <c r="PQJ39" s="147"/>
      <c r="PQK39" s="147"/>
      <c r="PQL39" s="147"/>
      <c r="PQM39" s="147"/>
      <c r="PQN39" s="147"/>
      <c r="PQO39" s="147"/>
      <c r="PQP39" s="147"/>
      <c r="PQQ39" s="147"/>
      <c r="PQR39" s="147"/>
      <c r="PQS39" s="147"/>
      <c r="PQT39" s="147"/>
      <c r="PQU39" s="147"/>
      <c r="PQV39" s="147"/>
      <c r="PQW39" s="147"/>
      <c r="PQX39" s="147"/>
      <c r="PQY39" s="147"/>
      <c r="PQZ39" s="147"/>
      <c r="PRA39" s="147"/>
      <c r="PRB39" s="147"/>
      <c r="PRC39" s="147"/>
      <c r="PRD39" s="147"/>
      <c r="PRE39" s="147"/>
      <c r="PRF39" s="147"/>
      <c r="PRG39" s="147"/>
      <c r="PRH39" s="147"/>
      <c r="PRI39" s="147"/>
      <c r="PRJ39" s="147"/>
      <c r="PRK39" s="147"/>
      <c r="PRL39" s="147"/>
      <c r="PRM39" s="147"/>
      <c r="PRN39" s="147"/>
      <c r="PRO39" s="147"/>
      <c r="PRP39" s="147"/>
      <c r="PRQ39" s="147"/>
      <c r="PRR39" s="147"/>
      <c r="PRS39" s="147"/>
      <c r="PRT39" s="147"/>
      <c r="PRU39" s="147"/>
      <c r="PRV39" s="147"/>
      <c r="PRW39" s="147"/>
      <c r="PRX39" s="147"/>
      <c r="PRY39" s="147"/>
      <c r="PRZ39" s="147"/>
      <c r="PSA39" s="147"/>
      <c r="PSB39" s="147"/>
      <c r="PSC39" s="147"/>
      <c r="PSD39" s="147"/>
      <c r="PSE39" s="147"/>
      <c r="PSF39" s="147"/>
      <c r="PSG39" s="147"/>
      <c r="PSH39" s="147"/>
      <c r="PSI39" s="147"/>
      <c r="PSJ39" s="147"/>
      <c r="PSK39" s="147"/>
      <c r="PSL39" s="147"/>
      <c r="PSM39" s="147"/>
      <c r="PSN39" s="147"/>
      <c r="PSO39" s="147"/>
      <c r="PSP39" s="147"/>
      <c r="PSQ39" s="147"/>
      <c r="PSR39" s="147"/>
      <c r="PSS39" s="147"/>
      <c r="PST39" s="147"/>
      <c r="PSU39" s="147"/>
      <c r="PSV39" s="147"/>
      <c r="PSW39" s="147"/>
      <c r="PSX39" s="147"/>
      <c r="PSY39" s="147"/>
      <c r="PSZ39" s="147"/>
      <c r="PTA39" s="147"/>
      <c r="PTB39" s="147"/>
      <c r="PTC39" s="147"/>
      <c r="PTD39" s="147"/>
      <c r="PTE39" s="147"/>
      <c r="PTF39" s="147"/>
      <c r="PTG39" s="147"/>
      <c r="PTH39" s="147"/>
      <c r="PTI39" s="147"/>
      <c r="PTJ39" s="147"/>
      <c r="PTK39" s="147"/>
      <c r="PTL39" s="147"/>
      <c r="PTM39" s="147"/>
      <c r="PTN39" s="147"/>
      <c r="PTO39" s="147"/>
      <c r="PTP39" s="147"/>
      <c r="PTQ39" s="147"/>
      <c r="PTR39" s="147"/>
      <c r="PTS39" s="147"/>
      <c r="PTT39" s="147"/>
      <c r="PTU39" s="147"/>
      <c r="PTV39" s="147"/>
      <c r="PTW39" s="147"/>
      <c r="PTX39" s="147"/>
      <c r="PTY39" s="147"/>
      <c r="PTZ39" s="147"/>
      <c r="PUA39" s="147"/>
      <c r="PUB39" s="147"/>
      <c r="PUC39" s="147"/>
      <c r="PUD39" s="147"/>
      <c r="PUE39" s="147"/>
      <c r="PUF39" s="147"/>
      <c r="PUG39" s="147"/>
      <c r="PUH39" s="147"/>
      <c r="PUI39" s="147"/>
      <c r="PUJ39" s="147"/>
      <c r="PUK39" s="147"/>
      <c r="PUL39" s="147"/>
      <c r="PUM39" s="147"/>
      <c r="PUN39" s="147"/>
      <c r="PUO39" s="147"/>
      <c r="PUP39" s="147"/>
      <c r="PUQ39" s="147"/>
      <c r="PUR39" s="147"/>
      <c r="PUS39" s="147"/>
      <c r="PUT39" s="147"/>
      <c r="PUU39" s="147"/>
      <c r="PUV39" s="147"/>
      <c r="PUW39" s="147"/>
      <c r="PUX39" s="147"/>
      <c r="PUY39" s="147"/>
      <c r="PUZ39" s="147"/>
      <c r="PVA39" s="147"/>
      <c r="PVB39" s="147"/>
      <c r="PVC39" s="147"/>
      <c r="PVD39" s="147"/>
      <c r="PVE39" s="147"/>
      <c r="PVF39" s="147"/>
      <c r="PVG39" s="147"/>
      <c r="PVH39" s="147"/>
      <c r="PVI39" s="147"/>
      <c r="PVJ39" s="147"/>
      <c r="PVK39" s="147"/>
      <c r="PVL39" s="147"/>
      <c r="PVM39" s="147"/>
      <c r="PVN39" s="147"/>
      <c r="PVO39" s="147"/>
      <c r="PVP39" s="147"/>
      <c r="PVQ39" s="147"/>
      <c r="PVR39" s="147"/>
      <c r="PVS39" s="147"/>
      <c r="PVT39" s="147"/>
      <c r="PVU39" s="147"/>
      <c r="PVV39" s="147"/>
      <c r="PVW39" s="147"/>
      <c r="PVX39" s="147"/>
      <c r="PVY39" s="147"/>
      <c r="PVZ39" s="147"/>
      <c r="PWA39" s="147"/>
      <c r="PWB39" s="147"/>
      <c r="PWC39" s="147"/>
      <c r="PWD39" s="147"/>
      <c r="PWE39" s="147"/>
      <c r="PWF39" s="147"/>
      <c r="PWG39" s="147"/>
      <c r="PWH39" s="147"/>
      <c r="PWI39" s="147"/>
      <c r="PWJ39" s="147"/>
      <c r="PWK39" s="147"/>
      <c r="PWL39" s="147"/>
      <c r="PWM39" s="147"/>
      <c r="PWN39" s="147"/>
      <c r="PWO39" s="147"/>
      <c r="PWP39" s="147"/>
      <c r="PWQ39" s="147"/>
      <c r="PWR39" s="147"/>
      <c r="PWS39" s="147"/>
      <c r="PWT39" s="147"/>
      <c r="PWU39" s="147"/>
      <c r="PWV39" s="147"/>
      <c r="PWW39" s="147"/>
      <c r="PWX39" s="147"/>
      <c r="PWY39" s="147"/>
      <c r="PWZ39" s="147"/>
      <c r="PXA39" s="147"/>
      <c r="PXB39" s="147"/>
      <c r="PXC39" s="147"/>
      <c r="PXD39" s="147"/>
      <c r="PXE39" s="147"/>
      <c r="PXF39" s="147"/>
      <c r="PXG39" s="147"/>
      <c r="PXH39" s="147"/>
      <c r="PXI39" s="147"/>
      <c r="PXJ39" s="147"/>
      <c r="PXK39" s="147"/>
      <c r="PXL39" s="147"/>
      <c r="PXM39" s="147"/>
      <c r="PXN39" s="147"/>
      <c r="PXO39" s="147"/>
      <c r="PXP39" s="147"/>
      <c r="PXQ39" s="147"/>
      <c r="PXR39" s="147"/>
      <c r="PXS39" s="147"/>
      <c r="PXT39" s="147"/>
      <c r="PXU39" s="147"/>
      <c r="PXV39" s="147"/>
      <c r="PXW39" s="147"/>
      <c r="PXX39" s="147"/>
      <c r="PXY39" s="147"/>
      <c r="PXZ39" s="147"/>
      <c r="PYA39" s="147"/>
      <c r="PYB39" s="147"/>
      <c r="PYC39" s="147"/>
      <c r="PYD39" s="147"/>
      <c r="PYE39" s="147"/>
      <c r="PYF39" s="147"/>
      <c r="PYG39" s="147"/>
      <c r="PYH39" s="147"/>
      <c r="PYI39" s="147"/>
      <c r="PYJ39" s="147"/>
      <c r="PYK39" s="147"/>
      <c r="PYL39" s="147"/>
      <c r="PYM39" s="147"/>
      <c r="PYN39" s="147"/>
      <c r="PYO39" s="147"/>
      <c r="PYP39" s="147"/>
      <c r="PYQ39" s="147"/>
      <c r="PYR39" s="147"/>
      <c r="PYS39" s="147"/>
      <c r="PYT39" s="147"/>
      <c r="PYU39" s="147"/>
      <c r="PYV39" s="147"/>
      <c r="PYW39" s="147"/>
      <c r="PYX39" s="147"/>
      <c r="PYY39" s="147"/>
      <c r="PYZ39" s="147"/>
      <c r="PZA39" s="147"/>
      <c r="PZB39" s="147"/>
      <c r="PZC39" s="147"/>
      <c r="PZD39" s="147"/>
      <c r="PZE39" s="147"/>
      <c r="PZF39" s="147"/>
      <c r="PZG39" s="147"/>
      <c r="PZH39" s="147"/>
      <c r="PZI39" s="147"/>
      <c r="PZJ39" s="147"/>
      <c r="PZK39" s="147"/>
      <c r="PZL39" s="147"/>
      <c r="PZM39" s="147"/>
      <c r="PZN39" s="147"/>
      <c r="PZO39" s="147"/>
      <c r="PZP39" s="147"/>
      <c r="PZQ39" s="147"/>
      <c r="PZR39" s="147"/>
      <c r="PZS39" s="147"/>
      <c r="PZT39" s="147"/>
      <c r="PZU39" s="147"/>
      <c r="PZV39" s="147"/>
      <c r="PZW39" s="147"/>
      <c r="PZX39" s="147"/>
      <c r="PZY39" s="147"/>
      <c r="PZZ39" s="147"/>
      <c r="QAA39" s="147"/>
      <c r="QAB39" s="147"/>
      <c r="QAC39" s="147"/>
      <c r="QAD39" s="147"/>
      <c r="QAE39" s="147"/>
      <c r="QAF39" s="147"/>
      <c r="QAG39" s="147"/>
      <c r="QAH39" s="147"/>
      <c r="QAI39" s="147"/>
      <c r="QAJ39" s="147"/>
      <c r="QAK39" s="147"/>
      <c r="QAL39" s="147"/>
      <c r="QAM39" s="147"/>
      <c r="QAN39" s="147"/>
      <c r="QAO39" s="147"/>
      <c r="QAP39" s="147"/>
      <c r="QAQ39" s="147"/>
      <c r="QAR39" s="147"/>
      <c r="QAS39" s="147"/>
      <c r="QAT39" s="147"/>
      <c r="QAU39" s="147"/>
      <c r="QAV39" s="147"/>
      <c r="QAW39" s="147"/>
      <c r="QAX39" s="147"/>
      <c r="QAY39" s="147"/>
      <c r="QAZ39" s="147"/>
      <c r="QBA39" s="147"/>
      <c r="QBB39" s="147"/>
      <c r="QBC39" s="147"/>
      <c r="QBD39" s="147"/>
      <c r="QBE39" s="147"/>
      <c r="QBF39" s="147"/>
      <c r="QBG39" s="147"/>
      <c r="QBH39" s="147"/>
      <c r="QBI39" s="147"/>
      <c r="QBJ39" s="147"/>
      <c r="QBK39" s="147"/>
      <c r="QBL39" s="147"/>
      <c r="QBM39" s="147"/>
      <c r="QBN39" s="147"/>
      <c r="QBO39" s="147"/>
      <c r="QBP39" s="147"/>
      <c r="QBQ39" s="147"/>
      <c r="QBR39" s="147"/>
      <c r="QBS39" s="147"/>
      <c r="QBT39" s="147"/>
      <c r="QBU39" s="147"/>
      <c r="QBV39" s="147"/>
      <c r="QBW39" s="147"/>
      <c r="QBX39" s="147"/>
      <c r="QBY39" s="147"/>
      <c r="QBZ39" s="147"/>
      <c r="QCA39" s="147"/>
      <c r="QCB39" s="147"/>
      <c r="QCC39" s="147"/>
      <c r="QCD39" s="147"/>
      <c r="QCE39" s="147"/>
      <c r="QCF39" s="147"/>
      <c r="QCG39" s="147"/>
      <c r="QCH39" s="147"/>
      <c r="QCI39" s="147"/>
      <c r="QCJ39" s="147"/>
      <c r="QCK39" s="147"/>
      <c r="QCL39" s="147"/>
      <c r="QCM39" s="147"/>
      <c r="QCN39" s="147"/>
      <c r="QCO39" s="147"/>
      <c r="QCP39" s="147"/>
      <c r="QCQ39" s="147"/>
      <c r="QCR39" s="147"/>
      <c r="QCS39" s="147"/>
      <c r="QCT39" s="147"/>
      <c r="QCU39" s="147"/>
      <c r="QCV39" s="147"/>
      <c r="QCW39" s="147"/>
      <c r="QCX39" s="147"/>
      <c r="QCY39" s="147"/>
      <c r="QCZ39" s="147"/>
      <c r="QDA39" s="147"/>
      <c r="QDB39" s="147"/>
      <c r="QDC39" s="147"/>
      <c r="QDD39" s="147"/>
      <c r="QDE39" s="147"/>
      <c r="QDF39" s="147"/>
      <c r="QDG39" s="147"/>
      <c r="QDH39" s="147"/>
      <c r="QDI39" s="147"/>
      <c r="QDJ39" s="147"/>
      <c r="QDK39" s="147"/>
      <c r="QDL39" s="147"/>
      <c r="QDM39" s="147"/>
      <c r="QDN39" s="147"/>
      <c r="QDO39" s="147"/>
      <c r="QDP39" s="147"/>
      <c r="QDQ39" s="147"/>
      <c r="QDR39" s="147"/>
      <c r="QDS39" s="147"/>
      <c r="QDT39" s="147"/>
      <c r="QDU39" s="147"/>
      <c r="QDV39" s="147"/>
      <c r="QDW39" s="147"/>
      <c r="QDX39" s="147"/>
      <c r="QDY39" s="147"/>
      <c r="QDZ39" s="147"/>
      <c r="QEA39" s="147"/>
      <c r="QEB39" s="147"/>
      <c r="QEC39" s="147"/>
      <c r="QED39" s="147"/>
      <c r="QEE39" s="147"/>
      <c r="QEF39" s="147"/>
      <c r="QEG39" s="147"/>
      <c r="QEH39" s="147"/>
      <c r="QEI39" s="147"/>
      <c r="QEJ39" s="147"/>
      <c r="QEK39" s="147"/>
      <c r="QEL39" s="147"/>
      <c r="QEM39" s="147"/>
      <c r="QEN39" s="147"/>
      <c r="QEO39" s="147"/>
      <c r="QEP39" s="147"/>
      <c r="QEQ39" s="147"/>
      <c r="QER39" s="147"/>
      <c r="QES39" s="147"/>
      <c r="QET39" s="147"/>
      <c r="QEU39" s="147"/>
      <c r="QEV39" s="147"/>
      <c r="QEW39" s="147"/>
      <c r="QEX39" s="147"/>
      <c r="QEY39" s="147"/>
      <c r="QEZ39" s="147"/>
      <c r="QFA39" s="147"/>
      <c r="QFB39" s="147"/>
      <c r="QFC39" s="147"/>
      <c r="QFD39" s="147"/>
      <c r="QFE39" s="147"/>
      <c r="QFF39" s="147"/>
      <c r="QFG39" s="147"/>
      <c r="QFH39" s="147"/>
      <c r="QFI39" s="147"/>
      <c r="QFJ39" s="147"/>
      <c r="QFK39" s="147"/>
      <c r="QFL39" s="147"/>
      <c r="QFM39" s="147"/>
      <c r="QFN39" s="147"/>
      <c r="QFO39" s="147"/>
      <c r="QFP39" s="147"/>
      <c r="QFQ39" s="147"/>
      <c r="QFR39" s="147"/>
      <c r="QFS39" s="147"/>
      <c r="QFT39" s="147"/>
      <c r="QFU39" s="147"/>
      <c r="QFV39" s="147"/>
      <c r="QFW39" s="147"/>
      <c r="QFX39" s="147"/>
      <c r="QFY39" s="147"/>
      <c r="QFZ39" s="147"/>
      <c r="QGA39" s="147"/>
      <c r="QGB39" s="147"/>
      <c r="QGC39" s="147"/>
      <c r="QGD39" s="147"/>
      <c r="QGE39" s="147"/>
      <c r="QGF39" s="147"/>
      <c r="QGG39" s="147"/>
      <c r="QGH39" s="147"/>
      <c r="QGI39" s="147"/>
      <c r="QGJ39" s="147"/>
      <c r="QGK39" s="147"/>
      <c r="QGL39" s="147"/>
      <c r="QGM39" s="147"/>
      <c r="QGN39" s="147"/>
      <c r="QGO39" s="147"/>
      <c r="QGP39" s="147"/>
      <c r="QGQ39" s="147"/>
      <c r="QGR39" s="147"/>
      <c r="QGS39" s="147"/>
      <c r="QGT39" s="147"/>
      <c r="QGU39" s="147"/>
      <c r="QGV39" s="147"/>
      <c r="QGW39" s="147"/>
      <c r="QGX39" s="147"/>
      <c r="QGY39" s="147"/>
      <c r="QGZ39" s="147"/>
      <c r="QHA39" s="147"/>
      <c r="QHB39" s="147"/>
      <c r="QHC39" s="147"/>
      <c r="QHD39" s="147"/>
      <c r="QHE39" s="147"/>
      <c r="QHF39" s="147"/>
      <c r="QHG39" s="147"/>
      <c r="QHH39" s="147"/>
      <c r="QHI39" s="147"/>
      <c r="QHJ39" s="147"/>
      <c r="QHK39" s="147"/>
      <c r="QHL39" s="147"/>
      <c r="QHM39" s="147"/>
      <c r="QHN39" s="147"/>
      <c r="QHO39" s="147"/>
      <c r="QHP39" s="147"/>
      <c r="QHQ39" s="147"/>
      <c r="QHR39" s="147"/>
      <c r="QHS39" s="147"/>
      <c r="QHT39" s="147"/>
      <c r="QHU39" s="147"/>
      <c r="QHV39" s="147"/>
      <c r="QHW39" s="147"/>
      <c r="QHX39" s="147"/>
      <c r="QHY39" s="147"/>
      <c r="QHZ39" s="147"/>
      <c r="QIA39" s="147"/>
      <c r="QIB39" s="147"/>
      <c r="QIC39" s="147"/>
      <c r="QID39" s="147"/>
      <c r="QIE39" s="147"/>
      <c r="QIF39" s="147"/>
      <c r="QIG39" s="147"/>
      <c r="QIH39" s="147"/>
      <c r="QII39" s="147"/>
      <c r="QIJ39" s="147"/>
      <c r="QIK39" s="147"/>
      <c r="QIL39" s="147"/>
      <c r="QIM39" s="147"/>
      <c r="QIN39" s="147"/>
      <c r="QIO39" s="147"/>
      <c r="QIP39" s="147"/>
      <c r="QIQ39" s="147"/>
      <c r="QIR39" s="147"/>
      <c r="QIS39" s="147"/>
      <c r="QIT39" s="147"/>
      <c r="QIU39" s="147"/>
      <c r="QIV39" s="147"/>
      <c r="QIW39" s="147"/>
      <c r="QIX39" s="147"/>
      <c r="QIY39" s="147"/>
      <c r="QIZ39" s="147"/>
      <c r="QJA39" s="147"/>
      <c r="QJB39" s="147"/>
      <c r="QJC39" s="147"/>
      <c r="QJD39" s="147"/>
      <c r="QJE39" s="147"/>
      <c r="QJF39" s="147"/>
      <c r="QJG39" s="147"/>
      <c r="QJH39" s="147"/>
      <c r="QJI39" s="147"/>
      <c r="QJJ39" s="147"/>
      <c r="QJK39" s="147"/>
      <c r="QJL39" s="147"/>
      <c r="QJM39" s="147"/>
      <c r="QJN39" s="147"/>
      <c r="QJO39" s="147"/>
      <c r="QJP39" s="147"/>
      <c r="QJQ39" s="147"/>
      <c r="QJR39" s="147"/>
      <c r="QJS39" s="147"/>
      <c r="QJT39" s="147"/>
      <c r="QJU39" s="147"/>
      <c r="QJV39" s="147"/>
      <c r="QJW39" s="147"/>
      <c r="QJX39" s="147"/>
      <c r="QJY39" s="147"/>
      <c r="QJZ39" s="147"/>
      <c r="QKA39" s="147"/>
      <c r="QKB39" s="147"/>
      <c r="QKC39" s="147"/>
      <c r="QKD39" s="147"/>
      <c r="QKE39" s="147"/>
      <c r="QKF39" s="147"/>
      <c r="QKG39" s="147"/>
      <c r="QKH39" s="147"/>
      <c r="QKI39" s="147"/>
      <c r="QKJ39" s="147"/>
      <c r="QKK39" s="147"/>
      <c r="QKL39" s="147"/>
      <c r="QKM39" s="147"/>
      <c r="QKN39" s="147"/>
      <c r="QKO39" s="147"/>
      <c r="QKP39" s="147"/>
      <c r="QKQ39" s="147"/>
      <c r="QKR39" s="147"/>
      <c r="QKS39" s="147"/>
      <c r="QKT39" s="147"/>
      <c r="QKU39" s="147"/>
      <c r="QKV39" s="147"/>
      <c r="QKW39" s="147"/>
      <c r="QKX39" s="147"/>
      <c r="QKY39" s="147"/>
      <c r="QKZ39" s="147"/>
      <c r="QLA39" s="147"/>
      <c r="QLB39" s="147"/>
      <c r="QLC39" s="147"/>
      <c r="QLD39" s="147"/>
      <c r="QLE39" s="147"/>
      <c r="QLF39" s="147"/>
      <c r="QLG39" s="147"/>
      <c r="QLH39" s="147"/>
      <c r="QLI39" s="147"/>
      <c r="QLJ39" s="147"/>
      <c r="QLK39" s="147"/>
      <c r="QLL39" s="147"/>
      <c r="QLM39" s="147"/>
      <c r="QLN39" s="147"/>
      <c r="QLO39" s="147"/>
      <c r="QLP39" s="147"/>
      <c r="QLQ39" s="147"/>
      <c r="QLR39" s="147"/>
      <c r="QLS39" s="147"/>
      <c r="QLT39" s="147"/>
      <c r="QLU39" s="147"/>
      <c r="QLV39" s="147"/>
      <c r="QLW39" s="147"/>
      <c r="QLX39" s="147"/>
      <c r="QLY39" s="147"/>
      <c r="QLZ39" s="147"/>
      <c r="QMA39" s="147"/>
      <c r="QMB39" s="147"/>
      <c r="QMC39" s="147"/>
      <c r="QMD39" s="147"/>
      <c r="QME39" s="147"/>
      <c r="QMF39" s="147"/>
      <c r="QMG39" s="147"/>
      <c r="QMH39" s="147"/>
      <c r="QMI39" s="147"/>
      <c r="QMJ39" s="147"/>
      <c r="QMK39" s="147"/>
      <c r="QML39" s="147"/>
      <c r="QMM39" s="147"/>
      <c r="QMN39" s="147"/>
      <c r="QMO39" s="147"/>
      <c r="QMP39" s="147"/>
      <c r="QMQ39" s="147"/>
      <c r="QMR39" s="147"/>
      <c r="QMS39" s="147"/>
      <c r="QMT39" s="147"/>
      <c r="QMU39" s="147"/>
      <c r="QMV39" s="147"/>
      <c r="QMW39" s="147"/>
      <c r="QMX39" s="147"/>
      <c r="QMY39" s="147"/>
      <c r="QMZ39" s="147"/>
      <c r="QNA39" s="147"/>
      <c r="QNB39" s="147"/>
      <c r="QNC39" s="147"/>
      <c r="QND39" s="147"/>
      <c r="QNE39" s="147"/>
      <c r="QNF39" s="147"/>
      <c r="QNG39" s="147"/>
      <c r="QNH39" s="147"/>
      <c r="QNI39" s="147"/>
      <c r="QNJ39" s="147"/>
      <c r="QNK39" s="147"/>
      <c r="QNL39" s="147"/>
      <c r="QNM39" s="147"/>
      <c r="QNN39" s="147"/>
      <c r="QNO39" s="147"/>
      <c r="QNP39" s="147"/>
      <c r="QNQ39" s="147"/>
      <c r="QNR39" s="147"/>
      <c r="QNS39" s="147"/>
      <c r="QNT39" s="147"/>
      <c r="QNU39" s="147"/>
      <c r="QNV39" s="147"/>
      <c r="QNW39" s="147"/>
      <c r="QNX39" s="147"/>
      <c r="QNY39" s="147"/>
      <c r="QNZ39" s="147"/>
      <c r="QOA39" s="147"/>
      <c r="QOB39" s="147"/>
      <c r="QOC39" s="147"/>
      <c r="QOD39" s="147"/>
      <c r="QOE39" s="147"/>
      <c r="QOF39" s="147"/>
      <c r="QOG39" s="147"/>
      <c r="QOH39" s="147"/>
      <c r="QOI39" s="147"/>
      <c r="QOJ39" s="147"/>
      <c r="QOK39" s="147"/>
      <c r="QOL39" s="147"/>
      <c r="QOM39" s="147"/>
      <c r="QON39" s="147"/>
      <c r="QOO39" s="147"/>
      <c r="QOP39" s="147"/>
      <c r="QOQ39" s="147"/>
      <c r="QOR39" s="147"/>
      <c r="QOS39" s="147"/>
      <c r="QOT39" s="147"/>
      <c r="QOU39" s="147"/>
      <c r="QOV39" s="147"/>
      <c r="QOW39" s="147"/>
      <c r="QOX39" s="147"/>
      <c r="QOY39" s="147"/>
      <c r="QOZ39" s="147"/>
      <c r="QPA39" s="147"/>
      <c r="QPB39" s="147"/>
      <c r="QPC39" s="147"/>
      <c r="QPD39" s="147"/>
      <c r="QPE39" s="147"/>
      <c r="QPF39" s="147"/>
      <c r="QPG39" s="147"/>
      <c r="QPH39" s="147"/>
      <c r="QPI39" s="147"/>
      <c r="QPJ39" s="147"/>
      <c r="QPK39" s="147"/>
      <c r="QPL39" s="147"/>
      <c r="QPM39" s="147"/>
      <c r="QPN39" s="147"/>
      <c r="QPO39" s="147"/>
      <c r="QPP39" s="147"/>
      <c r="QPQ39" s="147"/>
      <c r="QPR39" s="147"/>
      <c r="QPS39" s="147"/>
      <c r="QPT39" s="147"/>
      <c r="QPU39" s="147"/>
      <c r="QPV39" s="147"/>
      <c r="QPW39" s="147"/>
      <c r="QPX39" s="147"/>
      <c r="QPY39" s="147"/>
      <c r="QPZ39" s="147"/>
      <c r="QQA39" s="147"/>
      <c r="QQB39" s="147"/>
      <c r="QQC39" s="147"/>
      <c r="QQD39" s="147"/>
      <c r="QQE39" s="147"/>
      <c r="QQF39" s="147"/>
      <c r="QQG39" s="147"/>
      <c r="QQH39" s="147"/>
      <c r="QQI39" s="147"/>
      <c r="QQJ39" s="147"/>
      <c r="QQK39" s="147"/>
      <c r="QQL39" s="147"/>
      <c r="QQM39" s="147"/>
      <c r="QQN39" s="147"/>
      <c r="QQO39" s="147"/>
      <c r="QQP39" s="147"/>
      <c r="QQQ39" s="147"/>
      <c r="QQR39" s="147"/>
      <c r="QQS39" s="147"/>
      <c r="QQT39" s="147"/>
      <c r="QQU39" s="147"/>
      <c r="QQV39" s="147"/>
      <c r="QQW39" s="147"/>
      <c r="QQX39" s="147"/>
      <c r="QQY39" s="147"/>
      <c r="QQZ39" s="147"/>
      <c r="QRA39" s="147"/>
      <c r="QRB39" s="147"/>
      <c r="QRC39" s="147"/>
      <c r="QRD39" s="147"/>
      <c r="QRE39" s="147"/>
      <c r="QRF39" s="147"/>
      <c r="QRG39" s="147"/>
      <c r="QRH39" s="147"/>
      <c r="QRI39" s="147"/>
      <c r="QRJ39" s="147"/>
      <c r="QRK39" s="147"/>
      <c r="QRL39" s="147"/>
      <c r="QRM39" s="147"/>
      <c r="QRN39" s="147"/>
      <c r="QRO39" s="147"/>
      <c r="QRP39" s="147"/>
      <c r="QRQ39" s="147"/>
      <c r="QRR39" s="147"/>
      <c r="QRS39" s="147"/>
      <c r="QRT39" s="147"/>
      <c r="QRU39" s="147"/>
      <c r="QRV39" s="147"/>
      <c r="QRW39" s="147"/>
      <c r="QRX39" s="147"/>
      <c r="QRY39" s="147"/>
      <c r="QRZ39" s="147"/>
      <c r="QSA39" s="147"/>
      <c r="QSB39" s="147"/>
      <c r="QSC39" s="147"/>
      <c r="QSD39" s="147"/>
      <c r="QSE39" s="147"/>
      <c r="QSF39" s="147"/>
      <c r="QSG39" s="147"/>
      <c r="QSH39" s="147"/>
      <c r="QSI39" s="147"/>
      <c r="QSJ39" s="147"/>
      <c r="QSK39" s="147"/>
      <c r="QSL39" s="147"/>
      <c r="QSM39" s="147"/>
      <c r="QSN39" s="147"/>
      <c r="QSO39" s="147"/>
      <c r="QSP39" s="147"/>
      <c r="QSQ39" s="147"/>
      <c r="QSR39" s="147"/>
      <c r="QSS39" s="147"/>
      <c r="QST39" s="147"/>
      <c r="QSU39" s="147"/>
      <c r="QSV39" s="147"/>
      <c r="QSW39" s="147"/>
      <c r="QSX39" s="147"/>
      <c r="QSY39" s="147"/>
      <c r="QSZ39" s="147"/>
      <c r="QTA39" s="147"/>
      <c r="QTB39" s="147"/>
      <c r="QTC39" s="147"/>
      <c r="QTD39" s="147"/>
      <c r="QTE39" s="147"/>
      <c r="QTF39" s="147"/>
      <c r="QTG39" s="147"/>
      <c r="QTH39" s="147"/>
      <c r="QTI39" s="147"/>
      <c r="QTJ39" s="147"/>
      <c r="QTK39" s="147"/>
      <c r="QTL39" s="147"/>
      <c r="QTM39" s="147"/>
      <c r="QTN39" s="147"/>
      <c r="QTO39" s="147"/>
      <c r="QTP39" s="147"/>
      <c r="QTQ39" s="147"/>
      <c r="QTR39" s="147"/>
      <c r="QTS39" s="147"/>
      <c r="QTT39" s="147"/>
      <c r="QTU39" s="147"/>
      <c r="QTV39" s="147"/>
      <c r="QTW39" s="147"/>
      <c r="QTX39" s="147"/>
      <c r="QTY39" s="147"/>
      <c r="QTZ39" s="147"/>
      <c r="QUA39" s="147"/>
      <c r="QUB39" s="147"/>
      <c r="QUC39" s="147"/>
      <c r="QUD39" s="147"/>
      <c r="QUE39" s="147"/>
      <c r="QUF39" s="147"/>
      <c r="QUG39" s="147"/>
      <c r="QUH39" s="147"/>
      <c r="QUI39" s="147"/>
      <c r="QUJ39" s="147"/>
      <c r="QUK39" s="147"/>
      <c r="QUL39" s="147"/>
      <c r="QUM39" s="147"/>
      <c r="QUN39" s="147"/>
      <c r="QUO39" s="147"/>
      <c r="QUP39" s="147"/>
      <c r="QUQ39" s="147"/>
      <c r="QUR39" s="147"/>
      <c r="QUS39" s="147"/>
      <c r="QUT39" s="147"/>
      <c r="QUU39" s="147"/>
      <c r="QUV39" s="147"/>
      <c r="QUW39" s="147"/>
      <c r="QUX39" s="147"/>
      <c r="QUY39" s="147"/>
      <c r="QUZ39" s="147"/>
      <c r="QVA39" s="147"/>
      <c r="QVB39" s="147"/>
      <c r="QVC39" s="147"/>
      <c r="QVD39" s="147"/>
      <c r="QVE39" s="147"/>
      <c r="QVF39" s="147"/>
      <c r="QVG39" s="147"/>
      <c r="QVH39" s="147"/>
      <c r="QVI39" s="147"/>
      <c r="QVJ39" s="147"/>
      <c r="QVK39" s="147"/>
      <c r="QVL39" s="147"/>
      <c r="QVM39" s="147"/>
      <c r="QVN39" s="147"/>
      <c r="QVO39" s="147"/>
      <c r="QVP39" s="147"/>
      <c r="QVQ39" s="147"/>
      <c r="QVR39" s="147"/>
      <c r="QVS39" s="147"/>
      <c r="QVT39" s="147"/>
      <c r="QVU39" s="147"/>
      <c r="QVV39" s="147"/>
      <c r="QVW39" s="147"/>
      <c r="QVX39" s="147"/>
      <c r="QVY39" s="147"/>
      <c r="QVZ39" s="147"/>
      <c r="QWA39" s="147"/>
      <c r="QWB39" s="147"/>
      <c r="QWC39" s="147"/>
      <c r="QWD39" s="147"/>
      <c r="QWE39" s="147"/>
      <c r="QWF39" s="147"/>
      <c r="QWG39" s="147"/>
      <c r="QWH39" s="147"/>
      <c r="QWI39" s="147"/>
      <c r="QWJ39" s="147"/>
      <c r="QWK39" s="147"/>
      <c r="QWL39" s="147"/>
      <c r="QWM39" s="147"/>
      <c r="QWN39" s="147"/>
      <c r="QWO39" s="147"/>
      <c r="QWP39" s="147"/>
      <c r="QWQ39" s="147"/>
      <c r="QWR39" s="147"/>
      <c r="QWS39" s="147"/>
      <c r="QWT39" s="147"/>
      <c r="QWU39" s="147"/>
      <c r="QWV39" s="147"/>
      <c r="QWW39" s="147"/>
      <c r="QWX39" s="147"/>
      <c r="QWY39" s="147"/>
      <c r="QWZ39" s="147"/>
      <c r="QXA39" s="147"/>
      <c r="QXB39" s="147"/>
      <c r="QXC39" s="147"/>
      <c r="QXD39" s="147"/>
      <c r="QXE39" s="147"/>
      <c r="QXF39" s="147"/>
      <c r="QXG39" s="147"/>
      <c r="QXH39" s="147"/>
      <c r="QXI39" s="147"/>
      <c r="QXJ39" s="147"/>
      <c r="QXK39" s="147"/>
      <c r="QXL39" s="147"/>
      <c r="QXM39" s="147"/>
      <c r="QXN39" s="147"/>
      <c r="QXO39" s="147"/>
      <c r="QXP39" s="147"/>
      <c r="QXQ39" s="147"/>
      <c r="QXR39" s="147"/>
      <c r="QXS39" s="147"/>
      <c r="QXT39" s="147"/>
      <c r="QXU39" s="147"/>
      <c r="QXV39" s="147"/>
      <c r="QXW39" s="147"/>
      <c r="QXX39" s="147"/>
      <c r="QXY39" s="147"/>
      <c r="QXZ39" s="147"/>
      <c r="QYA39" s="147"/>
      <c r="QYB39" s="147"/>
      <c r="QYC39" s="147"/>
      <c r="QYD39" s="147"/>
      <c r="QYE39" s="147"/>
      <c r="QYF39" s="147"/>
      <c r="QYG39" s="147"/>
      <c r="QYH39" s="147"/>
      <c r="QYI39" s="147"/>
      <c r="QYJ39" s="147"/>
      <c r="QYK39" s="147"/>
      <c r="QYL39" s="147"/>
      <c r="QYM39" s="147"/>
      <c r="QYN39" s="147"/>
      <c r="QYO39" s="147"/>
      <c r="QYP39" s="147"/>
      <c r="QYQ39" s="147"/>
      <c r="QYR39" s="147"/>
      <c r="QYS39" s="147"/>
      <c r="QYT39" s="147"/>
      <c r="QYU39" s="147"/>
      <c r="QYV39" s="147"/>
      <c r="QYW39" s="147"/>
      <c r="QYX39" s="147"/>
      <c r="QYY39" s="147"/>
      <c r="QYZ39" s="147"/>
      <c r="QZA39" s="147"/>
      <c r="QZB39" s="147"/>
      <c r="QZC39" s="147"/>
      <c r="QZD39" s="147"/>
      <c r="QZE39" s="147"/>
      <c r="QZF39" s="147"/>
      <c r="QZG39" s="147"/>
      <c r="QZH39" s="147"/>
      <c r="QZI39" s="147"/>
      <c r="QZJ39" s="147"/>
      <c r="QZK39" s="147"/>
      <c r="QZL39" s="147"/>
      <c r="QZM39" s="147"/>
      <c r="QZN39" s="147"/>
      <c r="QZO39" s="147"/>
      <c r="QZP39" s="147"/>
      <c r="QZQ39" s="147"/>
      <c r="QZR39" s="147"/>
      <c r="QZS39" s="147"/>
      <c r="QZT39" s="147"/>
      <c r="QZU39" s="147"/>
      <c r="QZV39" s="147"/>
      <c r="QZW39" s="147"/>
      <c r="QZX39" s="147"/>
      <c r="QZY39" s="147"/>
      <c r="QZZ39" s="147"/>
      <c r="RAA39" s="147"/>
      <c r="RAB39" s="147"/>
      <c r="RAC39" s="147"/>
      <c r="RAD39" s="147"/>
      <c r="RAE39" s="147"/>
      <c r="RAF39" s="147"/>
      <c r="RAG39" s="147"/>
      <c r="RAH39" s="147"/>
      <c r="RAI39" s="147"/>
      <c r="RAJ39" s="147"/>
      <c r="RAK39" s="147"/>
      <c r="RAL39" s="147"/>
      <c r="RAM39" s="147"/>
      <c r="RAN39" s="147"/>
      <c r="RAO39" s="147"/>
      <c r="RAP39" s="147"/>
      <c r="RAQ39" s="147"/>
      <c r="RAR39" s="147"/>
      <c r="RAS39" s="147"/>
      <c r="RAT39" s="147"/>
      <c r="RAU39" s="147"/>
      <c r="RAV39" s="147"/>
      <c r="RAW39" s="147"/>
      <c r="RAX39" s="147"/>
      <c r="RAY39" s="147"/>
      <c r="RAZ39" s="147"/>
      <c r="RBA39" s="147"/>
      <c r="RBB39" s="147"/>
      <c r="RBC39" s="147"/>
      <c r="RBD39" s="147"/>
      <c r="RBE39" s="147"/>
      <c r="RBF39" s="147"/>
      <c r="RBG39" s="147"/>
      <c r="RBH39" s="147"/>
      <c r="RBI39" s="147"/>
      <c r="RBJ39" s="147"/>
      <c r="RBK39" s="147"/>
      <c r="RBL39" s="147"/>
      <c r="RBM39" s="147"/>
      <c r="RBN39" s="147"/>
      <c r="RBO39" s="147"/>
      <c r="RBP39" s="147"/>
      <c r="RBQ39" s="147"/>
      <c r="RBR39" s="147"/>
      <c r="RBS39" s="147"/>
      <c r="RBT39" s="147"/>
      <c r="RBU39" s="147"/>
      <c r="RBV39" s="147"/>
      <c r="RBW39" s="147"/>
      <c r="RBX39" s="147"/>
      <c r="RBY39" s="147"/>
      <c r="RBZ39" s="147"/>
      <c r="RCA39" s="147"/>
      <c r="RCB39" s="147"/>
      <c r="RCC39" s="147"/>
      <c r="RCD39" s="147"/>
      <c r="RCE39" s="147"/>
      <c r="RCF39" s="147"/>
      <c r="RCG39" s="147"/>
      <c r="RCH39" s="147"/>
      <c r="RCI39" s="147"/>
      <c r="RCJ39" s="147"/>
      <c r="RCK39" s="147"/>
      <c r="RCL39" s="147"/>
      <c r="RCM39" s="147"/>
      <c r="RCN39" s="147"/>
      <c r="RCO39" s="147"/>
      <c r="RCP39" s="147"/>
      <c r="RCQ39" s="147"/>
      <c r="RCR39" s="147"/>
      <c r="RCS39" s="147"/>
      <c r="RCT39" s="147"/>
      <c r="RCU39" s="147"/>
      <c r="RCV39" s="147"/>
      <c r="RCW39" s="147"/>
      <c r="RCX39" s="147"/>
      <c r="RCY39" s="147"/>
      <c r="RCZ39" s="147"/>
      <c r="RDA39" s="147"/>
      <c r="RDB39" s="147"/>
      <c r="RDC39" s="147"/>
      <c r="RDD39" s="147"/>
      <c r="RDE39" s="147"/>
      <c r="RDF39" s="147"/>
      <c r="RDG39" s="147"/>
      <c r="RDH39" s="147"/>
      <c r="RDI39" s="147"/>
      <c r="RDJ39" s="147"/>
      <c r="RDK39" s="147"/>
      <c r="RDL39" s="147"/>
      <c r="RDM39" s="147"/>
      <c r="RDN39" s="147"/>
      <c r="RDO39" s="147"/>
      <c r="RDP39" s="147"/>
      <c r="RDQ39" s="147"/>
      <c r="RDR39" s="147"/>
      <c r="RDS39" s="147"/>
      <c r="RDT39" s="147"/>
      <c r="RDU39" s="147"/>
      <c r="RDV39" s="147"/>
      <c r="RDW39" s="147"/>
      <c r="RDX39" s="147"/>
      <c r="RDY39" s="147"/>
      <c r="RDZ39" s="147"/>
      <c r="REA39" s="147"/>
      <c r="REB39" s="147"/>
      <c r="REC39" s="147"/>
      <c r="RED39" s="147"/>
      <c r="REE39" s="147"/>
      <c r="REF39" s="147"/>
      <c r="REG39" s="147"/>
      <c r="REH39" s="147"/>
      <c r="REI39" s="147"/>
      <c r="REJ39" s="147"/>
      <c r="REK39" s="147"/>
      <c r="REL39" s="147"/>
      <c r="REM39" s="147"/>
      <c r="REN39" s="147"/>
      <c r="REO39" s="147"/>
      <c r="REP39" s="147"/>
      <c r="REQ39" s="147"/>
      <c r="RER39" s="147"/>
      <c r="RES39" s="147"/>
      <c r="RET39" s="147"/>
      <c r="REU39" s="147"/>
      <c r="REV39" s="147"/>
      <c r="REW39" s="147"/>
      <c r="REX39" s="147"/>
      <c r="REY39" s="147"/>
      <c r="REZ39" s="147"/>
      <c r="RFA39" s="147"/>
      <c r="RFB39" s="147"/>
      <c r="RFC39" s="147"/>
      <c r="RFD39" s="147"/>
      <c r="RFE39" s="147"/>
      <c r="RFF39" s="147"/>
      <c r="RFG39" s="147"/>
      <c r="RFH39" s="147"/>
      <c r="RFI39" s="147"/>
      <c r="RFJ39" s="147"/>
      <c r="RFK39" s="147"/>
      <c r="RFL39" s="147"/>
      <c r="RFM39" s="147"/>
      <c r="RFN39" s="147"/>
      <c r="RFO39" s="147"/>
      <c r="RFP39" s="147"/>
      <c r="RFQ39" s="147"/>
      <c r="RFR39" s="147"/>
      <c r="RFS39" s="147"/>
      <c r="RFT39" s="147"/>
      <c r="RFU39" s="147"/>
      <c r="RFV39" s="147"/>
      <c r="RFW39" s="147"/>
      <c r="RFX39" s="147"/>
      <c r="RFY39" s="147"/>
      <c r="RFZ39" s="147"/>
      <c r="RGA39" s="147"/>
      <c r="RGB39" s="147"/>
      <c r="RGC39" s="147"/>
      <c r="RGD39" s="147"/>
      <c r="RGE39" s="147"/>
      <c r="RGF39" s="147"/>
      <c r="RGG39" s="147"/>
      <c r="RGH39" s="147"/>
      <c r="RGI39" s="147"/>
      <c r="RGJ39" s="147"/>
      <c r="RGK39" s="147"/>
      <c r="RGL39" s="147"/>
      <c r="RGM39" s="147"/>
      <c r="RGN39" s="147"/>
      <c r="RGO39" s="147"/>
      <c r="RGP39" s="147"/>
      <c r="RGQ39" s="147"/>
      <c r="RGR39" s="147"/>
      <c r="RGS39" s="147"/>
      <c r="RGT39" s="147"/>
      <c r="RGU39" s="147"/>
      <c r="RGV39" s="147"/>
      <c r="RGW39" s="147"/>
      <c r="RGX39" s="147"/>
      <c r="RGY39" s="147"/>
      <c r="RGZ39" s="147"/>
      <c r="RHA39" s="147"/>
      <c r="RHB39" s="147"/>
      <c r="RHC39" s="147"/>
      <c r="RHD39" s="147"/>
      <c r="RHE39" s="147"/>
      <c r="RHF39" s="147"/>
      <c r="RHG39" s="147"/>
      <c r="RHH39" s="147"/>
      <c r="RHI39" s="147"/>
      <c r="RHJ39" s="147"/>
      <c r="RHK39" s="147"/>
      <c r="RHL39" s="147"/>
      <c r="RHM39" s="147"/>
      <c r="RHN39" s="147"/>
      <c r="RHO39" s="147"/>
      <c r="RHP39" s="147"/>
      <c r="RHQ39" s="147"/>
      <c r="RHR39" s="147"/>
      <c r="RHS39" s="147"/>
      <c r="RHT39" s="147"/>
      <c r="RHU39" s="147"/>
      <c r="RHV39" s="147"/>
      <c r="RHW39" s="147"/>
      <c r="RHX39" s="147"/>
      <c r="RHY39" s="147"/>
      <c r="RHZ39" s="147"/>
      <c r="RIA39" s="147"/>
      <c r="RIB39" s="147"/>
      <c r="RIC39" s="147"/>
      <c r="RID39" s="147"/>
      <c r="RIE39" s="147"/>
      <c r="RIF39" s="147"/>
      <c r="RIG39" s="147"/>
      <c r="RIH39" s="147"/>
      <c r="RII39" s="147"/>
      <c r="RIJ39" s="147"/>
      <c r="RIK39" s="147"/>
      <c r="RIL39" s="147"/>
      <c r="RIM39" s="147"/>
      <c r="RIN39" s="147"/>
      <c r="RIO39" s="147"/>
      <c r="RIP39" s="147"/>
      <c r="RIQ39" s="147"/>
      <c r="RIR39" s="147"/>
      <c r="RIS39" s="147"/>
      <c r="RIT39" s="147"/>
      <c r="RIU39" s="147"/>
      <c r="RIV39" s="147"/>
      <c r="RIW39" s="147"/>
      <c r="RIX39" s="147"/>
      <c r="RIY39" s="147"/>
      <c r="RIZ39" s="147"/>
      <c r="RJA39" s="147"/>
      <c r="RJB39" s="147"/>
      <c r="RJC39" s="147"/>
      <c r="RJD39" s="147"/>
      <c r="RJE39" s="147"/>
      <c r="RJF39" s="147"/>
      <c r="RJG39" s="147"/>
      <c r="RJH39" s="147"/>
      <c r="RJI39" s="147"/>
      <c r="RJJ39" s="147"/>
      <c r="RJK39" s="147"/>
      <c r="RJL39" s="147"/>
      <c r="RJM39" s="147"/>
      <c r="RJN39" s="147"/>
      <c r="RJO39" s="147"/>
      <c r="RJP39" s="147"/>
      <c r="RJQ39" s="147"/>
      <c r="RJR39" s="147"/>
      <c r="RJS39" s="147"/>
      <c r="RJT39" s="147"/>
      <c r="RJU39" s="147"/>
      <c r="RJV39" s="147"/>
      <c r="RJW39" s="147"/>
      <c r="RJX39" s="147"/>
      <c r="RJY39" s="147"/>
      <c r="RJZ39" s="147"/>
      <c r="RKA39" s="147"/>
      <c r="RKB39" s="147"/>
      <c r="RKC39" s="147"/>
      <c r="RKD39" s="147"/>
      <c r="RKE39" s="147"/>
      <c r="RKF39" s="147"/>
      <c r="RKG39" s="147"/>
      <c r="RKH39" s="147"/>
      <c r="RKI39" s="147"/>
      <c r="RKJ39" s="147"/>
      <c r="RKK39" s="147"/>
      <c r="RKL39" s="147"/>
      <c r="RKM39" s="147"/>
      <c r="RKN39" s="147"/>
      <c r="RKO39" s="147"/>
      <c r="RKP39" s="147"/>
      <c r="RKQ39" s="147"/>
      <c r="RKR39" s="147"/>
      <c r="RKS39" s="147"/>
      <c r="RKT39" s="147"/>
      <c r="RKU39" s="147"/>
      <c r="RKV39" s="147"/>
      <c r="RKW39" s="147"/>
      <c r="RKX39" s="147"/>
      <c r="RKY39" s="147"/>
      <c r="RKZ39" s="147"/>
      <c r="RLA39" s="147"/>
      <c r="RLB39" s="147"/>
      <c r="RLC39" s="147"/>
      <c r="RLD39" s="147"/>
      <c r="RLE39" s="147"/>
      <c r="RLF39" s="147"/>
      <c r="RLG39" s="147"/>
      <c r="RLH39" s="147"/>
      <c r="RLI39" s="147"/>
      <c r="RLJ39" s="147"/>
      <c r="RLK39" s="147"/>
      <c r="RLL39" s="147"/>
      <c r="RLM39" s="147"/>
      <c r="RLN39" s="147"/>
      <c r="RLO39" s="147"/>
      <c r="RLP39" s="147"/>
      <c r="RLQ39" s="147"/>
      <c r="RLR39" s="147"/>
      <c r="RLS39" s="147"/>
      <c r="RLT39" s="147"/>
      <c r="RLU39" s="147"/>
      <c r="RLV39" s="147"/>
      <c r="RLW39" s="147"/>
      <c r="RLX39" s="147"/>
      <c r="RLY39" s="147"/>
      <c r="RLZ39" s="147"/>
      <c r="RMA39" s="147"/>
      <c r="RMB39" s="147"/>
      <c r="RMC39" s="147"/>
      <c r="RMD39" s="147"/>
      <c r="RME39" s="147"/>
      <c r="RMF39" s="147"/>
      <c r="RMG39" s="147"/>
      <c r="RMH39" s="147"/>
      <c r="RMI39" s="147"/>
      <c r="RMJ39" s="147"/>
      <c r="RMK39" s="147"/>
      <c r="RML39" s="147"/>
      <c r="RMM39" s="147"/>
      <c r="RMN39" s="147"/>
      <c r="RMO39" s="147"/>
      <c r="RMP39" s="147"/>
      <c r="RMQ39" s="147"/>
      <c r="RMR39" s="147"/>
      <c r="RMS39" s="147"/>
      <c r="RMT39" s="147"/>
      <c r="RMU39" s="147"/>
      <c r="RMV39" s="147"/>
      <c r="RMW39" s="147"/>
      <c r="RMX39" s="147"/>
      <c r="RMY39" s="147"/>
      <c r="RMZ39" s="147"/>
      <c r="RNA39" s="147"/>
      <c r="RNB39" s="147"/>
      <c r="RNC39" s="147"/>
      <c r="RND39" s="147"/>
      <c r="RNE39" s="147"/>
      <c r="RNF39" s="147"/>
      <c r="RNG39" s="147"/>
      <c r="RNH39" s="147"/>
      <c r="RNI39" s="147"/>
      <c r="RNJ39" s="147"/>
      <c r="RNK39" s="147"/>
      <c r="RNL39" s="147"/>
      <c r="RNM39" s="147"/>
      <c r="RNN39" s="147"/>
      <c r="RNO39" s="147"/>
      <c r="RNP39" s="147"/>
      <c r="RNQ39" s="147"/>
      <c r="RNR39" s="147"/>
      <c r="RNS39" s="147"/>
      <c r="RNT39" s="147"/>
      <c r="RNU39" s="147"/>
      <c r="RNV39" s="147"/>
      <c r="RNW39" s="147"/>
      <c r="RNX39" s="147"/>
      <c r="RNY39" s="147"/>
      <c r="RNZ39" s="147"/>
      <c r="ROA39" s="147"/>
      <c r="ROB39" s="147"/>
      <c r="ROC39" s="147"/>
      <c r="ROD39" s="147"/>
      <c r="ROE39" s="147"/>
      <c r="ROF39" s="147"/>
      <c r="ROG39" s="147"/>
      <c r="ROH39" s="147"/>
      <c r="ROI39" s="147"/>
      <c r="ROJ39" s="147"/>
      <c r="ROK39" s="147"/>
      <c r="ROL39" s="147"/>
      <c r="ROM39" s="147"/>
      <c r="RON39" s="147"/>
      <c r="ROO39" s="147"/>
      <c r="ROP39" s="147"/>
      <c r="ROQ39" s="147"/>
      <c r="ROR39" s="147"/>
      <c r="ROS39" s="147"/>
      <c r="ROT39" s="147"/>
      <c r="ROU39" s="147"/>
      <c r="ROV39" s="147"/>
      <c r="ROW39" s="147"/>
      <c r="ROX39" s="147"/>
      <c r="ROY39" s="147"/>
      <c r="ROZ39" s="147"/>
      <c r="RPA39" s="147"/>
      <c r="RPB39" s="147"/>
      <c r="RPC39" s="147"/>
      <c r="RPD39" s="147"/>
      <c r="RPE39" s="147"/>
      <c r="RPF39" s="147"/>
      <c r="RPG39" s="147"/>
      <c r="RPH39" s="147"/>
      <c r="RPI39" s="147"/>
      <c r="RPJ39" s="147"/>
      <c r="RPK39" s="147"/>
      <c r="RPL39" s="147"/>
      <c r="RPM39" s="147"/>
      <c r="RPN39" s="147"/>
      <c r="RPO39" s="147"/>
      <c r="RPP39" s="147"/>
      <c r="RPQ39" s="147"/>
      <c r="RPR39" s="147"/>
      <c r="RPS39" s="147"/>
      <c r="RPT39" s="147"/>
      <c r="RPU39" s="147"/>
      <c r="RPV39" s="147"/>
      <c r="RPW39" s="147"/>
      <c r="RPX39" s="147"/>
      <c r="RPY39" s="147"/>
      <c r="RPZ39" s="147"/>
      <c r="RQA39" s="147"/>
      <c r="RQB39" s="147"/>
      <c r="RQC39" s="147"/>
      <c r="RQD39" s="147"/>
      <c r="RQE39" s="147"/>
      <c r="RQF39" s="147"/>
      <c r="RQG39" s="147"/>
      <c r="RQH39" s="147"/>
      <c r="RQI39" s="147"/>
      <c r="RQJ39" s="147"/>
      <c r="RQK39" s="147"/>
      <c r="RQL39" s="147"/>
      <c r="RQM39" s="147"/>
      <c r="RQN39" s="147"/>
      <c r="RQO39" s="147"/>
      <c r="RQP39" s="147"/>
      <c r="RQQ39" s="147"/>
      <c r="RQR39" s="147"/>
      <c r="RQS39" s="147"/>
      <c r="RQT39" s="147"/>
      <c r="RQU39" s="147"/>
      <c r="RQV39" s="147"/>
      <c r="RQW39" s="147"/>
      <c r="RQX39" s="147"/>
      <c r="RQY39" s="147"/>
      <c r="RQZ39" s="147"/>
      <c r="RRA39" s="147"/>
      <c r="RRB39" s="147"/>
      <c r="RRC39" s="147"/>
      <c r="RRD39" s="147"/>
      <c r="RRE39" s="147"/>
      <c r="RRF39" s="147"/>
      <c r="RRG39" s="147"/>
      <c r="RRH39" s="147"/>
      <c r="RRI39" s="147"/>
      <c r="RRJ39" s="147"/>
      <c r="RRK39" s="147"/>
      <c r="RRL39" s="147"/>
      <c r="RRM39" s="147"/>
      <c r="RRN39" s="147"/>
      <c r="RRO39" s="147"/>
      <c r="RRP39" s="147"/>
      <c r="RRQ39" s="147"/>
      <c r="RRR39" s="147"/>
      <c r="RRS39" s="147"/>
      <c r="RRT39" s="147"/>
      <c r="RRU39" s="147"/>
      <c r="RRV39" s="147"/>
      <c r="RRW39" s="147"/>
      <c r="RRX39" s="147"/>
      <c r="RRY39" s="147"/>
      <c r="RRZ39" s="147"/>
      <c r="RSA39" s="147"/>
      <c r="RSB39" s="147"/>
      <c r="RSC39" s="147"/>
      <c r="RSD39" s="147"/>
      <c r="RSE39" s="147"/>
      <c r="RSF39" s="147"/>
      <c r="RSG39" s="147"/>
      <c r="RSH39" s="147"/>
      <c r="RSI39" s="147"/>
      <c r="RSJ39" s="147"/>
      <c r="RSK39" s="147"/>
      <c r="RSL39" s="147"/>
      <c r="RSM39" s="147"/>
      <c r="RSN39" s="147"/>
      <c r="RSO39" s="147"/>
      <c r="RSP39" s="147"/>
      <c r="RSQ39" s="147"/>
      <c r="RSR39" s="147"/>
      <c r="RSS39" s="147"/>
      <c r="RST39" s="147"/>
      <c r="RSU39" s="147"/>
      <c r="RSV39" s="147"/>
      <c r="RSW39" s="147"/>
      <c r="RSX39" s="147"/>
      <c r="RSY39" s="147"/>
      <c r="RSZ39" s="147"/>
      <c r="RTA39" s="147"/>
      <c r="RTB39" s="147"/>
      <c r="RTC39" s="147"/>
      <c r="RTD39" s="147"/>
      <c r="RTE39" s="147"/>
      <c r="RTF39" s="147"/>
      <c r="RTG39" s="147"/>
      <c r="RTH39" s="147"/>
      <c r="RTI39" s="147"/>
      <c r="RTJ39" s="147"/>
      <c r="RTK39" s="147"/>
      <c r="RTL39" s="147"/>
      <c r="RTM39" s="147"/>
      <c r="RTN39" s="147"/>
      <c r="RTO39" s="147"/>
      <c r="RTP39" s="147"/>
      <c r="RTQ39" s="147"/>
      <c r="RTR39" s="147"/>
      <c r="RTS39" s="147"/>
      <c r="RTT39" s="147"/>
      <c r="RTU39" s="147"/>
      <c r="RTV39" s="147"/>
      <c r="RTW39" s="147"/>
      <c r="RTX39" s="147"/>
      <c r="RTY39" s="147"/>
      <c r="RTZ39" s="147"/>
      <c r="RUA39" s="147"/>
      <c r="RUB39" s="147"/>
      <c r="RUC39" s="147"/>
      <c r="RUD39" s="147"/>
      <c r="RUE39" s="147"/>
      <c r="RUF39" s="147"/>
      <c r="RUG39" s="147"/>
      <c r="RUH39" s="147"/>
      <c r="RUI39" s="147"/>
      <c r="RUJ39" s="147"/>
      <c r="RUK39" s="147"/>
      <c r="RUL39" s="147"/>
      <c r="RUM39" s="147"/>
      <c r="RUN39" s="147"/>
      <c r="RUO39" s="147"/>
      <c r="RUP39" s="147"/>
      <c r="RUQ39" s="147"/>
      <c r="RUR39" s="147"/>
      <c r="RUS39" s="147"/>
      <c r="RUT39" s="147"/>
      <c r="RUU39" s="147"/>
      <c r="RUV39" s="147"/>
      <c r="RUW39" s="147"/>
      <c r="RUX39" s="147"/>
      <c r="RUY39" s="147"/>
      <c r="RUZ39" s="147"/>
      <c r="RVA39" s="147"/>
      <c r="RVB39" s="147"/>
      <c r="RVC39" s="147"/>
      <c r="RVD39" s="147"/>
      <c r="RVE39" s="147"/>
      <c r="RVF39" s="147"/>
      <c r="RVG39" s="147"/>
      <c r="RVH39" s="147"/>
      <c r="RVI39" s="147"/>
      <c r="RVJ39" s="147"/>
      <c r="RVK39" s="147"/>
      <c r="RVL39" s="147"/>
      <c r="RVM39" s="147"/>
      <c r="RVN39" s="147"/>
      <c r="RVO39" s="147"/>
      <c r="RVP39" s="147"/>
      <c r="RVQ39" s="147"/>
      <c r="RVR39" s="147"/>
      <c r="RVS39" s="147"/>
      <c r="RVT39" s="147"/>
      <c r="RVU39" s="147"/>
      <c r="RVV39" s="147"/>
      <c r="RVW39" s="147"/>
      <c r="RVX39" s="147"/>
      <c r="RVY39" s="147"/>
      <c r="RVZ39" s="147"/>
      <c r="RWA39" s="147"/>
      <c r="RWB39" s="147"/>
      <c r="RWC39" s="147"/>
      <c r="RWD39" s="147"/>
      <c r="RWE39" s="147"/>
      <c r="RWF39" s="147"/>
      <c r="RWG39" s="147"/>
      <c r="RWH39" s="147"/>
      <c r="RWI39" s="147"/>
      <c r="RWJ39" s="147"/>
      <c r="RWK39" s="147"/>
      <c r="RWL39" s="147"/>
      <c r="RWM39" s="147"/>
      <c r="RWN39" s="147"/>
      <c r="RWO39" s="147"/>
      <c r="RWP39" s="147"/>
      <c r="RWQ39" s="147"/>
      <c r="RWR39" s="147"/>
      <c r="RWS39" s="147"/>
      <c r="RWT39" s="147"/>
      <c r="RWU39" s="147"/>
      <c r="RWV39" s="147"/>
      <c r="RWW39" s="147"/>
      <c r="RWX39" s="147"/>
      <c r="RWY39" s="147"/>
      <c r="RWZ39" s="147"/>
      <c r="RXA39" s="147"/>
      <c r="RXB39" s="147"/>
      <c r="RXC39" s="147"/>
      <c r="RXD39" s="147"/>
      <c r="RXE39" s="147"/>
      <c r="RXF39" s="147"/>
      <c r="RXG39" s="147"/>
      <c r="RXH39" s="147"/>
      <c r="RXI39" s="147"/>
      <c r="RXJ39" s="147"/>
      <c r="RXK39" s="147"/>
      <c r="RXL39" s="147"/>
      <c r="RXM39" s="147"/>
      <c r="RXN39" s="147"/>
      <c r="RXO39" s="147"/>
      <c r="RXP39" s="147"/>
      <c r="RXQ39" s="147"/>
      <c r="RXR39" s="147"/>
      <c r="RXS39" s="147"/>
      <c r="RXT39" s="147"/>
      <c r="RXU39" s="147"/>
      <c r="RXV39" s="147"/>
      <c r="RXW39" s="147"/>
      <c r="RXX39" s="147"/>
      <c r="RXY39" s="147"/>
      <c r="RXZ39" s="147"/>
      <c r="RYA39" s="147"/>
      <c r="RYB39" s="147"/>
      <c r="RYC39" s="147"/>
      <c r="RYD39" s="147"/>
      <c r="RYE39" s="147"/>
      <c r="RYF39" s="147"/>
      <c r="RYG39" s="147"/>
      <c r="RYH39" s="147"/>
      <c r="RYI39" s="147"/>
      <c r="RYJ39" s="147"/>
      <c r="RYK39" s="147"/>
      <c r="RYL39" s="147"/>
      <c r="RYM39" s="147"/>
      <c r="RYN39" s="147"/>
      <c r="RYO39" s="147"/>
      <c r="RYP39" s="147"/>
      <c r="RYQ39" s="147"/>
      <c r="RYR39" s="147"/>
      <c r="RYS39" s="147"/>
      <c r="RYT39" s="147"/>
      <c r="RYU39" s="147"/>
      <c r="RYV39" s="147"/>
      <c r="RYW39" s="147"/>
      <c r="RYX39" s="147"/>
      <c r="RYY39" s="147"/>
      <c r="RYZ39" s="147"/>
      <c r="RZA39" s="147"/>
      <c r="RZB39" s="147"/>
      <c r="RZC39" s="147"/>
      <c r="RZD39" s="147"/>
      <c r="RZE39" s="147"/>
      <c r="RZF39" s="147"/>
      <c r="RZG39" s="147"/>
      <c r="RZH39" s="147"/>
      <c r="RZI39" s="147"/>
      <c r="RZJ39" s="147"/>
      <c r="RZK39" s="147"/>
      <c r="RZL39" s="147"/>
      <c r="RZM39" s="147"/>
      <c r="RZN39" s="147"/>
      <c r="RZO39" s="147"/>
      <c r="RZP39" s="147"/>
      <c r="RZQ39" s="147"/>
      <c r="RZR39" s="147"/>
      <c r="RZS39" s="147"/>
      <c r="RZT39" s="147"/>
      <c r="RZU39" s="147"/>
      <c r="RZV39" s="147"/>
      <c r="RZW39" s="147"/>
      <c r="RZX39" s="147"/>
      <c r="RZY39" s="147"/>
      <c r="RZZ39" s="147"/>
      <c r="SAA39" s="147"/>
      <c r="SAB39" s="147"/>
      <c r="SAC39" s="147"/>
      <c r="SAD39" s="147"/>
      <c r="SAE39" s="147"/>
      <c r="SAF39" s="147"/>
      <c r="SAG39" s="147"/>
      <c r="SAH39" s="147"/>
      <c r="SAI39" s="147"/>
      <c r="SAJ39" s="147"/>
      <c r="SAK39" s="147"/>
      <c r="SAL39" s="147"/>
      <c r="SAM39" s="147"/>
      <c r="SAN39" s="147"/>
      <c r="SAO39" s="147"/>
      <c r="SAP39" s="147"/>
      <c r="SAQ39" s="147"/>
      <c r="SAR39" s="147"/>
      <c r="SAS39" s="147"/>
      <c r="SAT39" s="147"/>
      <c r="SAU39" s="147"/>
      <c r="SAV39" s="147"/>
      <c r="SAW39" s="147"/>
      <c r="SAX39" s="147"/>
      <c r="SAY39" s="147"/>
      <c r="SAZ39" s="147"/>
      <c r="SBA39" s="147"/>
      <c r="SBB39" s="147"/>
      <c r="SBC39" s="147"/>
      <c r="SBD39" s="147"/>
      <c r="SBE39" s="147"/>
      <c r="SBF39" s="147"/>
      <c r="SBG39" s="147"/>
      <c r="SBH39" s="147"/>
      <c r="SBI39" s="147"/>
      <c r="SBJ39" s="147"/>
      <c r="SBK39" s="147"/>
      <c r="SBL39" s="147"/>
      <c r="SBM39" s="147"/>
      <c r="SBN39" s="147"/>
      <c r="SBO39" s="147"/>
      <c r="SBP39" s="147"/>
      <c r="SBQ39" s="147"/>
      <c r="SBR39" s="147"/>
      <c r="SBS39" s="147"/>
      <c r="SBT39" s="147"/>
      <c r="SBU39" s="147"/>
      <c r="SBV39" s="147"/>
      <c r="SBW39" s="147"/>
      <c r="SBX39" s="147"/>
      <c r="SBY39" s="147"/>
      <c r="SBZ39" s="147"/>
      <c r="SCA39" s="147"/>
      <c r="SCB39" s="147"/>
      <c r="SCC39" s="147"/>
      <c r="SCD39" s="147"/>
      <c r="SCE39" s="147"/>
      <c r="SCF39" s="147"/>
      <c r="SCG39" s="147"/>
      <c r="SCH39" s="147"/>
      <c r="SCI39" s="147"/>
      <c r="SCJ39" s="147"/>
      <c r="SCK39" s="147"/>
      <c r="SCL39" s="147"/>
      <c r="SCM39" s="147"/>
      <c r="SCN39" s="147"/>
      <c r="SCO39" s="147"/>
      <c r="SCP39" s="147"/>
      <c r="SCQ39" s="147"/>
      <c r="SCR39" s="147"/>
      <c r="SCS39" s="147"/>
      <c r="SCT39" s="147"/>
      <c r="SCU39" s="147"/>
      <c r="SCV39" s="147"/>
      <c r="SCW39" s="147"/>
      <c r="SCX39" s="147"/>
      <c r="SCY39" s="147"/>
      <c r="SCZ39" s="147"/>
      <c r="SDA39" s="147"/>
      <c r="SDB39" s="147"/>
      <c r="SDC39" s="147"/>
      <c r="SDD39" s="147"/>
      <c r="SDE39" s="147"/>
      <c r="SDF39" s="147"/>
      <c r="SDG39" s="147"/>
      <c r="SDH39" s="147"/>
      <c r="SDI39" s="147"/>
      <c r="SDJ39" s="147"/>
      <c r="SDK39" s="147"/>
      <c r="SDL39" s="147"/>
      <c r="SDM39" s="147"/>
      <c r="SDN39" s="147"/>
      <c r="SDO39" s="147"/>
      <c r="SDP39" s="147"/>
      <c r="SDQ39" s="147"/>
      <c r="SDR39" s="147"/>
      <c r="SDS39" s="147"/>
      <c r="SDT39" s="147"/>
      <c r="SDU39" s="147"/>
      <c r="SDV39" s="147"/>
      <c r="SDW39" s="147"/>
      <c r="SDX39" s="147"/>
      <c r="SDY39" s="147"/>
      <c r="SDZ39" s="147"/>
      <c r="SEA39" s="147"/>
      <c r="SEB39" s="147"/>
      <c r="SEC39" s="147"/>
      <c r="SED39" s="147"/>
      <c r="SEE39" s="147"/>
      <c r="SEF39" s="147"/>
      <c r="SEG39" s="147"/>
      <c r="SEH39" s="147"/>
      <c r="SEI39" s="147"/>
      <c r="SEJ39" s="147"/>
      <c r="SEK39" s="147"/>
      <c r="SEL39" s="147"/>
      <c r="SEM39" s="147"/>
      <c r="SEN39" s="147"/>
      <c r="SEO39" s="147"/>
      <c r="SEP39" s="147"/>
      <c r="SEQ39" s="147"/>
      <c r="SER39" s="147"/>
      <c r="SES39" s="147"/>
      <c r="SET39" s="147"/>
      <c r="SEU39" s="147"/>
      <c r="SEV39" s="147"/>
      <c r="SEW39" s="147"/>
      <c r="SEX39" s="147"/>
      <c r="SEY39" s="147"/>
      <c r="SEZ39" s="147"/>
      <c r="SFA39" s="147"/>
      <c r="SFB39" s="147"/>
      <c r="SFC39" s="147"/>
      <c r="SFD39" s="147"/>
      <c r="SFE39" s="147"/>
      <c r="SFF39" s="147"/>
      <c r="SFG39" s="147"/>
      <c r="SFH39" s="147"/>
      <c r="SFI39" s="147"/>
      <c r="SFJ39" s="147"/>
      <c r="SFK39" s="147"/>
      <c r="SFL39" s="147"/>
      <c r="SFM39" s="147"/>
      <c r="SFN39" s="147"/>
      <c r="SFO39" s="147"/>
      <c r="SFP39" s="147"/>
      <c r="SFQ39" s="147"/>
      <c r="SFR39" s="147"/>
      <c r="SFS39" s="147"/>
      <c r="SFT39" s="147"/>
      <c r="SFU39" s="147"/>
      <c r="SFV39" s="147"/>
      <c r="SFW39" s="147"/>
      <c r="SFX39" s="147"/>
      <c r="SFY39" s="147"/>
      <c r="SFZ39" s="147"/>
      <c r="SGA39" s="147"/>
      <c r="SGB39" s="147"/>
      <c r="SGC39" s="147"/>
      <c r="SGD39" s="147"/>
      <c r="SGE39" s="147"/>
      <c r="SGF39" s="147"/>
      <c r="SGG39" s="147"/>
      <c r="SGH39" s="147"/>
      <c r="SGI39" s="147"/>
      <c r="SGJ39" s="147"/>
      <c r="SGK39" s="147"/>
      <c r="SGL39" s="147"/>
      <c r="SGM39" s="147"/>
      <c r="SGN39" s="147"/>
      <c r="SGO39" s="147"/>
      <c r="SGP39" s="147"/>
      <c r="SGQ39" s="147"/>
      <c r="SGR39" s="147"/>
      <c r="SGS39" s="147"/>
      <c r="SGT39" s="147"/>
      <c r="SGU39" s="147"/>
      <c r="SGV39" s="147"/>
      <c r="SGW39" s="147"/>
      <c r="SGX39" s="147"/>
      <c r="SGY39" s="147"/>
      <c r="SGZ39" s="147"/>
      <c r="SHA39" s="147"/>
      <c r="SHB39" s="147"/>
      <c r="SHC39" s="147"/>
      <c r="SHD39" s="147"/>
      <c r="SHE39" s="147"/>
      <c r="SHF39" s="147"/>
      <c r="SHG39" s="147"/>
      <c r="SHH39" s="147"/>
      <c r="SHI39" s="147"/>
      <c r="SHJ39" s="147"/>
      <c r="SHK39" s="147"/>
      <c r="SHL39" s="147"/>
      <c r="SHM39" s="147"/>
      <c r="SHN39" s="147"/>
      <c r="SHO39" s="147"/>
      <c r="SHP39" s="147"/>
      <c r="SHQ39" s="147"/>
      <c r="SHR39" s="147"/>
      <c r="SHS39" s="147"/>
      <c r="SHT39" s="147"/>
      <c r="SHU39" s="147"/>
      <c r="SHV39" s="147"/>
      <c r="SHW39" s="147"/>
      <c r="SHX39" s="147"/>
      <c r="SHY39" s="147"/>
      <c r="SHZ39" s="147"/>
      <c r="SIA39" s="147"/>
      <c r="SIB39" s="147"/>
      <c r="SIC39" s="147"/>
      <c r="SID39" s="147"/>
      <c r="SIE39" s="147"/>
      <c r="SIF39" s="147"/>
      <c r="SIG39" s="147"/>
      <c r="SIH39" s="147"/>
      <c r="SII39" s="147"/>
      <c r="SIJ39" s="147"/>
      <c r="SIK39" s="147"/>
      <c r="SIL39" s="147"/>
      <c r="SIM39" s="147"/>
      <c r="SIN39" s="147"/>
      <c r="SIO39" s="147"/>
      <c r="SIP39" s="147"/>
      <c r="SIQ39" s="147"/>
      <c r="SIR39" s="147"/>
      <c r="SIS39" s="147"/>
      <c r="SIT39" s="147"/>
      <c r="SIU39" s="147"/>
      <c r="SIV39" s="147"/>
      <c r="SIW39" s="147"/>
      <c r="SIX39" s="147"/>
      <c r="SIY39" s="147"/>
      <c r="SIZ39" s="147"/>
      <c r="SJA39" s="147"/>
      <c r="SJB39" s="147"/>
      <c r="SJC39" s="147"/>
      <c r="SJD39" s="147"/>
      <c r="SJE39" s="147"/>
      <c r="SJF39" s="147"/>
      <c r="SJG39" s="147"/>
      <c r="SJH39" s="147"/>
      <c r="SJI39" s="147"/>
      <c r="SJJ39" s="147"/>
      <c r="SJK39" s="147"/>
      <c r="SJL39" s="147"/>
      <c r="SJM39" s="147"/>
      <c r="SJN39" s="147"/>
      <c r="SJO39" s="147"/>
      <c r="SJP39" s="147"/>
      <c r="SJQ39" s="147"/>
      <c r="SJR39" s="147"/>
      <c r="SJS39" s="147"/>
      <c r="SJT39" s="147"/>
      <c r="SJU39" s="147"/>
      <c r="SJV39" s="147"/>
      <c r="SJW39" s="147"/>
      <c r="SJX39" s="147"/>
      <c r="SJY39" s="147"/>
      <c r="SJZ39" s="147"/>
      <c r="SKA39" s="147"/>
      <c r="SKB39" s="147"/>
      <c r="SKC39" s="147"/>
      <c r="SKD39" s="147"/>
      <c r="SKE39" s="147"/>
      <c r="SKF39" s="147"/>
      <c r="SKG39" s="147"/>
      <c r="SKH39" s="147"/>
      <c r="SKI39" s="147"/>
      <c r="SKJ39" s="147"/>
      <c r="SKK39" s="147"/>
      <c r="SKL39" s="147"/>
      <c r="SKM39" s="147"/>
      <c r="SKN39" s="147"/>
      <c r="SKO39" s="147"/>
      <c r="SKP39" s="147"/>
      <c r="SKQ39" s="147"/>
      <c r="SKR39" s="147"/>
      <c r="SKS39" s="147"/>
      <c r="SKT39" s="147"/>
      <c r="SKU39" s="147"/>
      <c r="SKV39" s="147"/>
      <c r="SKW39" s="147"/>
      <c r="SKX39" s="147"/>
      <c r="SKY39" s="147"/>
      <c r="SKZ39" s="147"/>
      <c r="SLA39" s="147"/>
      <c r="SLB39" s="147"/>
      <c r="SLC39" s="147"/>
      <c r="SLD39" s="147"/>
      <c r="SLE39" s="147"/>
      <c r="SLF39" s="147"/>
      <c r="SLG39" s="147"/>
      <c r="SLH39" s="147"/>
      <c r="SLI39" s="147"/>
      <c r="SLJ39" s="147"/>
      <c r="SLK39" s="147"/>
      <c r="SLL39" s="147"/>
      <c r="SLM39" s="147"/>
      <c r="SLN39" s="147"/>
      <c r="SLO39" s="147"/>
      <c r="SLP39" s="147"/>
      <c r="SLQ39" s="147"/>
      <c r="SLR39" s="147"/>
      <c r="SLS39" s="147"/>
      <c r="SLT39" s="147"/>
      <c r="SLU39" s="147"/>
      <c r="SLV39" s="147"/>
      <c r="SLW39" s="147"/>
      <c r="SLX39" s="147"/>
      <c r="SLY39" s="147"/>
      <c r="SLZ39" s="147"/>
      <c r="SMA39" s="147"/>
      <c r="SMB39" s="147"/>
      <c r="SMC39" s="147"/>
      <c r="SMD39" s="147"/>
      <c r="SME39" s="147"/>
      <c r="SMF39" s="147"/>
      <c r="SMG39" s="147"/>
      <c r="SMH39" s="147"/>
      <c r="SMI39" s="147"/>
      <c r="SMJ39" s="147"/>
      <c r="SMK39" s="147"/>
      <c r="SML39" s="147"/>
      <c r="SMM39" s="147"/>
      <c r="SMN39" s="147"/>
      <c r="SMO39" s="147"/>
      <c r="SMP39" s="147"/>
      <c r="SMQ39" s="147"/>
      <c r="SMR39" s="147"/>
      <c r="SMS39" s="147"/>
      <c r="SMT39" s="147"/>
      <c r="SMU39" s="147"/>
      <c r="SMV39" s="147"/>
      <c r="SMW39" s="147"/>
      <c r="SMX39" s="147"/>
      <c r="SMY39" s="147"/>
      <c r="SMZ39" s="147"/>
      <c r="SNA39" s="147"/>
      <c r="SNB39" s="147"/>
      <c r="SNC39" s="147"/>
      <c r="SND39" s="147"/>
      <c r="SNE39" s="147"/>
      <c r="SNF39" s="147"/>
      <c r="SNG39" s="147"/>
      <c r="SNH39" s="147"/>
      <c r="SNI39" s="147"/>
      <c r="SNJ39" s="147"/>
      <c r="SNK39" s="147"/>
      <c r="SNL39" s="147"/>
      <c r="SNM39" s="147"/>
      <c r="SNN39" s="147"/>
      <c r="SNO39" s="147"/>
      <c r="SNP39" s="147"/>
      <c r="SNQ39" s="147"/>
      <c r="SNR39" s="147"/>
      <c r="SNS39" s="147"/>
      <c r="SNT39" s="147"/>
      <c r="SNU39" s="147"/>
      <c r="SNV39" s="147"/>
      <c r="SNW39" s="147"/>
      <c r="SNX39" s="147"/>
      <c r="SNY39" s="147"/>
      <c r="SNZ39" s="147"/>
      <c r="SOA39" s="147"/>
      <c r="SOB39" s="147"/>
      <c r="SOC39" s="147"/>
      <c r="SOD39" s="147"/>
      <c r="SOE39" s="147"/>
      <c r="SOF39" s="147"/>
      <c r="SOG39" s="147"/>
      <c r="SOH39" s="147"/>
      <c r="SOI39" s="147"/>
      <c r="SOJ39" s="147"/>
      <c r="SOK39" s="147"/>
      <c r="SOL39" s="147"/>
      <c r="SOM39" s="147"/>
      <c r="SON39" s="147"/>
      <c r="SOO39" s="147"/>
      <c r="SOP39" s="147"/>
      <c r="SOQ39" s="147"/>
      <c r="SOR39" s="147"/>
      <c r="SOS39" s="147"/>
      <c r="SOT39" s="147"/>
      <c r="SOU39" s="147"/>
      <c r="SOV39" s="147"/>
      <c r="SOW39" s="147"/>
      <c r="SOX39" s="147"/>
      <c r="SOY39" s="147"/>
      <c r="SOZ39" s="147"/>
      <c r="SPA39" s="147"/>
      <c r="SPB39" s="147"/>
      <c r="SPC39" s="147"/>
      <c r="SPD39" s="147"/>
      <c r="SPE39" s="147"/>
      <c r="SPF39" s="147"/>
      <c r="SPG39" s="147"/>
      <c r="SPH39" s="147"/>
      <c r="SPI39" s="147"/>
      <c r="SPJ39" s="147"/>
      <c r="SPK39" s="147"/>
      <c r="SPL39" s="147"/>
      <c r="SPM39" s="147"/>
      <c r="SPN39" s="147"/>
      <c r="SPO39" s="147"/>
      <c r="SPP39" s="147"/>
      <c r="SPQ39" s="147"/>
      <c r="SPR39" s="147"/>
      <c r="SPS39" s="147"/>
      <c r="SPT39" s="147"/>
      <c r="SPU39" s="147"/>
      <c r="SPV39" s="147"/>
      <c r="SPW39" s="147"/>
      <c r="SPX39" s="147"/>
      <c r="SPY39" s="147"/>
      <c r="SPZ39" s="147"/>
      <c r="SQA39" s="147"/>
      <c r="SQB39" s="147"/>
      <c r="SQC39" s="147"/>
      <c r="SQD39" s="147"/>
      <c r="SQE39" s="147"/>
      <c r="SQF39" s="147"/>
      <c r="SQG39" s="147"/>
      <c r="SQH39" s="147"/>
      <c r="SQI39" s="147"/>
      <c r="SQJ39" s="147"/>
      <c r="SQK39" s="147"/>
      <c r="SQL39" s="147"/>
      <c r="SQM39" s="147"/>
      <c r="SQN39" s="147"/>
      <c r="SQO39" s="147"/>
      <c r="SQP39" s="147"/>
      <c r="SQQ39" s="147"/>
      <c r="SQR39" s="147"/>
      <c r="SQS39" s="147"/>
      <c r="SQT39" s="147"/>
      <c r="SQU39" s="147"/>
      <c r="SQV39" s="147"/>
      <c r="SQW39" s="147"/>
      <c r="SQX39" s="147"/>
      <c r="SQY39" s="147"/>
      <c r="SQZ39" s="147"/>
      <c r="SRA39" s="147"/>
      <c r="SRB39" s="147"/>
      <c r="SRC39" s="147"/>
      <c r="SRD39" s="147"/>
      <c r="SRE39" s="147"/>
      <c r="SRF39" s="147"/>
      <c r="SRG39" s="147"/>
      <c r="SRH39" s="147"/>
      <c r="SRI39" s="147"/>
      <c r="SRJ39" s="147"/>
      <c r="SRK39" s="147"/>
      <c r="SRL39" s="147"/>
      <c r="SRM39" s="147"/>
      <c r="SRN39" s="147"/>
      <c r="SRO39" s="147"/>
      <c r="SRP39" s="147"/>
      <c r="SRQ39" s="147"/>
      <c r="SRR39" s="147"/>
      <c r="SRS39" s="147"/>
      <c r="SRT39" s="147"/>
      <c r="SRU39" s="147"/>
      <c r="SRV39" s="147"/>
      <c r="SRW39" s="147"/>
      <c r="SRX39" s="147"/>
      <c r="SRY39" s="147"/>
      <c r="SRZ39" s="147"/>
      <c r="SSA39" s="147"/>
      <c r="SSB39" s="147"/>
      <c r="SSC39" s="147"/>
      <c r="SSD39" s="147"/>
      <c r="SSE39" s="147"/>
      <c r="SSF39" s="147"/>
      <c r="SSG39" s="147"/>
      <c r="SSH39" s="147"/>
      <c r="SSI39" s="147"/>
      <c r="SSJ39" s="147"/>
      <c r="SSK39" s="147"/>
      <c r="SSL39" s="147"/>
      <c r="SSM39" s="147"/>
      <c r="SSN39" s="147"/>
      <c r="SSO39" s="147"/>
      <c r="SSP39" s="147"/>
      <c r="SSQ39" s="147"/>
      <c r="SSR39" s="147"/>
      <c r="SSS39" s="147"/>
      <c r="SST39" s="147"/>
      <c r="SSU39" s="147"/>
      <c r="SSV39" s="147"/>
      <c r="SSW39" s="147"/>
      <c r="SSX39" s="147"/>
      <c r="SSY39" s="147"/>
      <c r="SSZ39" s="147"/>
      <c r="STA39" s="147"/>
      <c r="STB39" s="147"/>
      <c r="STC39" s="147"/>
      <c r="STD39" s="147"/>
      <c r="STE39" s="147"/>
      <c r="STF39" s="147"/>
      <c r="STG39" s="147"/>
      <c r="STH39" s="147"/>
      <c r="STI39" s="147"/>
      <c r="STJ39" s="147"/>
      <c r="STK39" s="147"/>
      <c r="STL39" s="147"/>
      <c r="STM39" s="147"/>
      <c r="STN39" s="147"/>
      <c r="STO39" s="147"/>
      <c r="STP39" s="147"/>
      <c r="STQ39" s="147"/>
      <c r="STR39" s="147"/>
      <c r="STS39" s="147"/>
      <c r="STT39" s="147"/>
      <c r="STU39" s="147"/>
      <c r="STV39" s="147"/>
      <c r="STW39" s="147"/>
      <c r="STX39" s="147"/>
      <c r="STY39" s="147"/>
      <c r="STZ39" s="147"/>
      <c r="SUA39" s="147"/>
      <c r="SUB39" s="147"/>
      <c r="SUC39" s="147"/>
      <c r="SUD39" s="147"/>
      <c r="SUE39" s="147"/>
      <c r="SUF39" s="147"/>
      <c r="SUG39" s="147"/>
      <c r="SUH39" s="147"/>
      <c r="SUI39" s="147"/>
      <c r="SUJ39" s="147"/>
      <c r="SUK39" s="147"/>
      <c r="SUL39" s="147"/>
      <c r="SUM39" s="147"/>
      <c r="SUN39" s="147"/>
      <c r="SUO39" s="147"/>
      <c r="SUP39" s="147"/>
      <c r="SUQ39" s="147"/>
      <c r="SUR39" s="147"/>
      <c r="SUS39" s="147"/>
      <c r="SUT39" s="147"/>
      <c r="SUU39" s="147"/>
      <c r="SUV39" s="147"/>
      <c r="SUW39" s="147"/>
      <c r="SUX39" s="147"/>
      <c r="SUY39" s="147"/>
      <c r="SUZ39" s="147"/>
      <c r="SVA39" s="147"/>
      <c r="SVB39" s="147"/>
      <c r="SVC39" s="147"/>
      <c r="SVD39" s="147"/>
      <c r="SVE39" s="147"/>
      <c r="SVF39" s="147"/>
      <c r="SVG39" s="147"/>
      <c r="SVH39" s="147"/>
      <c r="SVI39" s="147"/>
      <c r="SVJ39" s="147"/>
      <c r="SVK39" s="147"/>
      <c r="SVL39" s="147"/>
      <c r="SVM39" s="147"/>
      <c r="SVN39" s="147"/>
      <c r="SVO39" s="147"/>
      <c r="SVP39" s="147"/>
      <c r="SVQ39" s="147"/>
      <c r="SVR39" s="147"/>
      <c r="SVS39" s="147"/>
      <c r="SVT39" s="147"/>
      <c r="SVU39" s="147"/>
      <c r="SVV39" s="147"/>
      <c r="SVW39" s="147"/>
      <c r="SVX39" s="147"/>
      <c r="SVY39" s="147"/>
      <c r="SVZ39" s="147"/>
      <c r="SWA39" s="147"/>
      <c r="SWB39" s="147"/>
      <c r="SWC39" s="147"/>
      <c r="SWD39" s="147"/>
      <c r="SWE39" s="147"/>
      <c r="SWF39" s="147"/>
      <c r="SWG39" s="147"/>
      <c r="SWH39" s="147"/>
      <c r="SWI39" s="147"/>
      <c r="SWJ39" s="147"/>
      <c r="SWK39" s="147"/>
      <c r="SWL39" s="147"/>
      <c r="SWM39" s="147"/>
      <c r="SWN39" s="147"/>
      <c r="SWO39" s="147"/>
      <c r="SWP39" s="147"/>
      <c r="SWQ39" s="147"/>
      <c r="SWR39" s="147"/>
      <c r="SWS39" s="147"/>
      <c r="SWT39" s="147"/>
      <c r="SWU39" s="147"/>
      <c r="SWV39" s="147"/>
      <c r="SWW39" s="147"/>
      <c r="SWX39" s="147"/>
      <c r="SWY39" s="147"/>
      <c r="SWZ39" s="147"/>
      <c r="SXA39" s="147"/>
      <c r="SXB39" s="147"/>
      <c r="SXC39" s="147"/>
      <c r="SXD39" s="147"/>
      <c r="SXE39" s="147"/>
      <c r="SXF39" s="147"/>
      <c r="SXG39" s="147"/>
      <c r="SXH39" s="147"/>
      <c r="SXI39" s="147"/>
      <c r="SXJ39" s="147"/>
      <c r="SXK39" s="147"/>
      <c r="SXL39" s="147"/>
      <c r="SXM39" s="147"/>
      <c r="SXN39" s="147"/>
      <c r="SXO39" s="147"/>
      <c r="SXP39" s="147"/>
      <c r="SXQ39" s="147"/>
      <c r="SXR39" s="147"/>
      <c r="SXS39" s="147"/>
      <c r="SXT39" s="147"/>
      <c r="SXU39" s="147"/>
      <c r="SXV39" s="147"/>
      <c r="SXW39" s="147"/>
      <c r="SXX39" s="147"/>
      <c r="SXY39" s="147"/>
      <c r="SXZ39" s="147"/>
      <c r="SYA39" s="147"/>
      <c r="SYB39" s="147"/>
      <c r="SYC39" s="147"/>
      <c r="SYD39" s="147"/>
      <c r="SYE39" s="147"/>
      <c r="SYF39" s="147"/>
      <c r="SYG39" s="147"/>
      <c r="SYH39" s="147"/>
      <c r="SYI39" s="147"/>
      <c r="SYJ39" s="147"/>
      <c r="SYK39" s="147"/>
      <c r="SYL39" s="147"/>
      <c r="SYM39" s="147"/>
      <c r="SYN39" s="147"/>
      <c r="SYO39" s="147"/>
      <c r="SYP39" s="147"/>
      <c r="SYQ39" s="147"/>
      <c r="SYR39" s="147"/>
      <c r="SYS39" s="147"/>
      <c r="SYT39" s="147"/>
      <c r="SYU39" s="147"/>
      <c r="SYV39" s="147"/>
      <c r="SYW39" s="147"/>
      <c r="SYX39" s="147"/>
      <c r="SYY39" s="147"/>
      <c r="SYZ39" s="147"/>
      <c r="SZA39" s="147"/>
      <c r="SZB39" s="147"/>
      <c r="SZC39" s="147"/>
      <c r="SZD39" s="147"/>
      <c r="SZE39" s="147"/>
      <c r="SZF39" s="147"/>
      <c r="SZG39" s="147"/>
      <c r="SZH39" s="147"/>
      <c r="SZI39" s="147"/>
      <c r="SZJ39" s="147"/>
      <c r="SZK39" s="147"/>
      <c r="SZL39" s="147"/>
      <c r="SZM39" s="147"/>
      <c r="SZN39" s="147"/>
      <c r="SZO39" s="147"/>
      <c r="SZP39" s="147"/>
      <c r="SZQ39" s="147"/>
      <c r="SZR39" s="147"/>
      <c r="SZS39" s="147"/>
      <c r="SZT39" s="147"/>
      <c r="SZU39" s="147"/>
      <c r="SZV39" s="147"/>
      <c r="SZW39" s="147"/>
      <c r="SZX39" s="147"/>
      <c r="SZY39" s="147"/>
      <c r="SZZ39" s="147"/>
      <c r="TAA39" s="147"/>
      <c r="TAB39" s="147"/>
      <c r="TAC39" s="147"/>
      <c r="TAD39" s="147"/>
      <c r="TAE39" s="147"/>
      <c r="TAF39" s="147"/>
      <c r="TAG39" s="147"/>
      <c r="TAH39" s="147"/>
      <c r="TAI39" s="147"/>
      <c r="TAJ39" s="147"/>
      <c r="TAK39" s="147"/>
      <c r="TAL39" s="147"/>
      <c r="TAM39" s="147"/>
      <c r="TAN39" s="147"/>
      <c r="TAO39" s="147"/>
      <c r="TAP39" s="147"/>
      <c r="TAQ39" s="147"/>
      <c r="TAR39" s="147"/>
      <c r="TAS39" s="147"/>
      <c r="TAT39" s="147"/>
      <c r="TAU39" s="147"/>
      <c r="TAV39" s="147"/>
      <c r="TAW39" s="147"/>
      <c r="TAX39" s="147"/>
      <c r="TAY39" s="147"/>
      <c r="TAZ39" s="147"/>
      <c r="TBA39" s="147"/>
      <c r="TBB39" s="147"/>
      <c r="TBC39" s="147"/>
      <c r="TBD39" s="147"/>
      <c r="TBE39" s="147"/>
      <c r="TBF39" s="147"/>
      <c r="TBG39" s="147"/>
      <c r="TBH39" s="147"/>
      <c r="TBI39" s="147"/>
      <c r="TBJ39" s="147"/>
      <c r="TBK39" s="147"/>
      <c r="TBL39" s="147"/>
      <c r="TBM39" s="147"/>
      <c r="TBN39" s="147"/>
      <c r="TBO39" s="147"/>
      <c r="TBP39" s="147"/>
      <c r="TBQ39" s="147"/>
      <c r="TBR39" s="147"/>
      <c r="TBS39" s="147"/>
      <c r="TBT39" s="147"/>
      <c r="TBU39" s="147"/>
      <c r="TBV39" s="147"/>
      <c r="TBW39" s="147"/>
      <c r="TBX39" s="147"/>
      <c r="TBY39" s="147"/>
      <c r="TBZ39" s="147"/>
      <c r="TCA39" s="147"/>
      <c r="TCB39" s="147"/>
      <c r="TCC39" s="147"/>
      <c r="TCD39" s="147"/>
      <c r="TCE39" s="147"/>
      <c r="TCF39" s="147"/>
      <c r="TCG39" s="147"/>
      <c r="TCH39" s="147"/>
      <c r="TCI39" s="147"/>
      <c r="TCJ39" s="147"/>
      <c r="TCK39" s="147"/>
      <c r="TCL39" s="147"/>
      <c r="TCM39" s="147"/>
      <c r="TCN39" s="147"/>
      <c r="TCO39" s="147"/>
      <c r="TCP39" s="147"/>
      <c r="TCQ39" s="147"/>
      <c r="TCR39" s="147"/>
      <c r="TCS39" s="147"/>
      <c r="TCT39" s="147"/>
      <c r="TCU39" s="147"/>
      <c r="TCV39" s="147"/>
      <c r="TCW39" s="147"/>
      <c r="TCX39" s="147"/>
      <c r="TCY39" s="147"/>
      <c r="TCZ39" s="147"/>
      <c r="TDA39" s="147"/>
      <c r="TDB39" s="147"/>
      <c r="TDC39" s="147"/>
      <c r="TDD39" s="147"/>
      <c r="TDE39" s="147"/>
      <c r="TDF39" s="147"/>
      <c r="TDG39" s="147"/>
      <c r="TDH39" s="147"/>
      <c r="TDI39" s="147"/>
      <c r="TDJ39" s="147"/>
      <c r="TDK39" s="147"/>
      <c r="TDL39" s="147"/>
      <c r="TDM39" s="147"/>
      <c r="TDN39" s="147"/>
      <c r="TDO39" s="147"/>
      <c r="TDP39" s="147"/>
      <c r="TDQ39" s="147"/>
      <c r="TDR39" s="147"/>
      <c r="TDS39" s="147"/>
      <c r="TDT39" s="147"/>
      <c r="TDU39" s="147"/>
      <c r="TDV39" s="147"/>
      <c r="TDW39" s="147"/>
      <c r="TDX39" s="147"/>
      <c r="TDY39" s="147"/>
      <c r="TDZ39" s="147"/>
      <c r="TEA39" s="147"/>
      <c r="TEB39" s="147"/>
      <c r="TEC39" s="147"/>
      <c r="TED39" s="147"/>
      <c r="TEE39" s="147"/>
      <c r="TEF39" s="147"/>
      <c r="TEG39" s="147"/>
      <c r="TEH39" s="147"/>
      <c r="TEI39" s="147"/>
      <c r="TEJ39" s="147"/>
      <c r="TEK39" s="147"/>
      <c r="TEL39" s="147"/>
      <c r="TEM39" s="147"/>
      <c r="TEN39" s="147"/>
      <c r="TEO39" s="147"/>
      <c r="TEP39" s="147"/>
      <c r="TEQ39" s="147"/>
      <c r="TER39" s="147"/>
      <c r="TES39" s="147"/>
      <c r="TET39" s="147"/>
      <c r="TEU39" s="147"/>
      <c r="TEV39" s="147"/>
      <c r="TEW39" s="147"/>
      <c r="TEX39" s="147"/>
      <c r="TEY39" s="147"/>
      <c r="TEZ39" s="147"/>
      <c r="TFA39" s="147"/>
      <c r="TFB39" s="147"/>
      <c r="TFC39" s="147"/>
      <c r="TFD39" s="147"/>
      <c r="TFE39" s="147"/>
      <c r="TFF39" s="147"/>
      <c r="TFG39" s="147"/>
      <c r="TFH39" s="147"/>
      <c r="TFI39" s="147"/>
      <c r="TFJ39" s="147"/>
      <c r="TFK39" s="147"/>
      <c r="TFL39" s="147"/>
      <c r="TFM39" s="147"/>
      <c r="TFN39" s="147"/>
      <c r="TFO39" s="147"/>
      <c r="TFP39" s="147"/>
      <c r="TFQ39" s="147"/>
      <c r="TFR39" s="147"/>
      <c r="TFS39" s="147"/>
      <c r="TFT39" s="147"/>
      <c r="TFU39" s="147"/>
      <c r="TFV39" s="147"/>
      <c r="TFW39" s="147"/>
      <c r="TFX39" s="147"/>
      <c r="TFY39" s="147"/>
      <c r="TFZ39" s="147"/>
      <c r="TGA39" s="147"/>
      <c r="TGB39" s="147"/>
      <c r="TGC39" s="147"/>
      <c r="TGD39" s="147"/>
      <c r="TGE39" s="147"/>
      <c r="TGF39" s="147"/>
      <c r="TGG39" s="147"/>
      <c r="TGH39" s="147"/>
      <c r="TGI39" s="147"/>
      <c r="TGJ39" s="147"/>
      <c r="TGK39" s="147"/>
      <c r="TGL39" s="147"/>
      <c r="TGM39" s="147"/>
      <c r="TGN39" s="147"/>
      <c r="TGO39" s="147"/>
      <c r="TGP39" s="147"/>
      <c r="TGQ39" s="147"/>
      <c r="TGR39" s="147"/>
      <c r="TGS39" s="147"/>
      <c r="TGT39" s="147"/>
      <c r="TGU39" s="147"/>
      <c r="TGV39" s="147"/>
      <c r="TGW39" s="147"/>
      <c r="TGX39" s="147"/>
      <c r="TGY39" s="147"/>
      <c r="TGZ39" s="147"/>
      <c r="THA39" s="147"/>
      <c r="THB39" s="147"/>
      <c r="THC39" s="147"/>
      <c r="THD39" s="147"/>
      <c r="THE39" s="147"/>
      <c r="THF39" s="147"/>
      <c r="THG39" s="147"/>
      <c r="THH39" s="147"/>
      <c r="THI39" s="147"/>
      <c r="THJ39" s="147"/>
      <c r="THK39" s="147"/>
      <c r="THL39" s="147"/>
      <c r="THM39" s="147"/>
      <c r="THN39" s="147"/>
      <c r="THO39" s="147"/>
      <c r="THP39" s="147"/>
      <c r="THQ39" s="147"/>
      <c r="THR39" s="147"/>
      <c r="THS39" s="147"/>
      <c r="THT39" s="147"/>
      <c r="THU39" s="147"/>
      <c r="THV39" s="147"/>
      <c r="THW39" s="147"/>
      <c r="THX39" s="147"/>
      <c r="THY39" s="147"/>
      <c r="THZ39" s="147"/>
      <c r="TIA39" s="147"/>
      <c r="TIB39" s="147"/>
      <c r="TIC39" s="147"/>
      <c r="TID39" s="147"/>
      <c r="TIE39" s="147"/>
      <c r="TIF39" s="147"/>
      <c r="TIG39" s="147"/>
      <c r="TIH39" s="147"/>
      <c r="TII39" s="147"/>
      <c r="TIJ39" s="147"/>
      <c r="TIK39" s="147"/>
      <c r="TIL39" s="147"/>
      <c r="TIM39" s="147"/>
      <c r="TIN39" s="147"/>
      <c r="TIO39" s="147"/>
      <c r="TIP39" s="147"/>
      <c r="TIQ39" s="147"/>
      <c r="TIR39" s="147"/>
      <c r="TIS39" s="147"/>
      <c r="TIT39" s="147"/>
      <c r="TIU39" s="147"/>
      <c r="TIV39" s="147"/>
      <c r="TIW39" s="147"/>
      <c r="TIX39" s="147"/>
      <c r="TIY39" s="147"/>
      <c r="TIZ39" s="147"/>
      <c r="TJA39" s="147"/>
      <c r="TJB39" s="147"/>
      <c r="TJC39" s="147"/>
      <c r="TJD39" s="147"/>
      <c r="TJE39" s="147"/>
      <c r="TJF39" s="147"/>
      <c r="TJG39" s="147"/>
      <c r="TJH39" s="147"/>
      <c r="TJI39" s="147"/>
      <c r="TJJ39" s="147"/>
      <c r="TJK39" s="147"/>
      <c r="TJL39" s="147"/>
      <c r="TJM39" s="147"/>
      <c r="TJN39" s="147"/>
      <c r="TJO39" s="147"/>
      <c r="TJP39" s="147"/>
      <c r="TJQ39" s="147"/>
      <c r="TJR39" s="147"/>
      <c r="TJS39" s="147"/>
      <c r="TJT39" s="147"/>
      <c r="TJU39" s="147"/>
      <c r="TJV39" s="147"/>
      <c r="TJW39" s="147"/>
      <c r="TJX39" s="147"/>
      <c r="TJY39" s="147"/>
      <c r="TJZ39" s="147"/>
      <c r="TKA39" s="147"/>
      <c r="TKB39" s="147"/>
      <c r="TKC39" s="147"/>
      <c r="TKD39" s="147"/>
      <c r="TKE39" s="147"/>
      <c r="TKF39" s="147"/>
      <c r="TKG39" s="147"/>
      <c r="TKH39" s="147"/>
      <c r="TKI39" s="147"/>
      <c r="TKJ39" s="147"/>
      <c r="TKK39" s="147"/>
      <c r="TKL39" s="147"/>
      <c r="TKM39" s="147"/>
      <c r="TKN39" s="147"/>
      <c r="TKO39" s="147"/>
      <c r="TKP39" s="147"/>
      <c r="TKQ39" s="147"/>
      <c r="TKR39" s="147"/>
      <c r="TKS39" s="147"/>
      <c r="TKT39" s="147"/>
      <c r="TKU39" s="147"/>
      <c r="TKV39" s="147"/>
      <c r="TKW39" s="147"/>
      <c r="TKX39" s="147"/>
      <c r="TKY39" s="147"/>
      <c r="TKZ39" s="147"/>
      <c r="TLA39" s="147"/>
      <c r="TLB39" s="147"/>
      <c r="TLC39" s="147"/>
      <c r="TLD39" s="147"/>
      <c r="TLE39" s="147"/>
      <c r="TLF39" s="147"/>
      <c r="TLG39" s="147"/>
      <c r="TLH39" s="147"/>
      <c r="TLI39" s="147"/>
      <c r="TLJ39" s="147"/>
      <c r="TLK39" s="147"/>
      <c r="TLL39" s="147"/>
      <c r="TLM39" s="147"/>
      <c r="TLN39" s="147"/>
      <c r="TLO39" s="147"/>
      <c r="TLP39" s="147"/>
      <c r="TLQ39" s="147"/>
      <c r="TLR39" s="147"/>
      <c r="TLS39" s="147"/>
      <c r="TLT39" s="147"/>
      <c r="TLU39" s="147"/>
      <c r="TLV39" s="147"/>
      <c r="TLW39" s="147"/>
      <c r="TLX39" s="147"/>
      <c r="TLY39" s="147"/>
      <c r="TLZ39" s="147"/>
      <c r="TMA39" s="147"/>
      <c r="TMB39" s="147"/>
      <c r="TMC39" s="147"/>
      <c r="TMD39" s="147"/>
      <c r="TME39" s="147"/>
      <c r="TMF39" s="147"/>
      <c r="TMG39" s="147"/>
      <c r="TMH39" s="147"/>
      <c r="TMI39" s="147"/>
      <c r="TMJ39" s="147"/>
      <c r="TMK39" s="147"/>
      <c r="TML39" s="147"/>
      <c r="TMM39" s="147"/>
      <c r="TMN39" s="147"/>
      <c r="TMO39" s="147"/>
      <c r="TMP39" s="147"/>
      <c r="TMQ39" s="147"/>
      <c r="TMR39" s="147"/>
      <c r="TMS39" s="147"/>
      <c r="TMT39" s="147"/>
      <c r="TMU39" s="147"/>
      <c r="TMV39" s="147"/>
      <c r="TMW39" s="147"/>
      <c r="TMX39" s="147"/>
      <c r="TMY39" s="147"/>
      <c r="TMZ39" s="147"/>
      <c r="TNA39" s="147"/>
      <c r="TNB39" s="147"/>
      <c r="TNC39" s="147"/>
      <c r="TND39" s="147"/>
      <c r="TNE39" s="147"/>
      <c r="TNF39" s="147"/>
      <c r="TNG39" s="147"/>
      <c r="TNH39" s="147"/>
      <c r="TNI39" s="147"/>
      <c r="TNJ39" s="147"/>
      <c r="TNK39" s="147"/>
      <c r="TNL39" s="147"/>
      <c r="TNM39" s="147"/>
      <c r="TNN39" s="147"/>
      <c r="TNO39" s="147"/>
      <c r="TNP39" s="147"/>
      <c r="TNQ39" s="147"/>
      <c r="TNR39" s="147"/>
      <c r="TNS39" s="147"/>
      <c r="TNT39" s="147"/>
      <c r="TNU39" s="147"/>
      <c r="TNV39" s="147"/>
      <c r="TNW39" s="147"/>
      <c r="TNX39" s="147"/>
      <c r="TNY39" s="147"/>
      <c r="TNZ39" s="147"/>
      <c r="TOA39" s="147"/>
      <c r="TOB39" s="147"/>
      <c r="TOC39" s="147"/>
      <c r="TOD39" s="147"/>
      <c r="TOE39" s="147"/>
      <c r="TOF39" s="147"/>
      <c r="TOG39" s="147"/>
      <c r="TOH39" s="147"/>
      <c r="TOI39" s="147"/>
      <c r="TOJ39" s="147"/>
      <c r="TOK39" s="147"/>
      <c r="TOL39" s="147"/>
      <c r="TOM39" s="147"/>
      <c r="TON39" s="147"/>
      <c r="TOO39" s="147"/>
      <c r="TOP39" s="147"/>
      <c r="TOQ39" s="147"/>
      <c r="TOR39" s="147"/>
      <c r="TOS39" s="147"/>
      <c r="TOT39" s="147"/>
      <c r="TOU39" s="147"/>
      <c r="TOV39" s="147"/>
      <c r="TOW39" s="147"/>
      <c r="TOX39" s="147"/>
      <c r="TOY39" s="147"/>
      <c r="TOZ39" s="147"/>
      <c r="TPA39" s="147"/>
      <c r="TPB39" s="147"/>
      <c r="TPC39" s="147"/>
      <c r="TPD39" s="147"/>
      <c r="TPE39" s="147"/>
      <c r="TPF39" s="147"/>
      <c r="TPG39" s="147"/>
      <c r="TPH39" s="147"/>
      <c r="TPI39" s="147"/>
      <c r="TPJ39" s="147"/>
      <c r="TPK39" s="147"/>
      <c r="TPL39" s="147"/>
      <c r="TPM39" s="147"/>
      <c r="TPN39" s="147"/>
      <c r="TPO39" s="147"/>
      <c r="TPP39" s="147"/>
      <c r="TPQ39" s="147"/>
      <c r="TPR39" s="147"/>
      <c r="TPS39" s="147"/>
      <c r="TPT39" s="147"/>
      <c r="TPU39" s="147"/>
      <c r="TPV39" s="147"/>
      <c r="TPW39" s="147"/>
      <c r="TPX39" s="147"/>
      <c r="TPY39" s="147"/>
      <c r="TPZ39" s="147"/>
      <c r="TQA39" s="147"/>
      <c r="TQB39" s="147"/>
      <c r="TQC39" s="147"/>
      <c r="TQD39" s="147"/>
      <c r="TQE39" s="147"/>
      <c r="TQF39" s="147"/>
      <c r="TQG39" s="147"/>
      <c r="TQH39" s="147"/>
      <c r="TQI39" s="147"/>
      <c r="TQJ39" s="147"/>
      <c r="TQK39" s="147"/>
      <c r="TQL39" s="147"/>
      <c r="TQM39" s="147"/>
      <c r="TQN39" s="147"/>
      <c r="TQO39" s="147"/>
      <c r="TQP39" s="147"/>
      <c r="TQQ39" s="147"/>
      <c r="TQR39" s="147"/>
      <c r="TQS39" s="147"/>
      <c r="TQT39" s="147"/>
      <c r="TQU39" s="147"/>
      <c r="TQV39" s="147"/>
      <c r="TQW39" s="147"/>
      <c r="TQX39" s="147"/>
      <c r="TQY39" s="147"/>
      <c r="TQZ39" s="147"/>
      <c r="TRA39" s="147"/>
      <c r="TRB39" s="147"/>
      <c r="TRC39" s="147"/>
      <c r="TRD39" s="147"/>
      <c r="TRE39" s="147"/>
      <c r="TRF39" s="147"/>
      <c r="TRG39" s="147"/>
      <c r="TRH39" s="147"/>
      <c r="TRI39" s="147"/>
      <c r="TRJ39" s="147"/>
      <c r="TRK39" s="147"/>
      <c r="TRL39" s="147"/>
      <c r="TRM39" s="147"/>
      <c r="TRN39" s="147"/>
      <c r="TRO39" s="147"/>
      <c r="TRP39" s="147"/>
      <c r="TRQ39" s="147"/>
      <c r="TRR39" s="147"/>
      <c r="TRS39" s="147"/>
      <c r="TRT39" s="147"/>
      <c r="TRU39" s="147"/>
      <c r="TRV39" s="147"/>
      <c r="TRW39" s="147"/>
      <c r="TRX39" s="147"/>
      <c r="TRY39" s="147"/>
      <c r="TRZ39" s="147"/>
      <c r="TSA39" s="147"/>
      <c r="TSB39" s="147"/>
      <c r="TSC39" s="147"/>
      <c r="TSD39" s="147"/>
      <c r="TSE39" s="147"/>
      <c r="TSF39" s="147"/>
      <c r="TSG39" s="147"/>
      <c r="TSH39" s="147"/>
      <c r="TSI39" s="147"/>
      <c r="TSJ39" s="147"/>
      <c r="TSK39" s="147"/>
      <c r="TSL39" s="147"/>
      <c r="TSM39" s="147"/>
      <c r="TSN39" s="147"/>
      <c r="TSO39" s="147"/>
      <c r="TSP39" s="147"/>
      <c r="TSQ39" s="147"/>
      <c r="TSR39" s="147"/>
      <c r="TSS39" s="147"/>
      <c r="TST39" s="147"/>
      <c r="TSU39" s="147"/>
      <c r="TSV39" s="147"/>
      <c r="TSW39" s="147"/>
      <c r="TSX39" s="147"/>
      <c r="TSY39" s="147"/>
      <c r="TSZ39" s="147"/>
      <c r="TTA39" s="147"/>
      <c r="TTB39" s="147"/>
      <c r="TTC39" s="147"/>
      <c r="TTD39" s="147"/>
      <c r="TTE39" s="147"/>
      <c r="TTF39" s="147"/>
      <c r="TTG39" s="147"/>
      <c r="TTH39" s="147"/>
      <c r="TTI39" s="147"/>
      <c r="TTJ39" s="147"/>
      <c r="TTK39" s="147"/>
      <c r="TTL39" s="147"/>
      <c r="TTM39" s="147"/>
      <c r="TTN39" s="147"/>
      <c r="TTO39" s="147"/>
      <c r="TTP39" s="147"/>
      <c r="TTQ39" s="147"/>
      <c r="TTR39" s="147"/>
      <c r="TTS39" s="147"/>
      <c r="TTT39" s="147"/>
      <c r="TTU39" s="147"/>
      <c r="TTV39" s="147"/>
      <c r="TTW39" s="147"/>
      <c r="TTX39" s="147"/>
      <c r="TTY39" s="147"/>
      <c r="TTZ39" s="147"/>
      <c r="TUA39" s="147"/>
      <c r="TUB39" s="147"/>
      <c r="TUC39" s="147"/>
      <c r="TUD39" s="147"/>
      <c r="TUE39" s="147"/>
      <c r="TUF39" s="147"/>
      <c r="TUG39" s="147"/>
      <c r="TUH39" s="147"/>
      <c r="TUI39" s="147"/>
      <c r="TUJ39" s="147"/>
      <c r="TUK39" s="147"/>
      <c r="TUL39" s="147"/>
      <c r="TUM39" s="147"/>
      <c r="TUN39" s="147"/>
      <c r="TUO39" s="147"/>
      <c r="TUP39" s="147"/>
      <c r="TUQ39" s="147"/>
      <c r="TUR39" s="147"/>
      <c r="TUS39" s="147"/>
      <c r="TUT39" s="147"/>
      <c r="TUU39" s="147"/>
      <c r="TUV39" s="147"/>
      <c r="TUW39" s="147"/>
      <c r="TUX39" s="147"/>
      <c r="TUY39" s="147"/>
      <c r="TUZ39" s="147"/>
      <c r="TVA39" s="147"/>
      <c r="TVB39" s="147"/>
      <c r="TVC39" s="147"/>
      <c r="TVD39" s="147"/>
      <c r="TVE39" s="147"/>
      <c r="TVF39" s="147"/>
      <c r="TVG39" s="147"/>
      <c r="TVH39" s="147"/>
      <c r="TVI39" s="147"/>
      <c r="TVJ39" s="147"/>
      <c r="TVK39" s="147"/>
      <c r="TVL39" s="147"/>
      <c r="TVM39" s="147"/>
      <c r="TVN39" s="147"/>
      <c r="TVO39" s="147"/>
      <c r="TVP39" s="147"/>
      <c r="TVQ39" s="147"/>
      <c r="TVR39" s="147"/>
      <c r="TVS39" s="147"/>
      <c r="TVT39" s="147"/>
      <c r="TVU39" s="147"/>
      <c r="TVV39" s="147"/>
      <c r="TVW39" s="147"/>
      <c r="TVX39" s="147"/>
      <c r="TVY39" s="147"/>
      <c r="TVZ39" s="147"/>
      <c r="TWA39" s="147"/>
      <c r="TWB39" s="147"/>
      <c r="TWC39" s="147"/>
      <c r="TWD39" s="147"/>
      <c r="TWE39" s="147"/>
      <c r="TWF39" s="147"/>
      <c r="TWG39" s="147"/>
      <c r="TWH39" s="147"/>
      <c r="TWI39" s="147"/>
      <c r="TWJ39" s="147"/>
      <c r="TWK39" s="147"/>
      <c r="TWL39" s="147"/>
      <c r="TWM39" s="147"/>
      <c r="TWN39" s="147"/>
      <c r="TWO39" s="147"/>
      <c r="TWP39" s="147"/>
      <c r="TWQ39" s="147"/>
      <c r="TWR39" s="147"/>
      <c r="TWS39" s="147"/>
      <c r="TWT39" s="147"/>
      <c r="TWU39" s="147"/>
      <c r="TWV39" s="147"/>
      <c r="TWW39" s="147"/>
      <c r="TWX39" s="147"/>
      <c r="TWY39" s="147"/>
      <c r="TWZ39" s="147"/>
      <c r="TXA39" s="147"/>
      <c r="TXB39" s="147"/>
      <c r="TXC39" s="147"/>
      <c r="TXD39" s="147"/>
      <c r="TXE39" s="147"/>
      <c r="TXF39" s="147"/>
      <c r="TXG39" s="147"/>
      <c r="TXH39" s="147"/>
      <c r="TXI39" s="147"/>
      <c r="TXJ39" s="147"/>
      <c r="TXK39" s="147"/>
      <c r="TXL39" s="147"/>
      <c r="TXM39" s="147"/>
      <c r="TXN39" s="147"/>
      <c r="TXO39" s="147"/>
      <c r="TXP39" s="147"/>
      <c r="TXQ39" s="147"/>
      <c r="TXR39" s="147"/>
      <c r="TXS39" s="147"/>
      <c r="TXT39" s="147"/>
      <c r="TXU39" s="147"/>
      <c r="TXV39" s="147"/>
      <c r="TXW39" s="147"/>
      <c r="TXX39" s="147"/>
      <c r="TXY39" s="147"/>
      <c r="TXZ39" s="147"/>
      <c r="TYA39" s="147"/>
      <c r="TYB39" s="147"/>
      <c r="TYC39" s="147"/>
      <c r="TYD39" s="147"/>
      <c r="TYE39" s="147"/>
      <c r="TYF39" s="147"/>
      <c r="TYG39" s="147"/>
      <c r="TYH39" s="147"/>
      <c r="TYI39" s="147"/>
      <c r="TYJ39" s="147"/>
      <c r="TYK39" s="147"/>
      <c r="TYL39" s="147"/>
      <c r="TYM39" s="147"/>
      <c r="TYN39" s="147"/>
      <c r="TYO39" s="147"/>
      <c r="TYP39" s="147"/>
      <c r="TYQ39" s="147"/>
      <c r="TYR39" s="147"/>
      <c r="TYS39" s="147"/>
      <c r="TYT39" s="147"/>
      <c r="TYU39" s="147"/>
      <c r="TYV39" s="147"/>
      <c r="TYW39" s="147"/>
      <c r="TYX39" s="147"/>
      <c r="TYY39" s="147"/>
      <c r="TYZ39" s="147"/>
      <c r="TZA39" s="147"/>
      <c r="TZB39" s="147"/>
      <c r="TZC39" s="147"/>
      <c r="TZD39" s="147"/>
      <c r="TZE39" s="147"/>
      <c r="TZF39" s="147"/>
      <c r="TZG39" s="147"/>
      <c r="TZH39" s="147"/>
      <c r="TZI39" s="147"/>
      <c r="TZJ39" s="147"/>
      <c r="TZK39" s="147"/>
      <c r="TZL39" s="147"/>
      <c r="TZM39" s="147"/>
      <c r="TZN39" s="147"/>
      <c r="TZO39" s="147"/>
      <c r="TZP39" s="147"/>
      <c r="TZQ39" s="147"/>
      <c r="TZR39" s="147"/>
      <c r="TZS39" s="147"/>
      <c r="TZT39" s="147"/>
      <c r="TZU39" s="147"/>
      <c r="TZV39" s="147"/>
      <c r="TZW39" s="147"/>
      <c r="TZX39" s="147"/>
      <c r="TZY39" s="147"/>
      <c r="TZZ39" s="147"/>
      <c r="UAA39" s="147"/>
      <c r="UAB39" s="147"/>
      <c r="UAC39" s="147"/>
      <c r="UAD39" s="147"/>
      <c r="UAE39" s="147"/>
      <c r="UAF39" s="147"/>
      <c r="UAG39" s="147"/>
      <c r="UAH39" s="147"/>
      <c r="UAI39" s="147"/>
      <c r="UAJ39" s="147"/>
      <c r="UAK39" s="147"/>
      <c r="UAL39" s="147"/>
      <c r="UAM39" s="147"/>
      <c r="UAN39" s="147"/>
      <c r="UAO39" s="147"/>
      <c r="UAP39" s="147"/>
      <c r="UAQ39" s="147"/>
      <c r="UAR39" s="147"/>
      <c r="UAS39" s="147"/>
      <c r="UAT39" s="147"/>
      <c r="UAU39" s="147"/>
      <c r="UAV39" s="147"/>
      <c r="UAW39" s="147"/>
      <c r="UAX39" s="147"/>
      <c r="UAY39" s="147"/>
      <c r="UAZ39" s="147"/>
      <c r="UBA39" s="147"/>
      <c r="UBB39" s="147"/>
      <c r="UBC39" s="147"/>
      <c r="UBD39" s="147"/>
      <c r="UBE39" s="147"/>
      <c r="UBF39" s="147"/>
      <c r="UBG39" s="147"/>
      <c r="UBH39" s="147"/>
      <c r="UBI39" s="147"/>
      <c r="UBJ39" s="147"/>
      <c r="UBK39" s="147"/>
      <c r="UBL39" s="147"/>
      <c r="UBM39" s="147"/>
      <c r="UBN39" s="147"/>
      <c r="UBO39" s="147"/>
      <c r="UBP39" s="147"/>
      <c r="UBQ39" s="147"/>
      <c r="UBR39" s="147"/>
      <c r="UBS39" s="147"/>
      <c r="UBT39" s="147"/>
      <c r="UBU39" s="147"/>
      <c r="UBV39" s="147"/>
      <c r="UBW39" s="147"/>
      <c r="UBX39" s="147"/>
      <c r="UBY39" s="147"/>
      <c r="UBZ39" s="147"/>
      <c r="UCA39" s="147"/>
      <c r="UCB39" s="147"/>
      <c r="UCC39" s="147"/>
      <c r="UCD39" s="147"/>
      <c r="UCE39" s="147"/>
      <c r="UCF39" s="147"/>
      <c r="UCG39" s="147"/>
      <c r="UCH39" s="147"/>
      <c r="UCI39" s="147"/>
      <c r="UCJ39" s="147"/>
      <c r="UCK39" s="147"/>
      <c r="UCL39" s="147"/>
      <c r="UCM39" s="147"/>
      <c r="UCN39" s="147"/>
      <c r="UCO39" s="147"/>
      <c r="UCP39" s="147"/>
      <c r="UCQ39" s="147"/>
      <c r="UCR39" s="147"/>
      <c r="UCS39" s="147"/>
      <c r="UCT39" s="147"/>
      <c r="UCU39" s="147"/>
      <c r="UCV39" s="147"/>
      <c r="UCW39" s="147"/>
      <c r="UCX39" s="147"/>
      <c r="UCY39" s="147"/>
      <c r="UCZ39" s="147"/>
      <c r="UDA39" s="147"/>
      <c r="UDB39" s="147"/>
      <c r="UDC39" s="147"/>
      <c r="UDD39" s="147"/>
      <c r="UDE39" s="147"/>
      <c r="UDF39" s="147"/>
      <c r="UDG39" s="147"/>
      <c r="UDH39" s="147"/>
      <c r="UDI39" s="147"/>
      <c r="UDJ39" s="147"/>
      <c r="UDK39" s="147"/>
      <c r="UDL39" s="147"/>
      <c r="UDM39" s="147"/>
      <c r="UDN39" s="147"/>
      <c r="UDO39" s="147"/>
      <c r="UDP39" s="147"/>
      <c r="UDQ39" s="147"/>
      <c r="UDR39" s="147"/>
      <c r="UDS39" s="147"/>
      <c r="UDT39" s="147"/>
      <c r="UDU39" s="147"/>
      <c r="UDV39" s="147"/>
      <c r="UDW39" s="147"/>
      <c r="UDX39" s="147"/>
      <c r="UDY39" s="147"/>
      <c r="UDZ39" s="147"/>
      <c r="UEA39" s="147"/>
      <c r="UEB39" s="147"/>
      <c r="UEC39" s="147"/>
      <c r="UED39" s="147"/>
      <c r="UEE39" s="147"/>
      <c r="UEF39" s="147"/>
      <c r="UEG39" s="147"/>
      <c r="UEH39" s="147"/>
      <c r="UEI39" s="147"/>
      <c r="UEJ39" s="147"/>
      <c r="UEK39" s="147"/>
      <c r="UEL39" s="147"/>
      <c r="UEM39" s="147"/>
      <c r="UEN39" s="147"/>
      <c r="UEO39" s="147"/>
      <c r="UEP39" s="147"/>
      <c r="UEQ39" s="147"/>
      <c r="UER39" s="147"/>
      <c r="UES39" s="147"/>
      <c r="UET39" s="147"/>
      <c r="UEU39" s="147"/>
      <c r="UEV39" s="147"/>
      <c r="UEW39" s="147"/>
      <c r="UEX39" s="147"/>
      <c r="UEY39" s="147"/>
      <c r="UEZ39" s="147"/>
      <c r="UFA39" s="147"/>
      <c r="UFB39" s="147"/>
      <c r="UFC39" s="147"/>
      <c r="UFD39" s="147"/>
      <c r="UFE39" s="147"/>
      <c r="UFF39" s="147"/>
      <c r="UFG39" s="147"/>
      <c r="UFH39" s="147"/>
      <c r="UFI39" s="147"/>
      <c r="UFJ39" s="147"/>
      <c r="UFK39" s="147"/>
      <c r="UFL39" s="147"/>
      <c r="UFM39" s="147"/>
      <c r="UFN39" s="147"/>
      <c r="UFO39" s="147"/>
      <c r="UFP39" s="147"/>
      <c r="UFQ39" s="147"/>
      <c r="UFR39" s="147"/>
      <c r="UFS39" s="147"/>
      <c r="UFT39" s="147"/>
      <c r="UFU39" s="147"/>
      <c r="UFV39" s="147"/>
      <c r="UFW39" s="147"/>
      <c r="UFX39" s="147"/>
      <c r="UFY39" s="147"/>
      <c r="UFZ39" s="147"/>
      <c r="UGA39" s="147"/>
      <c r="UGB39" s="147"/>
      <c r="UGC39" s="147"/>
      <c r="UGD39" s="147"/>
      <c r="UGE39" s="147"/>
      <c r="UGF39" s="147"/>
      <c r="UGG39" s="147"/>
      <c r="UGH39" s="147"/>
      <c r="UGI39" s="147"/>
      <c r="UGJ39" s="147"/>
      <c r="UGK39" s="147"/>
      <c r="UGL39" s="147"/>
      <c r="UGM39" s="147"/>
      <c r="UGN39" s="147"/>
      <c r="UGO39" s="147"/>
      <c r="UGP39" s="147"/>
      <c r="UGQ39" s="147"/>
      <c r="UGR39" s="147"/>
      <c r="UGS39" s="147"/>
      <c r="UGT39" s="147"/>
      <c r="UGU39" s="147"/>
      <c r="UGV39" s="147"/>
      <c r="UGW39" s="147"/>
      <c r="UGX39" s="147"/>
      <c r="UGY39" s="147"/>
      <c r="UGZ39" s="147"/>
      <c r="UHA39" s="147"/>
      <c r="UHB39" s="147"/>
      <c r="UHC39" s="147"/>
      <c r="UHD39" s="147"/>
      <c r="UHE39" s="147"/>
      <c r="UHF39" s="147"/>
      <c r="UHG39" s="147"/>
      <c r="UHH39" s="147"/>
      <c r="UHI39" s="147"/>
      <c r="UHJ39" s="147"/>
      <c r="UHK39" s="147"/>
      <c r="UHL39" s="147"/>
      <c r="UHM39" s="147"/>
      <c r="UHN39" s="147"/>
      <c r="UHO39" s="147"/>
      <c r="UHP39" s="147"/>
      <c r="UHQ39" s="147"/>
      <c r="UHR39" s="147"/>
      <c r="UHS39" s="147"/>
      <c r="UHT39" s="147"/>
      <c r="UHU39" s="147"/>
      <c r="UHV39" s="147"/>
      <c r="UHW39" s="147"/>
      <c r="UHX39" s="147"/>
      <c r="UHY39" s="147"/>
      <c r="UHZ39" s="147"/>
      <c r="UIA39" s="147"/>
      <c r="UIB39" s="147"/>
      <c r="UIC39" s="147"/>
      <c r="UID39" s="147"/>
      <c r="UIE39" s="147"/>
      <c r="UIF39" s="147"/>
      <c r="UIG39" s="147"/>
      <c r="UIH39" s="147"/>
      <c r="UII39" s="147"/>
      <c r="UIJ39" s="147"/>
      <c r="UIK39" s="147"/>
      <c r="UIL39" s="147"/>
      <c r="UIM39" s="147"/>
      <c r="UIN39" s="147"/>
      <c r="UIO39" s="147"/>
      <c r="UIP39" s="147"/>
      <c r="UIQ39" s="147"/>
      <c r="UIR39" s="147"/>
      <c r="UIS39" s="147"/>
      <c r="UIT39" s="147"/>
      <c r="UIU39" s="147"/>
      <c r="UIV39" s="147"/>
      <c r="UIW39" s="147"/>
      <c r="UIX39" s="147"/>
      <c r="UIY39" s="147"/>
      <c r="UIZ39" s="147"/>
      <c r="UJA39" s="147"/>
      <c r="UJB39" s="147"/>
      <c r="UJC39" s="147"/>
      <c r="UJD39" s="147"/>
      <c r="UJE39" s="147"/>
      <c r="UJF39" s="147"/>
      <c r="UJG39" s="147"/>
      <c r="UJH39" s="147"/>
      <c r="UJI39" s="147"/>
      <c r="UJJ39" s="147"/>
      <c r="UJK39" s="147"/>
      <c r="UJL39" s="147"/>
      <c r="UJM39" s="147"/>
      <c r="UJN39" s="147"/>
      <c r="UJO39" s="147"/>
      <c r="UJP39" s="147"/>
      <c r="UJQ39" s="147"/>
      <c r="UJR39" s="147"/>
      <c r="UJS39" s="147"/>
      <c r="UJT39" s="147"/>
      <c r="UJU39" s="147"/>
      <c r="UJV39" s="147"/>
      <c r="UJW39" s="147"/>
      <c r="UJX39" s="147"/>
      <c r="UJY39" s="147"/>
      <c r="UJZ39" s="147"/>
      <c r="UKA39" s="147"/>
      <c r="UKB39" s="147"/>
      <c r="UKC39" s="147"/>
      <c r="UKD39" s="147"/>
      <c r="UKE39" s="147"/>
      <c r="UKF39" s="147"/>
      <c r="UKG39" s="147"/>
      <c r="UKH39" s="147"/>
      <c r="UKI39" s="147"/>
      <c r="UKJ39" s="147"/>
      <c r="UKK39" s="147"/>
      <c r="UKL39" s="147"/>
      <c r="UKM39" s="147"/>
      <c r="UKN39" s="147"/>
      <c r="UKO39" s="147"/>
      <c r="UKP39" s="147"/>
      <c r="UKQ39" s="147"/>
      <c r="UKR39" s="147"/>
      <c r="UKS39" s="147"/>
      <c r="UKT39" s="147"/>
      <c r="UKU39" s="147"/>
      <c r="UKV39" s="147"/>
      <c r="UKW39" s="147"/>
      <c r="UKX39" s="147"/>
      <c r="UKY39" s="147"/>
      <c r="UKZ39" s="147"/>
      <c r="ULA39" s="147"/>
      <c r="ULB39" s="147"/>
      <c r="ULC39" s="147"/>
      <c r="ULD39" s="147"/>
      <c r="ULE39" s="147"/>
      <c r="ULF39" s="147"/>
      <c r="ULG39" s="147"/>
      <c r="ULH39" s="147"/>
      <c r="ULI39" s="147"/>
      <c r="ULJ39" s="147"/>
      <c r="ULK39" s="147"/>
      <c r="ULL39" s="147"/>
      <c r="ULM39" s="147"/>
      <c r="ULN39" s="147"/>
      <c r="ULO39" s="147"/>
      <c r="ULP39" s="147"/>
      <c r="ULQ39" s="147"/>
      <c r="ULR39" s="147"/>
      <c r="ULS39" s="147"/>
      <c r="ULT39" s="147"/>
      <c r="ULU39" s="147"/>
      <c r="ULV39" s="147"/>
      <c r="ULW39" s="147"/>
      <c r="ULX39" s="147"/>
      <c r="ULY39" s="147"/>
      <c r="ULZ39" s="147"/>
      <c r="UMA39" s="147"/>
      <c r="UMB39" s="147"/>
      <c r="UMC39" s="147"/>
      <c r="UMD39" s="147"/>
      <c r="UME39" s="147"/>
      <c r="UMF39" s="147"/>
      <c r="UMG39" s="147"/>
      <c r="UMH39" s="147"/>
      <c r="UMI39" s="147"/>
      <c r="UMJ39" s="147"/>
      <c r="UMK39" s="147"/>
      <c r="UML39" s="147"/>
      <c r="UMM39" s="147"/>
      <c r="UMN39" s="147"/>
      <c r="UMO39" s="147"/>
      <c r="UMP39" s="147"/>
      <c r="UMQ39" s="147"/>
      <c r="UMR39" s="147"/>
      <c r="UMS39" s="147"/>
      <c r="UMT39" s="147"/>
      <c r="UMU39" s="147"/>
      <c r="UMV39" s="147"/>
      <c r="UMW39" s="147"/>
      <c r="UMX39" s="147"/>
      <c r="UMY39" s="147"/>
      <c r="UMZ39" s="147"/>
      <c r="UNA39" s="147"/>
      <c r="UNB39" s="147"/>
      <c r="UNC39" s="147"/>
      <c r="UND39" s="147"/>
      <c r="UNE39" s="147"/>
      <c r="UNF39" s="147"/>
      <c r="UNG39" s="147"/>
      <c r="UNH39" s="147"/>
      <c r="UNI39" s="147"/>
      <c r="UNJ39" s="147"/>
      <c r="UNK39" s="147"/>
      <c r="UNL39" s="147"/>
      <c r="UNM39" s="147"/>
      <c r="UNN39" s="147"/>
      <c r="UNO39" s="147"/>
      <c r="UNP39" s="147"/>
      <c r="UNQ39" s="147"/>
      <c r="UNR39" s="147"/>
      <c r="UNS39" s="147"/>
      <c r="UNT39" s="147"/>
      <c r="UNU39" s="147"/>
      <c r="UNV39" s="147"/>
      <c r="UNW39" s="147"/>
      <c r="UNX39" s="147"/>
      <c r="UNY39" s="147"/>
      <c r="UNZ39" s="147"/>
      <c r="UOA39" s="147"/>
      <c r="UOB39" s="147"/>
      <c r="UOC39" s="147"/>
      <c r="UOD39" s="147"/>
      <c r="UOE39" s="147"/>
      <c r="UOF39" s="147"/>
      <c r="UOG39" s="147"/>
      <c r="UOH39" s="147"/>
      <c r="UOI39" s="147"/>
      <c r="UOJ39" s="147"/>
      <c r="UOK39" s="147"/>
      <c r="UOL39" s="147"/>
      <c r="UOM39" s="147"/>
      <c r="UON39" s="147"/>
      <c r="UOO39" s="147"/>
      <c r="UOP39" s="147"/>
      <c r="UOQ39" s="147"/>
      <c r="UOR39" s="147"/>
      <c r="UOS39" s="147"/>
      <c r="UOT39" s="147"/>
      <c r="UOU39" s="147"/>
      <c r="UOV39" s="147"/>
      <c r="UOW39" s="147"/>
      <c r="UOX39" s="147"/>
      <c r="UOY39" s="147"/>
      <c r="UOZ39" s="147"/>
      <c r="UPA39" s="147"/>
      <c r="UPB39" s="147"/>
      <c r="UPC39" s="147"/>
      <c r="UPD39" s="147"/>
      <c r="UPE39" s="147"/>
      <c r="UPF39" s="147"/>
      <c r="UPG39" s="147"/>
      <c r="UPH39" s="147"/>
      <c r="UPI39" s="147"/>
      <c r="UPJ39" s="147"/>
      <c r="UPK39" s="147"/>
      <c r="UPL39" s="147"/>
      <c r="UPM39" s="147"/>
      <c r="UPN39" s="147"/>
      <c r="UPO39" s="147"/>
      <c r="UPP39" s="147"/>
      <c r="UPQ39" s="147"/>
      <c r="UPR39" s="147"/>
      <c r="UPS39" s="147"/>
      <c r="UPT39" s="147"/>
      <c r="UPU39" s="147"/>
      <c r="UPV39" s="147"/>
      <c r="UPW39" s="147"/>
      <c r="UPX39" s="147"/>
      <c r="UPY39" s="147"/>
      <c r="UPZ39" s="147"/>
      <c r="UQA39" s="147"/>
      <c r="UQB39" s="147"/>
      <c r="UQC39" s="147"/>
      <c r="UQD39" s="147"/>
      <c r="UQE39" s="147"/>
      <c r="UQF39" s="147"/>
      <c r="UQG39" s="147"/>
      <c r="UQH39" s="147"/>
      <c r="UQI39" s="147"/>
      <c r="UQJ39" s="147"/>
      <c r="UQK39" s="147"/>
      <c r="UQL39" s="147"/>
      <c r="UQM39" s="147"/>
      <c r="UQN39" s="147"/>
      <c r="UQO39" s="147"/>
      <c r="UQP39" s="147"/>
      <c r="UQQ39" s="147"/>
      <c r="UQR39" s="147"/>
      <c r="UQS39" s="147"/>
      <c r="UQT39" s="147"/>
      <c r="UQU39" s="147"/>
      <c r="UQV39" s="147"/>
      <c r="UQW39" s="147"/>
      <c r="UQX39" s="147"/>
      <c r="UQY39" s="147"/>
      <c r="UQZ39" s="147"/>
      <c r="URA39" s="147"/>
      <c r="URB39" s="147"/>
      <c r="URC39" s="147"/>
      <c r="URD39" s="147"/>
      <c r="URE39" s="147"/>
      <c r="URF39" s="147"/>
      <c r="URG39" s="147"/>
      <c r="URH39" s="147"/>
      <c r="URI39" s="147"/>
      <c r="URJ39" s="147"/>
      <c r="URK39" s="147"/>
      <c r="URL39" s="147"/>
      <c r="URM39" s="147"/>
      <c r="URN39" s="147"/>
      <c r="URO39" s="147"/>
      <c r="URP39" s="147"/>
      <c r="URQ39" s="147"/>
      <c r="URR39" s="147"/>
      <c r="URS39" s="147"/>
      <c r="URT39" s="147"/>
      <c r="URU39" s="147"/>
      <c r="URV39" s="147"/>
      <c r="URW39" s="147"/>
      <c r="URX39" s="147"/>
      <c r="URY39" s="147"/>
      <c r="URZ39" s="147"/>
      <c r="USA39" s="147"/>
      <c r="USB39" s="147"/>
      <c r="USC39" s="147"/>
      <c r="USD39" s="147"/>
      <c r="USE39" s="147"/>
      <c r="USF39" s="147"/>
      <c r="USG39" s="147"/>
      <c r="USH39" s="147"/>
      <c r="USI39" s="147"/>
      <c r="USJ39" s="147"/>
      <c r="USK39" s="147"/>
      <c r="USL39" s="147"/>
      <c r="USM39" s="147"/>
      <c r="USN39" s="147"/>
      <c r="USO39" s="147"/>
      <c r="USP39" s="147"/>
      <c r="USQ39" s="147"/>
      <c r="USR39" s="147"/>
      <c r="USS39" s="147"/>
      <c r="UST39" s="147"/>
      <c r="USU39" s="147"/>
      <c r="USV39" s="147"/>
      <c r="USW39" s="147"/>
      <c r="USX39" s="147"/>
      <c r="USY39" s="147"/>
      <c r="USZ39" s="147"/>
      <c r="UTA39" s="147"/>
      <c r="UTB39" s="147"/>
      <c r="UTC39" s="147"/>
      <c r="UTD39" s="147"/>
      <c r="UTE39" s="147"/>
      <c r="UTF39" s="147"/>
      <c r="UTG39" s="147"/>
      <c r="UTH39" s="147"/>
      <c r="UTI39" s="147"/>
      <c r="UTJ39" s="147"/>
      <c r="UTK39" s="147"/>
      <c r="UTL39" s="147"/>
      <c r="UTM39" s="147"/>
      <c r="UTN39" s="147"/>
      <c r="UTO39" s="147"/>
      <c r="UTP39" s="147"/>
      <c r="UTQ39" s="147"/>
      <c r="UTR39" s="147"/>
      <c r="UTS39" s="147"/>
      <c r="UTT39" s="147"/>
      <c r="UTU39" s="147"/>
      <c r="UTV39" s="147"/>
      <c r="UTW39" s="147"/>
      <c r="UTX39" s="147"/>
      <c r="UTY39" s="147"/>
      <c r="UTZ39" s="147"/>
      <c r="UUA39" s="147"/>
      <c r="UUB39" s="147"/>
      <c r="UUC39" s="147"/>
      <c r="UUD39" s="147"/>
      <c r="UUE39" s="147"/>
      <c r="UUF39" s="147"/>
      <c r="UUG39" s="147"/>
      <c r="UUH39" s="147"/>
      <c r="UUI39" s="147"/>
      <c r="UUJ39" s="147"/>
      <c r="UUK39" s="147"/>
      <c r="UUL39" s="147"/>
      <c r="UUM39" s="147"/>
      <c r="UUN39" s="147"/>
      <c r="UUO39" s="147"/>
      <c r="UUP39" s="147"/>
      <c r="UUQ39" s="147"/>
      <c r="UUR39" s="147"/>
      <c r="UUS39" s="147"/>
      <c r="UUT39" s="147"/>
      <c r="UUU39" s="147"/>
      <c r="UUV39" s="147"/>
      <c r="UUW39" s="147"/>
      <c r="UUX39" s="147"/>
      <c r="UUY39" s="147"/>
      <c r="UUZ39" s="147"/>
      <c r="UVA39" s="147"/>
      <c r="UVB39" s="147"/>
      <c r="UVC39" s="147"/>
      <c r="UVD39" s="147"/>
      <c r="UVE39" s="147"/>
      <c r="UVF39" s="147"/>
      <c r="UVG39" s="147"/>
      <c r="UVH39" s="147"/>
      <c r="UVI39" s="147"/>
      <c r="UVJ39" s="147"/>
      <c r="UVK39" s="147"/>
      <c r="UVL39" s="147"/>
      <c r="UVM39" s="147"/>
      <c r="UVN39" s="147"/>
      <c r="UVO39" s="147"/>
      <c r="UVP39" s="147"/>
      <c r="UVQ39" s="147"/>
      <c r="UVR39" s="147"/>
      <c r="UVS39" s="147"/>
      <c r="UVT39" s="147"/>
      <c r="UVU39" s="147"/>
      <c r="UVV39" s="147"/>
      <c r="UVW39" s="147"/>
      <c r="UVX39" s="147"/>
      <c r="UVY39" s="147"/>
      <c r="UVZ39" s="147"/>
      <c r="UWA39" s="147"/>
      <c r="UWB39" s="147"/>
      <c r="UWC39" s="147"/>
      <c r="UWD39" s="147"/>
      <c r="UWE39" s="147"/>
      <c r="UWF39" s="147"/>
      <c r="UWG39" s="147"/>
      <c r="UWH39" s="147"/>
      <c r="UWI39" s="147"/>
      <c r="UWJ39" s="147"/>
      <c r="UWK39" s="147"/>
      <c r="UWL39" s="147"/>
      <c r="UWM39" s="147"/>
      <c r="UWN39" s="147"/>
      <c r="UWO39" s="147"/>
      <c r="UWP39" s="147"/>
      <c r="UWQ39" s="147"/>
      <c r="UWR39" s="147"/>
      <c r="UWS39" s="147"/>
      <c r="UWT39" s="147"/>
      <c r="UWU39" s="147"/>
      <c r="UWV39" s="147"/>
      <c r="UWW39" s="147"/>
      <c r="UWX39" s="147"/>
      <c r="UWY39" s="147"/>
      <c r="UWZ39" s="147"/>
      <c r="UXA39" s="147"/>
      <c r="UXB39" s="147"/>
      <c r="UXC39" s="147"/>
      <c r="UXD39" s="147"/>
      <c r="UXE39" s="147"/>
      <c r="UXF39" s="147"/>
      <c r="UXG39" s="147"/>
      <c r="UXH39" s="147"/>
      <c r="UXI39" s="147"/>
      <c r="UXJ39" s="147"/>
      <c r="UXK39" s="147"/>
      <c r="UXL39" s="147"/>
      <c r="UXM39" s="147"/>
      <c r="UXN39" s="147"/>
      <c r="UXO39" s="147"/>
      <c r="UXP39" s="147"/>
      <c r="UXQ39" s="147"/>
      <c r="UXR39" s="147"/>
      <c r="UXS39" s="147"/>
      <c r="UXT39" s="147"/>
      <c r="UXU39" s="147"/>
      <c r="UXV39" s="147"/>
      <c r="UXW39" s="147"/>
      <c r="UXX39" s="147"/>
      <c r="UXY39" s="147"/>
      <c r="UXZ39" s="147"/>
      <c r="UYA39" s="147"/>
      <c r="UYB39" s="147"/>
      <c r="UYC39" s="147"/>
      <c r="UYD39" s="147"/>
      <c r="UYE39" s="147"/>
      <c r="UYF39" s="147"/>
      <c r="UYG39" s="147"/>
      <c r="UYH39" s="147"/>
      <c r="UYI39" s="147"/>
      <c r="UYJ39" s="147"/>
      <c r="UYK39" s="147"/>
      <c r="UYL39" s="147"/>
      <c r="UYM39" s="147"/>
      <c r="UYN39" s="147"/>
      <c r="UYO39" s="147"/>
      <c r="UYP39" s="147"/>
      <c r="UYQ39" s="147"/>
      <c r="UYR39" s="147"/>
      <c r="UYS39" s="147"/>
      <c r="UYT39" s="147"/>
      <c r="UYU39" s="147"/>
      <c r="UYV39" s="147"/>
      <c r="UYW39" s="147"/>
      <c r="UYX39" s="147"/>
      <c r="UYY39" s="147"/>
      <c r="UYZ39" s="147"/>
      <c r="UZA39" s="147"/>
      <c r="UZB39" s="147"/>
      <c r="UZC39" s="147"/>
      <c r="UZD39" s="147"/>
      <c r="UZE39" s="147"/>
      <c r="UZF39" s="147"/>
      <c r="UZG39" s="147"/>
      <c r="UZH39" s="147"/>
      <c r="UZI39" s="147"/>
      <c r="UZJ39" s="147"/>
      <c r="UZK39" s="147"/>
      <c r="UZL39" s="147"/>
      <c r="UZM39" s="147"/>
      <c r="UZN39" s="147"/>
      <c r="UZO39" s="147"/>
      <c r="UZP39" s="147"/>
      <c r="UZQ39" s="147"/>
      <c r="UZR39" s="147"/>
      <c r="UZS39" s="147"/>
      <c r="UZT39" s="147"/>
      <c r="UZU39" s="147"/>
      <c r="UZV39" s="147"/>
      <c r="UZW39" s="147"/>
      <c r="UZX39" s="147"/>
      <c r="UZY39" s="147"/>
      <c r="UZZ39" s="147"/>
      <c r="VAA39" s="147"/>
      <c r="VAB39" s="147"/>
      <c r="VAC39" s="147"/>
      <c r="VAD39" s="147"/>
      <c r="VAE39" s="147"/>
      <c r="VAF39" s="147"/>
      <c r="VAG39" s="147"/>
      <c r="VAH39" s="147"/>
      <c r="VAI39" s="147"/>
      <c r="VAJ39" s="147"/>
      <c r="VAK39" s="147"/>
      <c r="VAL39" s="147"/>
      <c r="VAM39" s="147"/>
      <c r="VAN39" s="147"/>
      <c r="VAO39" s="147"/>
      <c r="VAP39" s="147"/>
      <c r="VAQ39" s="147"/>
      <c r="VAR39" s="147"/>
      <c r="VAS39" s="147"/>
      <c r="VAT39" s="147"/>
      <c r="VAU39" s="147"/>
      <c r="VAV39" s="147"/>
      <c r="VAW39" s="147"/>
      <c r="VAX39" s="147"/>
      <c r="VAY39" s="147"/>
      <c r="VAZ39" s="147"/>
      <c r="VBA39" s="147"/>
      <c r="VBB39" s="147"/>
      <c r="VBC39" s="147"/>
      <c r="VBD39" s="147"/>
      <c r="VBE39" s="147"/>
      <c r="VBF39" s="147"/>
      <c r="VBG39" s="147"/>
      <c r="VBH39" s="147"/>
      <c r="VBI39" s="147"/>
      <c r="VBJ39" s="147"/>
      <c r="VBK39" s="147"/>
      <c r="VBL39" s="147"/>
      <c r="VBM39" s="147"/>
      <c r="VBN39" s="147"/>
      <c r="VBO39" s="147"/>
      <c r="VBP39" s="147"/>
      <c r="VBQ39" s="147"/>
      <c r="VBR39" s="147"/>
      <c r="VBS39" s="147"/>
      <c r="VBT39" s="147"/>
      <c r="VBU39" s="147"/>
      <c r="VBV39" s="147"/>
      <c r="VBW39" s="147"/>
      <c r="VBX39" s="147"/>
      <c r="VBY39" s="147"/>
      <c r="VBZ39" s="147"/>
      <c r="VCA39" s="147"/>
      <c r="VCB39" s="147"/>
      <c r="VCC39" s="147"/>
      <c r="VCD39" s="147"/>
      <c r="VCE39" s="147"/>
      <c r="VCF39" s="147"/>
      <c r="VCG39" s="147"/>
      <c r="VCH39" s="147"/>
      <c r="VCI39" s="147"/>
      <c r="VCJ39" s="147"/>
      <c r="VCK39" s="147"/>
      <c r="VCL39" s="147"/>
      <c r="VCM39" s="147"/>
      <c r="VCN39" s="147"/>
      <c r="VCO39" s="147"/>
      <c r="VCP39" s="147"/>
      <c r="VCQ39" s="147"/>
      <c r="VCR39" s="147"/>
      <c r="VCS39" s="147"/>
      <c r="VCT39" s="147"/>
      <c r="VCU39" s="147"/>
      <c r="VCV39" s="147"/>
      <c r="VCW39" s="147"/>
      <c r="VCX39" s="147"/>
      <c r="VCY39" s="147"/>
      <c r="VCZ39" s="147"/>
      <c r="VDA39" s="147"/>
      <c r="VDB39" s="147"/>
      <c r="VDC39" s="147"/>
      <c r="VDD39" s="147"/>
      <c r="VDE39" s="147"/>
      <c r="VDF39" s="147"/>
      <c r="VDG39" s="147"/>
      <c r="VDH39" s="147"/>
      <c r="VDI39" s="147"/>
      <c r="VDJ39" s="147"/>
      <c r="VDK39" s="147"/>
      <c r="VDL39" s="147"/>
      <c r="VDM39" s="147"/>
      <c r="VDN39" s="147"/>
      <c r="VDO39" s="147"/>
      <c r="VDP39" s="147"/>
      <c r="VDQ39" s="147"/>
      <c r="VDR39" s="147"/>
      <c r="VDS39" s="147"/>
      <c r="VDT39" s="147"/>
      <c r="VDU39" s="147"/>
      <c r="VDV39" s="147"/>
      <c r="VDW39" s="147"/>
      <c r="VDX39" s="147"/>
      <c r="VDY39" s="147"/>
      <c r="VDZ39" s="147"/>
      <c r="VEA39" s="147"/>
      <c r="VEB39" s="147"/>
      <c r="VEC39" s="147"/>
      <c r="VED39" s="147"/>
      <c r="VEE39" s="147"/>
      <c r="VEF39" s="147"/>
      <c r="VEG39" s="147"/>
      <c r="VEH39" s="147"/>
      <c r="VEI39" s="147"/>
      <c r="VEJ39" s="147"/>
      <c r="VEK39" s="147"/>
      <c r="VEL39" s="147"/>
      <c r="VEM39" s="147"/>
      <c r="VEN39" s="147"/>
      <c r="VEO39" s="147"/>
      <c r="VEP39" s="147"/>
      <c r="VEQ39" s="147"/>
      <c r="VER39" s="147"/>
      <c r="VES39" s="147"/>
      <c r="VET39" s="147"/>
      <c r="VEU39" s="147"/>
      <c r="VEV39" s="147"/>
      <c r="VEW39" s="147"/>
      <c r="VEX39" s="147"/>
      <c r="VEY39" s="147"/>
      <c r="VEZ39" s="147"/>
      <c r="VFA39" s="147"/>
      <c r="VFB39" s="147"/>
      <c r="VFC39" s="147"/>
      <c r="VFD39" s="147"/>
      <c r="VFE39" s="147"/>
      <c r="VFF39" s="147"/>
      <c r="VFG39" s="147"/>
      <c r="VFH39" s="147"/>
      <c r="VFI39" s="147"/>
      <c r="VFJ39" s="147"/>
      <c r="VFK39" s="147"/>
      <c r="VFL39" s="147"/>
      <c r="VFM39" s="147"/>
      <c r="VFN39" s="147"/>
      <c r="VFO39" s="147"/>
      <c r="VFP39" s="147"/>
      <c r="VFQ39" s="147"/>
      <c r="VFR39" s="147"/>
      <c r="VFS39" s="147"/>
      <c r="VFT39" s="147"/>
      <c r="VFU39" s="147"/>
      <c r="VFV39" s="147"/>
      <c r="VFW39" s="147"/>
      <c r="VFX39" s="147"/>
      <c r="VFY39" s="147"/>
      <c r="VFZ39" s="147"/>
      <c r="VGA39" s="147"/>
      <c r="VGB39" s="147"/>
      <c r="VGC39" s="147"/>
      <c r="VGD39" s="147"/>
      <c r="VGE39" s="147"/>
      <c r="VGF39" s="147"/>
      <c r="VGG39" s="147"/>
      <c r="VGH39" s="147"/>
      <c r="VGI39" s="147"/>
      <c r="VGJ39" s="147"/>
      <c r="VGK39" s="147"/>
      <c r="VGL39" s="147"/>
      <c r="VGM39" s="147"/>
      <c r="VGN39" s="147"/>
      <c r="VGO39" s="147"/>
      <c r="VGP39" s="147"/>
      <c r="VGQ39" s="147"/>
      <c r="VGR39" s="147"/>
      <c r="VGS39" s="147"/>
      <c r="VGT39" s="147"/>
      <c r="VGU39" s="147"/>
      <c r="VGV39" s="147"/>
      <c r="VGW39" s="147"/>
      <c r="VGX39" s="147"/>
      <c r="VGY39" s="147"/>
      <c r="VGZ39" s="147"/>
      <c r="VHA39" s="147"/>
      <c r="VHB39" s="147"/>
      <c r="VHC39" s="147"/>
      <c r="VHD39" s="147"/>
      <c r="VHE39" s="147"/>
      <c r="VHF39" s="147"/>
      <c r="VHG39" s="147"/>
      <c r="VHH39" s="147"/>
      <c r="VHI39" s="147"/>
      <c r="VHJ39" s="147"/>
      <c r="VHK39" s="147"/>
      <c r="VHL39" s="147"/>
      <c r="VHM39" s="147"/>
      <c r="VHN39" s="147"/>
      <c r="VHO39" s="147"/>
      <c r="VHP39" s="147"/>
      <c r="VHQ39" s="147"/>
      <c r="VHR39" s="147"/>
      <c r="VHS39" s="147"/>
      <c r="VHT39" s="147"/>
      <c r="VHU39" s="147"/>
      <c r="VHV39" s="147"/>
      <c r="VHW39" s="147"/>
      <c r="VHX39" s="147"/>
      <c r="VHY39" s="147"/>
      <c r="VHZ39" s="147"/>
      <c r="VIA39" s="147"/>
      <c r="VIB39" s="147"/>
      <c r="VIC39" s="147"/>
      <c r="VID39" s="147"/>
      <c r="VIE39" s="147"/>
      <c r="VIF39" s="147"/>
      <c r="VIG39" s="147"/>
      <c r="VIH39" s="147"/>
      <c r="VII39" s="147"/>
      <c r="VIJ39" s="147"/>
      <c r="VIK39" s="147"/>
      <c r="VIL39" s="147"/>
      <c r="VIM39" s="147"/>
      <c r="VIN39" s="147"/>
      <c r="VIO39" s="147"/>
      <c r="VIP39" s="147"/>
      <c r="VIQ39" s="147"/>
      <c r="VIR39" s="147"/>
      <c r="VIS39" s="147"/>
      <c r="VIT39" s="147"/>
      <c r="VIU39" s="147"/>
      <c r="VIV39" s="147"/>
      <c r="VIW39" s="147"/>
      <c r="VIX39" s="147"/>
      <c r="VIY39" s="147"/>
      <c r="VIZ39" s="147"/>
      <c r="VJA39" s="147"/>
      <c r="VJB39" s="147"/>
      <c r="VJC39" s="147"/>
      <c r="VJD39" s="147"/>
      <c r="VJE39" s="147"/>
      <c r="VJF39" s="147"/>
      <c r="VJG39" s="147"/>
      <c r="VJH39" s="147"/>
      <c r="VJI39" s="147"/>
      <c r="VJJ39" s="147"/>
      <c r="VJK39" s="147"/>
      <c r="VJL39" s="147"/>
      <c r="VJM39" s="147"/>
      <c r="VJN39" s="147"/>
      <c r="VJO39" s="147"/>
      <c r="VJP39" s="147"/>
      <c r="VJQ39" s="147"/>
      <c r="VJR39" s="147"/>
      <c r="VJS39" s="147"/>
      <c r="VJT39" s="147"/>
      <c r="VJU39" s="147"/>
      <c r="VJV39" s="147"/>
      <c r="VJW39" s="147"/>
      <c r="VJX39" s="147"/>
      <c r="VJY39" s="147"/>
      <c r="VJZ39" s="147"/>
      <c r="VKA39" s="147"/>
      <c r="VKB39" s="147"/>
      <c r="VKC39" s="147"/>
      <c r="VKD39" s="147"/>
      <c r="VKE39" s="147"/>
      <c r="VKF39" s="147"/>
      <c r="VKG39" s="147"/>
      <c r="VKH39" s="147"/>
      <c r="VKI39" s="147"/>
      <c r="VKJ39" s="147"/>
      <c r="VKK39" s="147"/>
      <c r="VKL39" s="147"/>
      <c r="VKM39" s="147"/>
      <c r="VKN39" s="147"/>
      <c r="VKO39" s="147"/>
      <c r="VKP39" s="147"/>
      <c r="VKQ39" s="147"/>
      <c r="VKR39" s="147"/>
      <c r="VKS39" s="147"/>
      <c r="VKT39" s="147"/>
      <c r="VKU39" s="147"/>
      <c r="VKV39" s="147"/>
      <c r="VKW39" s="147"/>
      <c r="VKX39" s="147"/>
      <c r="VKY39" s="147"/>
      <c r="VKZ39" s="147"/>
      <c r="VLA39" s="147"/>
      <c r="VLB39" s="147"/>
      <c r="VLC39" s="147"/>
      <c r="VLD39" s="147"/>
      <c r="VLE39" s="147"/>
      <c r="VLF39" s="147"/>
      <c r="VLG39" s="147"/>
      <c r="VLH39" s="147"/>
      <c r="VLI39" s="147"/>
      <c r="VLJ39" s="147"/>
      <c r="VLK39" s="147"/>
      <c r="VLL39" s="147"/>
      <c r="VLM39" s="147"/>
      <c r="VLN39" s="147"/>
      <c r="VLO39" s="147"/>
      <c r="VLP39" s="147"/>
      <c r="VLQ39" s="147"/>
      <c r="VLR39" s="147"/>
      <c r="VLS39" s="147"/>
      <c r="VLT39" s="147"/>
      <c r="VLU39" s="147"/>
      <c r="VLV39" s="147"/>
      <c r="VLW39" s="147"/>
      <c r="VLX39" s="147"/>
      <c r="VLY39" s="147"/>
      <c r="VLZ39" s="147"/>
      <c r="VMA39" s="147"/>
      <c r="VMB39" s="147"/>
      <c r="VMC39" s="147"/>
      <c r="VMD39" s="147"/>
      <c r="VME39" s="147"/>
      <c r="VMF39" s="147"/>
      <c r="VMG39" s="147"/>
      <c r="VMH39" s="147"/>
      <c r="VMI39" s="147"/>
      <c r="VMJ39" s="147"/>
      <c r="VMK39" s="147"/>
      <c r="VML39" s="147"/>
      <c r="VMM39" s="147"/>
      <c r="VMN39" s="147"/>
      <c r="VMO39" s="147"/>
      <c r="VMP39" s="147"/>
      <c r="VMQ39" s="147"/>
      <c r="VMR39" s="147"/>
      <c r="VMS39" s="147"/>
      <c r="VMT39" s="147"/>
      <c r="VMU39" s="147"/>
      <c r="VMV39" s="147"/>
      <c r="VMW39" s="147"/>
      <c r="VMX39" s="147"/>
      <c r="VMY39" s="147"/>
      <c r="VMZ39" s="147"/>
      <c r="VNA39" s="147"/>
      <c r="VNB39" s="147"/>
      <c r="VNC39" s="147"/>
      <c r="VND39" s="147"/>
      <c r="VNE39" s="147"/>
      <c r="VNF39" s="147"/>
      <c r="VNG39" s="147"/>
      <c r="VNH39" s="147"/>
      <c r="VNI39" s="147"/>
      <c r="VNJ39" s="147"/>
      <c r="VNK39" s="147"/>
      <c r="VNL39" s="147"/>
      <c r="VNM39" s="147"/>
      <c r="VNN39" s="147"/>
      <c r="VNO39" s="147"/>
      <c r="VNP39" s="147"/>
      <c r="VNQ39" s="147"/>
      <c r="VNR39" s="147"/>
      <c r="VNS39" s="147"/>
      <c r="VNT39" s="147"/>
      <c r="VNU39" s="147"/>
      <c r="VNV39" s="147"/>
      <c r="VNW39" s="147"/>
      <c r="VNX39" s="147"/>
      <c r="VNY39" s="147"/>
      <c r="VNZ39" s="147"/>
      <c r="VOA39" s="147"/>
      <c r="VOB39" s="147"/>
      <c r="VOC39" s="147"/>
      <c r="VOD39" s="147"/>
      <c r="VOE39" s="147"/>
      <c r="VOF39" s="147"/>
      <c r="VOG39" s="147"/>
      <c r="VOH39" s="147"/>
      <c r="VOI39" s="147"/>
      <c r="VOJ39" s="147"/>
      <c r="VOK39" s="147"/>
      <c r="VOL39" s="147"/>
      <c r="VOM39" s="147"/>
      <c r="VON39" s="147"/>
      <c r="VOO39" s="147"/>
      <c r="VOP39" s="147"/>
      <c r="VOQ39" s="147"/>
      <c r="VOR39" s="147"/>
      <c r="VOS39" s="147"/>
      <c r="VOT39" s="147"/>
      <c r="VOU39" s="147"/>
      <c r="VOV39" s="147"/>
      <c r="VOW39" s="147"/>
      <c r="VOX39" s="147"/>
      <c r="VOY39" s="147"/>
      <c r="VOZ39" s="147"/>
      <c r="VPA39" s="147"/>
      <c r="VPB39" s="147"/>
      <c r="VPC39" s="147"/>
      <c r="VPD39" s="147"/>
      <c r="VPE39" s="147"/>
      <c r="VPF39" s="147"/>
      <c r="VPG39" s="147"/>
      <c r="VPH39" s="147"/>
      <c r="VPI39" s="147"/>
      <c r="VPJ39" s="147"/>
      <c r="VPK39" s="147"/>
      <c r="VPL39" s="147"/>
      <c r="VPM39" s="147"/>
      <c r="VPN39" s="147"/>
      <c r="VPO39" s="147"/>
      <c r="VPP39" s="147"/>
      <c r="VPQ39" s="147"/>
      <c r="VPR39" s="147"/>
      <c r="VPS39" s="147"/>
      <c r="VPT39" s="147"/>
      <c r="VPU39" s="147"/>
      <c r="VPV39" s="147"/>
      <c r="VPW39" s="147"/>
      <c r="VPX39" s="147"/>
      <c r="VPY39" s="147"/>
      <c r="VPZ39" s="147"/>
      <c r="VQA39" s="147"/>
      <c r="VQB39" s="147"/>
      <c r="VQC39" s="147"/>
      <c r="VQD39" s="147"/>
      <c r="VQE39" s="147"/>
      <c r="VQF39" s="147"/>
      <c r="VQG39" s="147"/>
      <c r="VQH39" s="147"/>
      <c r="VQI39" s="147"/>
      <c r="VQJ39" s="147"/>
      <c r="VQK39" s="147"/>
      <c r="VQL39" s="147"/>
      <c r="VQM39" s="147"/>
      <c r="VQN39" s="147"/>
      <c r="VQO39" s="147"/>
      <c r="VQP39" s="147"/>
      <c r="VQQ39" s="147"/>
      <c r="VQR39" s="147"/>
      <c r="VQS39" s="147"/>
      <c r="VQT39" s="147"/>
      <c r="VQU39" s="147"/>
      <c r="VQV39" s="147"/>
      <c r="VQW39" s="147"/>
      <c r="VQX39" s="147"/>
      <c r="VQY39" s="147"/>
      <c r="VQZ39" s="147"/>
      <c r="VRA39" s="147"/>
      <c r="VRB39" s="147"/>
      <c r="VRC39" s="147"/>
      <c r="VRD39" s="147"/>
      <c r="VRE39" s="147"/>
      <c r="VRF39" s="147"/>
      <c r="VRG39" s="147"/>
      <c r="VRH39" s="147"/>
      <c r="VRI39" s="147"/>
      <c r="VRJ39" s="147"/>
      <c r="VRK39" s="147"/>
      <c r="VRL39" s="147"/>
      <c r="VRM39" s="147"/>
      <c r="VRN39" s="147"/>
      <c r="VRO39" s="147"/>
      <c r="VRP39" s="147"/>
      <c r="VRQ39" s="147"/>
      <c r="VRR39" s="147"/>
      <c r="VRS39" s="147"/>
      <c r="VRT39" s="147"/>
      <c r="VRU39" s="147"/>
      <c r="VRV39" s="147"/>
      <c r="VRW39" s="147"/>
      <c r="VRX39" s="147"/>
      <c r="VRY39" s="147"/>
      <c r="VRZ39" s="147"/>
      <c r="VSA39" s="147"/>
      <c r="VSB39" s="147"/>
      <c r="VSC39" s="147"/>
      <c r="VSD39" s="147"/>
      <c r="VSE39" s="147"/>
      <c r="VSF39" s="147"/>
      <c r="VSG39" s="147"/>
      <c r="VSH39" s="147"/>
      <c r="VSI39" s="147"/>
      <c r="VSJ39" s="147"/>
      <c r="VSK39" s="147"/>
      <c r="VSL39" s="147"/>
      <c r="VSM39" s="147"/>
      <c r="VSN39" s="147"/>
      <c r="VSO39" s="147"/>
      <c r="VSP39" s="147"/>
      <c r="VSQ39" s="147"/>
      <c r="VSR39" s="147"/>
      <c r="VSS39" s="147"/>
      <c r="VST39" s="147"/>
      <c r="VSU39" s="147"/>
      <c r="VSV39" s="147"/>
      <c r="VSW39" s="147"/>
      <c r="VSX39" s="147"/>
      <c r="VSY39" s="147"/>
      <c r="VSZ39" s="147"/>
      <c r="VTA39" s="147"/>
      <c r="VTB39" s="147"/>
      <c r="VTC39" s="147"/>
      <c r="VTD39" s="147"/>
      <c r="VTE39" s="147"/>
      <c r="VTF39" s="147"/>
      <c r="VTG39" s="147"/>
      <c r="VTH39" s="147"/>
      <c r="VTI39" s="147"/>
      <c r="VTJ39" s="147"/>
      <c r="VTK39" s="147"/>
      <c r="VTL39" s="147"/>
      <c r="VTM39" s="147"/>
      <c r="VTN39" s="147"/>
      <c r="VTO39" s="147"/>
      <c r="VTP39" s="147"/>
      <c r="VTQ39" s="147"/>
      <c r="VTR39" s="147"/>
      <c r="VTS39" s="147"/>
      <c r="VTT39" s="147"/>
      <c r="VTU39" s="147"/>
      <c r="VTV39" s="147"/>
      <c r="VTW39" s="147"/>
      <c r="VTX39" s="147"/>
      <c r="VTY39" s="147"/>
      <c r="VTZ39" s="147"/>
      <c r="VUA39" s="147"/>
      <c r="VUB39" s="147"/>
      <c r="VUC39" s="147"/>
      <c r="VUD39" s="147"/>
      <c r="VUE39" s="147"/>
      <c r="VUF39" s="147"/>
      <c r="VUG39" s="147"/>
      <c r="VUH39" s="147"/>
      <c r="VUI39" s="147"/>
      <c r="VUJ39" s="147"/>
      <c r="VUK39" s="147"/>
      <c r="VUL39" s="147"/>
      <c r="VUM39" s="147"/>
      <c r="VUN39" s="147"/>
      <c r="VUO39" s="147"/>
      <c r="VUP39" s="147"/>
      <c r="VUQ39" s="147"/>
      <c r="VUR39" s="147"/>
      <c r="VUS39" s="147"/>
      <c r="VUT39" s="147"/>
      <c r="VUU39" s="147"/>
      <c r="VUV39" s="147"/>
      <c r="VUW39" s="147"/>
      <c r="VUX39" s="147"/>
      <c r="VUY39" s="147"/>
      <c r="VUZ39" s="147"/>
      <c r="VVA39" s="147"/>
      <c r="VVB39" s="147"/>
      <c r="VVC39" s="147"/>
      <c r="VVD39" s="147"/>
      <c r="VVE39" s="147"/>
      <c r="VVF39" s="147"/>
      <c r="VVG39" s="147"/>
      <c r="VVH39" s="147"/>
      <c r="VVI39" s="147"/>
      <c r="VVJ39" s="147"/>
      <c r="VVK39" s="147"/>
      <c r="VVL39" s="147"/>
      <c r="VVM39" s="147"/>
      <c r="VVN39" s="147"/>
      <c r="VVO39" s="147"/>
      <c r="VVP39" s="147"/>
      <c r="VVQ39" s="147"/>
      <c r="VVR39" s="147"/>
      <c r="VVS39" s="147"/>
      <c r="VVT39" s="147"/>
      <c r="VVU39" s="147"/>
      <c r="VVV39" s="147"/>
      <c r="VVW39" s="147"/>
      <c r="VVX39" s="147"/>
      <c r="VVY39" s="147"/>
      <c r="VVZ39" s="147"/>
      <c r="VWA39" s="147"/>
      <c r="VWB39" s="147"/>
      <c r="VWC39" s="147"/>
      <c r="VWD39" s="147"/>
      <c r="VWE39" s="147"/>
      <c r="VWF39" s="147"/>
      <c r="VWG39" s="147"/>
      <c r="VWH39" s="147"/>
      <c r="VWI39" s="147"/>
      <c r="VWJ39" s="147"/>
      <c r="VWK39" s="147"/>
      <c r="VWL39" s="147"/>
      <c r="VWM39" s="147"/>
      <c r="VWN39" s="147"/>
      <c r="VWO39" s="147"/>
      <c r="VWP39" s="147"/>
      <c r="VWQ39" s="147"/>
      <c r="VWR39" s="147"/>
      <c r="VWS39" s="147"/>
      <c r="VWT39" s="147"/>
      <c r="VWU39" s="147"/>
      <c r="VWV39" s="147"/>
      <c r="VWW39" s="147"/>
      <c r="VWX39" s="147"/>
      <c r="VWY39" s="147"/>
      <c r="VWZ39" s="147"/>
      <c r="VXA39" s="147"/>
      <c r="VXB39" s="147"/>
      <c r="VXC39" s="147"/>
      <c r="VXD39" s="147"/>
      <c r="VXE39" s="147"/>
      <c r="VXF39" s="147"/>
      <c r="VXG39" s="147"/>
      <c r="VXH39" s="147"/>
      <c r="VXI39" s="147"/>
      <c r="VXJ39" s="147"/>
      <c r="VXK39" s="147"/>
      <c r="VXL39" s="147"/>
      <c r="VXM39" s="147"/>
      <c r="VXN39" s="147"/>
      <c r="VXO39" s="147"/>
      <c r="VXP39" s="147"/>
      <c r="VXQ39" s="147"/>
      <c r="VXR39" s="147"/>
      <c r="VXS39" s="147"/>
      <c r="VXT39" s="147"/>
      <c r="VXU39" s="147"/>
      <c r="VXV39" s="147"/>
      <c r="VXW39" s="147"/>
      <c r="VXX39" s="147"/>
      <c r="VXY39" s="147"/>
      <c r="VXZ39" s="147"/>
      <c r="VYA39" s="147"/>
      <c r="VYB39" s="147"/>
      <c r="VYC39" s="147"/>
      <c r="VYD39" s="147"/>
      <c r="VYE39" s="147"/>
      <c r="VYF39" s="147"/>
      <c r="VYG39" s="147"/>
      <c r="VYH39" s="147"/>
      <c r="VYI39" s="147"/>
      <c r="VYJ39" s="147"/>
      <c r="VYK39" s="147"/>
      <c r="VYL39" s="147"/>
      <c r="VYM39" s="147"/>
      <c r="VYN39" s="147"/>
      <c r="VYO39" s="147"/>
      <c r="VYP39" s="147"/>
      <c r="VYQ39" s="147"/>
      <c r="VYR39" s="147"/>
      <c r="VYS39" s="147"/>
      <c r="VYT39" s="147"/>
      <c r="VYU39" s="147"/>
      <c r="VYV39" s="147"/>
      <c r="VYW39" s="147"/>
      <c r="VYX39" s="147"/>
      <c r="VYY39" s="147"/>
      <c r="VYZ39" s="147"/>
      <c r="VZA39" s="147"/>
      <c r="VZB39" s="147"/>
      <c r="VZC39" s="147"/>
      <c r="VZD39" s="147"/>
      <c r="VZE39" s="147"/>
      <c r="VZF39" s="147"/>
      <c r="VZG39" s="147"/>
      <c r="VZH39" s="147"/>
      <c r="VZI39" s="147"/>
      <c r="VZJ39" s="147"/>
      <c r="VZK39" s="147"/>
      <c r="VZL39" s="147"/>
      <c r="VZM39" s="147"/>
      <c r="VZN39" s="147"/>
      <c r="VZO39" s="147"/>
      <c r="VZP39" s="147"/>
      <c r="VZQ39" s="147"/>
      <c r="VZR39" s="147"/>
      <c r="VZS39" s="147"/>
      <c r="VZT39" s="147"/>
      <c r="VZU39" s="147"/>
      <c r="VZV39" s="147"/>
      <c r="VZW39" s="147"/>
      <c r="VZX39" s="147"/>
      <c r="VZY39" s="147"/>
      <c r="VZZ39" s="147"/>
      <c r="WAA39" s="147"/>
      <c r="WAB39" s="147"/>
      <c r="WAC39" s="147"/>
      <c r="WAD39" s="147"/>
      <c r="WAE39" s="147"/>
      <c r="WAF39" s="147"/>
      <c r="WAG39" s="147"/>
      <c r="WAH39" s="147"/>
      <c r="WAI39" s="147"/>
      <c r="WAJ39" s="147"/>
      <c r="WAK39" s="147"/>
      <c r="WAL39" s="147"/>
      <c r="WAM39" s="147"/>
      <c r="WAN39" s="147"/>
      <c r="WAO39" s="147"/>
      <c r="WAP39" s="147"/>
      <c r="WAQ39" s="147"/>
      <c r="WAR39" s="147"/>
      <c r="WAS39" s="147"/>
      <c r="WAT39" s="147"/>
      <c r="WAU39" s="147"/>
      <c r="WAV39" s="147"/>
      <c r="WAW39" s="147"/>
      <c r="WAX39" s="147"/>
      <c r="WAY39" s="147"/>
      <c r="WAZ39" s="147"/>
      <c r="WBA39" s="147"/>
      <c r="WBB39" s="147"/>
      <c r="WBC39" s="147"/>
      <c r="WBD39" s="147"/>
      <c r="WBE39" s="147"/>
      <c r="WBF39" s="147"/>
      <c r="WBG39" s="147"/>
      <c r="WBH39" s="147"/>
      <c r="WBI39" s="147"/>
      <c r="WBJ39" s="147"/>
      <c r="WBK39" s="147"/>
      <c r="WBL39" s="147"/>
      <c r="WBM39" s="147"/>
      <c r="WBN39" s="147"/>
      <c r="WBO39" s="147"/>
      <c r="WBP39" s="147"/>
      <c r="WBQ39" s="147"/>
      <c r="WBR39" s="147"/>
      <c r="WBS39" s="147"/>
      <c r="WBT39" s="147"/>
      <c r="WBU39" s="147"/>
      <c r="WBV39" s="147"/>
      <c r="WBW39" s="147"/>
      <c r="WBX39" s="147"/>
      <c r="WBY39" s="147"/>
      <c r="WBZ39" s="147"/>
      <c r="WCA39" s="147"/>
      <c r="WCB39" s="147"/>
      <c r="WCC39" s="147"/>
      <c r="WCD39" s="147"/>
      <c r="WCE39" s="147"/>
      <c r="WCF39" s="147"/>
      <c r="WCG39" s="147"/>
      <c r="WCH39" s="147"/>
      <c r="WCI39" s="147"/>
      <c r="WCJ39" s="147"/>
      <c r="WCK39" s="147"/>
      <c r="WCL39" s="147"/>
      <c r="WCM39" s="147"/>
      <c r="WCN39" s="147"/>
      <c r="WCO39" s="147"/>
      <c r="WCP39" s="147"/>
      <c r="WCQ39" s="147"/>
      <c r="WCR39" s="147"/>
      <c r="WCS39" s="147"/>
      <c r="WCT39" s="147"/>
      <c r="WCU39" s="147"/>
      <c r="WCV39" s="147"/>
      <c r="WCW39" s="147"/>
      <c r="WCX39" s="147"/>
      <c r="WCY39" s="147"/>
      <c r="WCZ39" s="147"/>
      <c r="WDA39" s="147"/>
      <c r="WDB39" s="147"/>
      <c r="WDC39" s="147"/>
      <c r="WDD39" s="147"/>
      <c r="WDE39" s="147"/>
      <c r="WDF39" s="147"/>
      <c r="WDG39" s="147"/>
      <c r="WDH39" s="147"/>
      <c r="WDI39" s="147"/>
      <c r="WDJ39" s="147"/>
      <c r="WDK39" s="147"/>
      <c r="WDL39" s="147"/>
      <c r="WDM39" s="147"/>
      <c r="WDN39" s="147"/>
      <c r="WDO39" s="147"/>
      <c r="WDP39" s="147"/>
      <c r="WDQ39" s="147"/>
      <c r="WDR39" s="147"/>
      <c r="WDS39" s="147"/>
      <c r="WDT39" s="147"/>
      <c r="WDU39" s="147"/>
      <c r="WDV39" s="147"/>
      <c r="WDW39" s="147"/>
      <c r="WDX39" s="147"/>
      <c r="WDY39" s="147"/>
      <c r="WDZ39" s="147"/>
      <c r="WEA39" s="147"/>
      <c r="WEB39" s="147"/>
      <c r="WEC39" s="147"/>
      <c r="WED39" s="147"/>
      <c r="WEE39" s="147"/>
      <c r="WEF39" s="147"/>
      <c r="WEG39" s="147"/>
      <c r="WEH39" s="147"/>
      <c r="WEI39" s="147"/>
      <c r="WEJ39" s="147"/>
      <c r="WEK39" s="147"/>
      <c r="WEL39" s="147"/>
      <c r="WEM39" s="147"/>
      <c r="WEN39" s="147"/>
      <c r="WEO39" s="147"/>
      <c r="WEP39" s="147"/>
      <c r="WEQ39" s="147"/>
      <c r="WER39" s="147"/>
      <c r="WES39" s="147"/>
      <c r="WET39" s="147"/>
      <c r="WEU39" s="147"/>
      <c r="WEV39" s="147"/>
      <c r="WEW39" s="147"/>
      <c r="WEX39" s="147"/>
      <c r="WEY39" s="147"/>
      <c r="WEZ39" s="147"/>
      <c r="WFA39" s="147"/>
      <c r="WFB39" s="147"/>
      <c r="WFC39" s="147"/>
      <c r="WFD39" s="147"/>
      <c r="WFE39" s="147"/>
      <c r="WFF39" s="147"/>
      <c r="WFG39" s="147"/>
      <c r="WFH39" s="147"/>
      <c r="WFI39" s="147"/>
      <c r="WFJ39" s="147"/>
      <c r="WFK39" s="147"/>
      <c r="WFL39" s="147"/>
      <c r="WFM39" s="147"/>
      <c r="WFN39" s="147"/>
      <c r="WFO39" s="147"/>
      <c r="WFP39" s="147"/>
      <c r="WFQ39" s="147"/>
      <c r="WFR39" s="147"/>
      <c r="WFS39" s="147"/>
      <c r="WFT39" s="147"/>
      <c r="WFU39" s="147"/>
      <c r="WFV39" s="147"/>
      <c r="WFW39" s="147"/>
      <c r="WFX39" s="147"/>
      <c r="WFY39" s="147"/>
      <c r="WFZ39" s="147"/>
      <c r="WGA39" s="147"/>
      <c r="WGB39" s="147"/>
      <c r="WGC39" s="147"/>
      <c r="WGD39" s="147"/>
      <c r="WGE39" s="147"/>
      <c r="WGF39" s="147"/>
      <c r="WGG39" s="147"/>
      <c r="WGH39" s="147"/>
      <c r="WGI39" s="147"/>
      <c r="WGJ39" s="147"/>
      <c r="WGK39" s="147"/>
      <c r="WGL39" s="147"/>
      <c r="WGM39" s="147"/>
      <c r="WGN39" s="147"/>
      <c r="WGO39" s="147"/>
      <c r="WGP39" s="147"/>
      <c r="WGQ39" s="147"/>
      <c r="WGR39" s="147"/>
      <c r="WGS39" s="147"/>
      <c r="WGT39" s="147"/>
      <c r="WGU39" s="147"/>
      <c r="WGV39" s="147"/>
      <c r="WGW39" s="147"/>
      <c r="WGX39" s="147"/>
      <c r="WGY39" s="147"/>
      <c r="WGZ39" s="147"/>
      <c r="WHA39" s="147"/>
      <c r="WHB39" s="147"/>
      <c r="WHC39" s="147"/>
      <c r="WHD39" s="147"/>
      <c r="WHE39" s="147"/>
      <c r="WHF39" s="147"/>
      <c r="WHG39" s="147"/>
      <c r="WHH39" s="147"/>
      <c r="WHI39" s="147"/>
      <c r="WHJ39" s="147"/>
      <c r="WHK39" s="147"/>
      <c r="WHL39" s="147"/>
      <c r="WHM39" s="147"/>
      <c r="WHN39" s="147"/>
      <c r="WHO39" s="147"/>
      <c r="WHP39" s="147"/>
      <c r="WHQ39" s="147"/>
      <c r="WHR39" s="147"/>
      <c r="WHS39" s="147"/>
      <c r="WHT39" s="147"/>
      <c r="WHU39" s="147"/>
      <c r="WHV39" s="147"/>
      <c r="WHW39" s="147"/>
      <c r="WHX39" s="147"/>
      <c r="WHY39" s="147"/>
      <c r="WHZ39" s="147"/>
      <c r="WIA39" s="147"/>
      <c r="WIB39" s="147"/>
      <c r="WIC39" s="147"/>
      <c r="WID39" s="147"/>
      <c r="WIE39" s="147"/>
      <c r="WIF39" s="147"/>
      <c r="WIG39" s="147"/>
      <c r="WIH39" s="147"/>
      <c r="WII39" s="147"/>
      <c r="WIJ39" s="147"/>
      <c r="WIK39" s="147"/>
      <c r="WIL39" s="147"/>
      <c r="WIM39" s="147"/>
      <c r="WIN39" s="147"/>
      <c r="WIO39" s="147"/>
      <c r="WIP39" s="147"/>
      <c r="WIQ39" s="147"/>
      <c r="WIR39" s="147"/>
      <c r="WIS39" s="147"/>
      <c r="WIT39" s="147"/>
      <c r="WIU39" s="147"/>
      <c r="WIV39" s="147"/>
      <c r="WIW39" s="147"/>
      <c r="WIX39" s="147"/>
      <c r="WIY39" s="147"/>
      <c r="WIZ39" s="147"/>
      <c r="WJA39" s="147"/>
      <c r="WJB39" s="147"/>
      <c r="WJC39" s="147"/>
      <c r="WJD39" s="147"/>
      <c r="WJE39" s="147"/>
      <c r="WJF39" s="147"/>
      <c r="WJG39" s="147"/>
      <c r="WJH39" s="147"/>
      <c r="WJI39" s="147"/>
      <c r="WJJ39" s="147"/>
      <c r="WJK39" s="147"/>
      <c r="WJL39" s="147"/>
      <c r="WJM39" s="147"/>
      <c r="WJN39" s="147"/>
      <c r="WJO39" s="147"/>
      <c r="WJP39" s="147"/>
      <c r="WJQ39" s="147"/>
      <c r="WJR39" s="147"/>
      <c r="WJS39" s="147"/>
      <c r="WJT39" s="147"/>
      <c r="WJU39" s="147"/>
      <c r="WJV39" s="147"/>
      <c r="WJW39" s="147"/>
      <c r="WJX39" s="147"/>
      <c r="WJY39" s="147"/>
      <c r="WJZ39" s="147"/>
      <c r="WKA39" s="147"/>
      <c r="WKB39" s="147"/>
      <c r="WKC39" s="147"/>
      <c r="WKD39" s="147"/>
      <c r="WKE39" s="147"/>
      <c r="WKF39" s="147"/>
      <c r="WKG39" s="147"/>
      <c r="WKH39" s="147"/>
      <c r="WKI39" s="147"/>
      <c r="WKJ39" s="147"/>
      <c r="WKK39" s="147"/>
      <c r="WKL39" s="147"/>
      <c r="WKM39" s="147"/>
      <c r="WKN39" s="147"/>
      <c r="WKO39" s="147"/>
      <c r="WKP39" s="147"/>
      <c r="WKQ39" s="147"/>
      <c r="WKR39" s="147"/>
      <c r="WKS39" s="147"/>
      <c r="WKT39" s="147"/>
      <c r="WKU39" s="147"/>
      <c r="WKV39" s="147"/>
      <c r="WKW39" s="147"/>
      <c r="WKX39" s="147"/>
      <c r="WKY39" s="147"/>
      <c r="WKZ39" s="147"/>
      <c r="WLA39" s="147"/>
      <c r="WLB39" s="147"/>
      <c r="WLC39" s="147"/>
      <c r="WLD39" s="147"/>
      <c r="WLE39" s="147"/>
      <c r="WLF39" s="147"/>
      <c r="WLG39" s="147"/>
      <c r="WLH39" s="147"/>
      <c r="WLI39" s="147"/>
      <c r="WLJ39" s="147"/>
      <c r="WLK39" s="147"/>
      <c r="WLL39" s="147"/>
      <c r="WLM39" s="147"/>
      <c r="WLN39" s="147"/>
      <c r="WLO39" s="147"/>
      <c r="WLP39" s="147"/>
      <c r="WLQ39" s="147"/>
      <c r="WLR39" s="147"/>
      <c r="WLS39" s="147"/>
      <c r="WLT39" s="147"/>
      <c r="WLU39" s="147"/>
      <c r="WLV39" s="147"/>
      <c r="WLW39" s="147"/>
      <c r="WLX39" s="147"/>
      <c r="WLY39" s="147"/>
      <c r="WLZ39" s="147"/>
      <c r="WMA39" s="147"/>
      <c r="WMB39" s="147"/>
      <c r="WMC39" s="147"/>
      <c r="WMD39" s="147"/>
      <c r="WME39" s="147"/>
      <c r="WMF39" s="147"/>
      <c r="WMG39" s="147"/>
      <c r="WMH39" s="147"/>
      <c r="WMI39" s="147"/>
      <c r="WMJ39" s="147"/>
      <c r="WMK39" s="147"/>
      <c r="WML39" s="147"/>
      <c r="WMM39" s="147"/>
      <c r="WMN39" s="147"/>
      <c r="WMO39" s="147"/>
      <c r="WMP39" s="147"/>
      <c r="WMQ39" s="147"/>
      <c r="WMR39" s="147"/>
      <c r="WMS39" s="147"/>
      <c r="WMT39" s="147"/>
      <c r="WMU39" s="147"/>
      <c r="WMV39" s="147"/>
      <c r="WMW39" s="147"/>
      <c r="WMX39" s="147"/>
      <c r="WMY39" s="147"/>
      <c r="WMZ39" s="147"/>
      <c r="WNA39" s="147"/>
      <c r="WNB39" s="147"/>
      <c r="WNC39" s="147"/>
      <c r="WND39" s="147"/>
      <c r="WNE39" s="147"/>
      <c r="WNF39" s="147"/>
      <c r="WNG39" s="147"/>
      <c r="WNH39" s="147"/>
      <c r="WNI39" s="147"/>
      <c r="WNJ39" s="147"/>
      <c r="WNK39" s="147"/>
      <c r="WNL39" s="147"/>
      <c r="WNM39" s="147"/>
      <c r="WNN39" s="147"/>
      <c r="WNO39" s="147"/>
      <c r="WNP39" s="147"/>
      <c r="WNQ39" s="147"/>
      <c r="WNR39" s="147"/>
      <c r="WNS39" s="147"/>
      <c r="WNT39" s="147"/>
      <c r="WNU39" s="147"/>
      <c r="WNV39" s="147"/>
      <c r="WNW39" s="147"/>
      <c r="WNX39" s="147"/>
      <c r="WNY39" s="147"/>
      <c r="WNZ39" s="147"/>
      <c r="WOA39" s="147"/>
      <c r="WOB39" s="147"/>
      <c r="WOC39" s="147"/>
      <c r="WOD39" s="147"/>
      <c r="WOE39" s="147"/>
      <c r="WOF39" s="147"/>
      <c r="WOG39" s="147"/>
      <c r="WOH39" s="147"/>
      <c r="WOI39" s="147"/>
      <c r="WOJ39" s="147"/>
      <c r="WOK39" s="147"/>
      <c r="WOL39" s="147"/>
      <c r="WOM39" s="147"/>
      <c r="WON39" s="147"/>
      <c r="WOO39" s="147"/>
      <c r="WOP39" s="147"/>
      <c r="WOQ39" s="147"/>
      <c r="WOR39" s="147"/>
      <c r="WOS39" s="147"/>
      <c r="WOT39" s="147"/>
      <c r="WOU39" s="147"/>
      <c r="WOV39" s="147"/>
      <c r="WOW39" s="147"/>
      <c r="WOX39" s="147"/>
      <c r="WOY39" s="147"/>
      <c r="WOZ39" s="147"/>
      <c r="WPA39" s="147"/>
      <c r="WPB39" s="147"/>
      <c r="WPC39" s="147"/>
      <c r="WPD39" s="147"/>
      <c r="WPE39" s="147"/>
      <c r="WPF39" s="147"/>
      <c r="WPG39" s="147"/>
      <c r="WPH39" s="147"/>
      <c r="WPI39" s="147"/>
      <c r="WPJ39" s="147"/>
      <c r="WPK39" s="147"/>
      <c r="WPL39" s="147"/>
      <c r="WPM39" s="147"/>
      <c r="WPN39" s="147"/>
      <c r="WPO39" s="147"/>
      <c r="WPP39" s="147"/>
      <c r="WPQ39" s="147"/>
      <c r="WPR39" s="147"/>
      <c r="WPS39" s="147"/>
      <c r="WPT39" s="147"/>
      <c r="WPU39" s="147"/>
      <c r="WPV39" s="147"/>
      <c r="WPW39" s="147"/>
      <c r="WPX39" s="147"/>
      <c r="WPY39" s="147"/>
      <c r="WPZ39" s="147"/>
      <c r="WQA39" s="147"/>
      <c r="WQB39" s="147"/>
      <c r="WQC39" s="147"/>
      <c r="WQD39" s="147"/>
      <c r="WQE39" s="147"/>
      <c r="WQF39" s="147"/>
      <c r="WQG39" s="147"/>
      <c r="WQH39" s="147"/>
      <c r="WQI39" s="147"/>
      <c r="WQJ39" s="147"/>
      <c r="WQK39" s="147"/>
      <c r="WQL39" s="147"/>
      <c r="WQM39" s="147"/>
      <c r="WQN39" s="147"/>
      <c r="WQO39" s="147"/>
      <c r="WQP39" s="147"/>
      <c r="WQQ39" s="147"/>
      <c r="WQR39" s="147"/>
      <c r="WQS39" s="147"/>
      <c r="WQT39" s="147"/>
      <c r="WQU39" s="147"/>
      <c r="WQV39" s="147"/>
      <c r="WQW39" s="147"/>
      <c r="WQX39" s="147"/>
      <c r="WQY39" s="147"/>
      <c r="WQZ39" s="147"/>
      <c r="WRA39" s="147"/>
      <c r="WRB39" s="147"/>
      <c r="WRC39" s="147"/>
      <c r="WRD39" s="147"/>
      <c r="WRE39" s="147"/>
      <c r="WRF39" s="147"/>
      <c r="WRG39" s="147"/>
      <c r="WRH39" s="147"/>
      <c r="WRI39" s="147"/>
      <c r="WRJ39" s="147"/>
      <c r="WRK39" s="147"/>
      <c r="WRL39" s="147"/>
      <c r="WRM39" s="147"/>
      <c r="WRN39" s="147"/>
      <c r="WRO39" s="147"/>
      <c r="WRP39" s="147"/>
      <c r="WRQ39" s="147"/>
      <c r="WRR39" s="147"/>
      <c r="WRS39" s="147"/>
      <c r="WRT39" s="147"/>
      <c r="WRU39" s="147"/>
      <c r="WRV39" s="147"/>
      <c r="WRW39" s="147"/>
      <c r="WRX39" s="147"/>
      <c r="WRY39" s="147"/>
      <c r="WRZ39" s="147"/>
      <c r="WSA39" s="147"/>
      <c r="WSB39" s="147"/>
      <c r="WSC39" s="147"/>
      <c r="WSD39" s="147"/>
      <c r="WSE39" s="147"/>
      <c r="WSF39" s="147"/>
      <c r="WSG39" s="147"/>
      <c r="WSH39" s="147"/>
      <c r="WSI39" s="147"/>
      <c r="WSJ39" s="147"/>
      <c r="WSK39" s="147"/>
      <c r="WSL39" s="147"/>
      <c r="WSM39" s="147"/>
      <c r="WSN39" s="147"/>
      <c r="WSO39" s="147"/>
      <c r="WSP39" s="147"/>
      <c r="WSQ39" s="147"/>
      <c r="WSR39" s="147"/>
      <c r="WSS39" s="147"/>
      <c r="WST39" s="147"/>
      <c r="WSU39" s="147"/>
      <c r="WSV39" s="147"/>
      <c r="WSW39" s="147"/>
      <c r="WSX39" s="147"/>
      <c r="WSY39" s="147"/>
      <c r="WSZ39" s="147"/>
      <c r="WTA39" s="147"/>
      <c r="WTB39" s="147"/>
      <c r="WTC39" s="147"/>
      <c r="WTD39" s="147"/>
      <c r="WTE39" s="147"/>
      <c r="WTF39" s="147"/>
      <c r="WTG39" s="147"/>
      <c r="WTH39" s="147"/>
      <c r="WTI39" s="147"/>
      <c r="WTJ39" s="147"/>
      <c r="WTK39" s="147"/>
      <c r="WTL39" s="147"/>
      <c r="WTM39" s="147"/>
      <c r="WTN39" s="147"/>
      <c r="WTO39" s="147"/>
      <c r="WTP39" s="147"/>
      <c r="WTQ39" s="147"/>
      <c r="WTR39" s="147"/>
      <c r="WTS39" s="147"/>
      <c r="WTT39" s="147"/>
      <c r="WTU39" s="147"/>
      <c r="WTV39" s="147"/>
      <c r="WTW39" s="147"/>
      <c r="WTX39" s="147"/>
      <c r="WTY39" s="147"/>
      <c r="WTZ39" s="147"/>
      <c r="WUA39" s="147"/>
      <c r="WUB39" s="147"/>
      <c r="WUC39" s="147"/>
      <c r="WUD39" s="147"/>
      <c r="WUE39" s="147"/>
      <c r="WUF39" s="147"/>
      <c r="WUG39" s="147"/>
      <c r="WUH39" s="147"/>
      <c r="WUI39" s="147"/>
      <c r="WUJ39" s="147"/>
      <c r="WUK39" s="147"/>
      <c r="WUL39" s="147"/>
      <c r="WUM39" s="147"/>
      <c r="WUN39" s="147"/>
      <c r="WUO39" s="147"/>
      <c r="WUP39" s="147"/>
      <c r="WUQ39" s="147"/>
      <c r="WUR39" s="147"/>
      <c r="WUS39" s="147"/>
      <c r="WUT39" s="147"/>
      <c r="WUU39" s="147"/>
      <c r="WUV39" s="147"/>
      <c r="WUW39" s="147"/>
      <c r="WUX39" s="147"/>
      <c r="WUY39" s="147"/>
      <c r="WUZ39" s="147"/>
      <c r="WVA39" s="147"/>
      <c r="WVB39" s="147"/>
      <c r="WVC39" s="147"/>
      <c r="WVD39" s="147"/>
      <c r="WVE39" s="147"/>
      <c r="WVF39" s="147"/>
      <c r="WVG39" s="147"/>
      <c r="WVH39" s="147"/>
      <c r="WVI39" s="147"/>
      <c r="WVJ39" s="147"/>
      <c r="WVK39" s="147"/>
      <c r="WVL39" s="147"/>
      <c r="WVM39" s="147"/>
      <c r="WVN39" s="147"/>
      <c r="WVO39" s="147"/>
      <c r="WVP39" s="147"/>
      <c r="WVQ39" s="147"/>
      <c r="WVR39" s="147"/>
      <c r="WVS39" s="147"/>
      <c r="WVT39" s="147"/>
      <c r="WVU39" s="147"/>
      <c r="WVV39" s="147"/>
      <c r="WVW39" s="147"/>
      <c r="WVX39" s="147"/>
      <c r="WVY39" s="147"/>
      <c r="WVZ39" s="147"/>
      <c r="WWA39" s="147"/>
      <c r="WWB39" s="147"/>
      <c r="WWC39" s="147"/>
      <c r="WWD39" s="147"/>
      <c r="WWE39" s="147"/>
      <c r="WWF39" s="147"/>
      <c r="WWG39" s="147"/>
      <c r="WWH39" s="147"/>
      <c r="WWI39" s="147"/>
      <c r="WWJ39" s="147"/>
      <c r="WWK39" s="147"/>
      <c r="WWL39" s="147"/>
      <c r="WWM39" s="147"/>
      <c r="WWN39" s="147"/>
      <c r="WWO39" s="147"/>
      <c r="WWP39" s="147"/>
      <c r="WWQ39" s="147"/>
      <c r="WWR39" s="147"/>
      <c r="WWS39" s="147"/>
      <c r="WWT39" s="147"/>
      <c r="WWU39" s="147"/>
      <c r="WWV39" s="147"/>
      <c r="WWW39" s="147"/>
      <c r="WWX39" s="147"/>
      <c r="WWY39" s="147"/>
      <c r="WWZ39" s="147"/>
      <c r="WXA39" s="147"/>
      <c r="WXB39" s="147"/>
      <c r="WXC39" s="147"/>
      <c r="WXD39" s="147"/>
      <c r="WXE39" s="147"/>
      <c r="WXF39" s="147"/>
      <c r="WXG39" s="147"/>
      <c r="WXH39" s="147"/>
      <c r="WXI39" s="147"/>
      <c r="WXJ39" s="147"/>
      <c r="WXK39" s="147"/>
      <c r="WXL39" s="147"/>
      <c r="WXM39" s="147"/>
      <c r="WXN39" s="147"/>
      <c r="WXO39" s="147"/>
      <c r="WXP39" s="147"/>
      <c r="WXQ39" s="147"/>
      <c r="WXR39" s="147"/>
      <c r="WXS39" s="147"/>
      <c r="WXT39" s="147"/>
      <c r="WXU39" s="147"/>
      <c r="WXV39" s="147"/>
      <c r="WXW39" s="147"/>
      <c r="WXX39" s="147"/>
      <c r="WXY39" s="147"/>
      <c r="WXZ39" s="147"/>
      <c r="WYA39" s="147"/>
      <c r="WYB39" s="147"/>
      <c r="WYC39" s="147"/>
      <c r="WYD39" s="147"/>
      <c r="WYE39" s="147"/>
      <c r="WYF39" s="147"/>
      <c r="WYG39" s="147"/>
      <c r="WYH39" s="147"/>
      <c r="WYI39" s="147"/>
      <c r="WYJ39" s="147"/>
      <c r="WYK39" s="147"/>
      <c r="WYL39" s="147"/>
      <c r="WYM39" s="147"/>
      <c r="WYN39" s="147"/>
      <c r="WYO39" s="147"/>
      <c r="WYP39" s="147"/>
      <c r="WYQ39" s="147"/>
      <c r="WYR39" s="147"/>
      <c r="WYS39" s="147"/>
      <c r="WYT39" s="147"/>
      <c r="WYU39" s="147"/>
      <c r="WYV39" s="147"/>
      <c r="WYW39" s="147"/>
      <c r="WYX39" s="147"/>
      <c r="WYY39" s="147"/>
      <c r="WYZ39" s="147"/>
      <c r="WZA39" s="147"/>
      <c r="WZB39" s="147"/>
      <c r="WZC39" s="147"/>
      <c r="WZD39" s="147"/>
      <c r="WZE39" s="147"/>
      <c r="WZF39" s="147"/>
      <c r="WZG39" s="147"/>
      <c r="WZH39" s="147"/>
      <c r="WZI39" s="147"/>
      <c r="WZJ39" s="147"/>
      <c r="WZK39" s="147"/>
      <c r="WZL39" s="147"/>
      <c r="WZM39" s="147"/>
      <c r="WZN39" s="147"/>
      <c r="WZO39" s="147"/>
      <c r="WZP39" s="147"/>
      <c r="WZQ39" s="147"/>
      <c r="WZR39" s="147"/>
      <c r="WZS39" s="147"/>
      <c r="WZT39" s="147"/>
      <c r="WZU39" s="147"/>
      <c r="WZV39" s="147"/>
      <c r="WZW39" s="147"/>
      <c r="WZX39" s="147"/>
      <c r="WZY39" s="147"/>
      <c r="WZZ39" s="147"/>
      <c r="XAA39" s="147"/>
      <c r="XAB39" s="147"/>
      <c r="XAC39" s="147"/>
      <c r="XAD39" s="147"/>
      <c r="XAE39" s="147"/>
      <c r="XAF39" s="147"/>
      <c r="XAG39" s="147"/>
      <c r="XAH39" s="147"/>
      <c r="XAI39" s="147"/>
      <c r="XAJ39" s="147"/>
      <c r="XAK39" s="147"/>
      <c r="XAL39" s="147"/>
      <c r="XAM39" s="147"/>
      <c r="XAN39" s="147"/>
      <c r="XAO39" s="147"/>
      <c r="XAP39" s="147"/>
      <c r="XAQ39" s="147"/>
      <c r="XAR39" s="147"/>
      <c r="XAS39" s="147"/>
      <c r="XAT39" s="147"/>
      <c r="XAU39" s="147"/>
      <c r="XAV39" s="147"/>
      <c r="XAW39" s="147"/>
      <c r="XAX39" s="147"/>
      <c r="XAY39" s="147"/>
      <c r="XAZ39" s="147"/>
      <c r="XBA39" s="147"/>
      <c r="XBB39" s="147"/>
      <c r="XBC39" s="147"/>
      <c r="XBD39" s="147"/>
      <c r="XBE39" s="147"/>
      <c r="XBF39" s="147"/>
      <c r="XBG39" s="147"/>
      <c r="XBH39" s="147"/>
      <c r="XBI39" s="147"/>
      <c r="XBJ39" s="147"/>
      <c r="XBK39" s="147"/>
      <c r="XBL39" s="147"/>
      <c r="XBM39" s="147"/>
      <c r="XBN39" s="147"/>
      <c r="XBO39" s="147"/>
      <c r="XBP39" s="147"/>
      <c r="XBQ39" s="147"/>
      <c r="XBR39" s="147"/>
      <c r="XBS39" s="147"/>
      <c r="XBT39" s="147"/>
      <c r="XBU39" s="147"/>
      <c r="XBV39" s="147"/>
      <c r="XBW39" s="147"/>
      <c r="XBX39" s="147"/>
      <c r="XBY39" s="147"/>
      <c r="XBZ39" s="147"/>
      <c r="XCA39" s="147"/>
      <c r="XCB39" s="147"/>
      <c r="XCC39" s="147"/>
      <c r="XCD39" s="147"/>
      <c r="XCE39" s="147"/>
      <c r="XCF39" s="147"/>
      <c r="XCG39" s="147"/>
      <c r="XCH39" s="147"/>
      <c r="XCI39" s="147"/>
      <c r="XCJ39" s="147"/>
      <c r="XCK39" s="147"/>
      <c r="XCL39" s="147"/>
      <c r="XCM39" s="147"/>
      <c r="XCN39" s="147"/>
      <c r="XCO39" s="147"/>
      <c r="XCP39" s="147"/>
      <c r="XCQ39" s="147"/>
      <c r="XCR39" s="147"/>
      <c r="XCS39" s="147"/>
      <c r="XCT39" s="147"/>
      <c r="XCU39" s="147"/>
      <c r="XCV39" s="147"/>
      <c r="XCW39" s="147"/>
      <c r="XCX39" s="147"/>
      <c r="XCY39" s="147"/>
      <c r="XCZ39" s="147"/>
      <c r="XDA39" s="147"/>
      <c r="XDB39" s="147"/>
      <c r="XDC39" s="147"/>
      <c r="XDD39" s="147"/>
      <c r="XDE39" s="147"/>
      <c r="XDF39" s="147"/>
      <c r="XDG39" s="147"/>
      <c r="XDH39" s="147"/>
      <c r="XDI39" s="147"/>
      <c r="XDJ39" s="147"/>
      <c r="XDK39" s="147"/>
      <c r="XDL39" s="147"/>
      <c r="XDM39" s="147"/>
      <c r="XDN39" s="147"/>
      <c r="XDO39" s="147"/>
      <c r="XDP39" s="147"/>
      <c r="XDQ39" s="147"/>
      <c r="XDR39" s="147"/>
      <c r="XDS39" s="147"/>
      <c r="XDT39" s="147"/>
      <c r="XDU39" s="147"/>
      <c r="XDV39" s="147"/>
      <c r="XDW39" s="147"/>
      <c r="XDX39" s="147"/>
    </row>
    <row r="40" spans="1:16352" ht="31.2" x14ac:dyDescent="0.25">
      <c r="A40" s="206" t="s">
        <v>3</v>
      </c>
      <c r="B40" s="207" t="s">
        <v>582</v>
      </c>
      <c r="C40" s="466">
        <v>38250000</v>
      </c>
      <c r="D40" s="207" t="s">
        <v>652</v>
      </c>
      <c r="E40" s="252" t="s">
        <v>349</v>
      </c>
      <c r="F40" s="252" t="s">
        <v>101</v>
      </c>
    </row>
    <row r="41" spans="1:16352" x14ac:dyDescent="0.25">
      <c r="A41" s="268"/>
      <c r="B41" s="207"/>
      <c r="C41" s="466"/>
      <c r="D41" s="207"/>
      <c r="E41" s="252"/>
      <c r="F41" s="252"/>
    </row>
    <row r="42" spans="1:16352" s="240" customFormat="1" x14ac:dyDescent="0.25">
      <c r="A42" s="201"/>
      <c r="B42" s="201" t="s">
        <v>594</v>
      </c>
      <c r="C42" s="503">
        <f>SUM(C43,C48,C53)</f>
        <v>87425000</v>
      </c>
      <c r="D42" s="201"/>
      <c r="E42" s="265"/>
      <c r="F42" s="265"/>
    </row>
    <row r="43" spans="1:16352" s="240" customFormat="1" ht="31.2" x14ac:dyDescent="0.25">
      <c r="A43" s="204" t="s">
        <v>250</v>
      </c>
      <c r="B43" s="205" t="s">
        <v>595</v>
      </c>
      <c r="C43" s="503">
        <f>SUM(C44:C46)</f>
        <v>56145000</v>
      </c>
      <c r="D43" s="201"/>
      <c r="E43" s="272"/>
      <c r="F43" s="265"/>
    </row>
    <row r="44" spans="1:16352" ht="31.2" x14ac:dyDescent="0.25">
      <c r="A44" s="206" t="s">
        <v>1</v>
      </c>
      <c r="B44" s="207" t="s">
        <v>653</v>
      </c>
      <c r="C44" s="466">
        <v>13150000</v>
      </c>
      <c r="D44" s="207" t="s">
        <v>654</v>
      </c>
      <c r="E44" s="252" t="s">
        <v>255</v>
      </c>
      <c r="F44" s="252" t="s">
        <v>101</v>
      </c>
    </row>
    <row r="45" spans="1:16352" ht="31.2" x14ac:dyDescent="0.25">
      <c r="A45" s="206" t="s">
        <v>3</v>
      </c>
      <c r="B45" s="207" t="s">
        <v>655</v>
      </c>
      <c r="C45" s="466">
        <v>30375000</v>
      </c>
      <c r="D45" s="207" t="s">
        <v>656</v>
      </c>
      <c r="E45" s="252" t="s">
        <v>657</v>
      </c>
      <c r="F45" s="252" t="s">
        <v>101</v>
      </c>
    </row>
    <row r="46" spans="1:16352" ht="46.8" x14ac:dyDescent="0.25">
      <c r="A46" s="206" t="s">
        <v>4</v>
      </c>
      <c r="B46" s="207" t="s">
        <v>598</v>
      </c>
      <c r="C46" s="466">
        <v>12620000</v>
      </c>
      <c r="D46" s="207" t="s">
        <v>658</v>
      </c>
      <c r="E46" s="252" t="s">
        <v>255</v>
      </c>
      <c r="F46" s="252" t="s">
        <v>101</v>
      </c>
    </row>
    <row r="47" spans="1:16352" x14ac:dyDescent="0.25">
      <c r="A47" s="268"/>
      <c r="B47" s="207"/>
      <c r="C47" s="466"/>
      <c r="D47" s="207"/>
      <c r="E47" s="252"/>
      <c r="F47" s="252"/>
    </row>
    <row r="48" spans="1:16352" s="240" customFormat="1" ht="31.2" x14ac:dyDescent="0.25">
      <c r="A48" s="204" t="s">
        <v>253</v>
      </c>
      <c r="B48" s="205" t="s">
        <v>600</v>
      </c>
      <c r="C48" s="503">
        <f>SUM(C49:C51)</f>
        <v>21000000</v>
      </c>
      <c r="D48" s="201"/>
      <c r="E48" s="272"/>
      <c r="F48" s="265"/>
    </row>
    <row r="49" spans="1:6" ht="31.2" x14ac:dyDescent="0.25">
      <c r="A49" s="206" t="s">
        <v>1</v>
      </c>
      <c r="B49" s="207" t="s">
        <v>601</v>
      </c>
      <c r="C49" s="466">
        <v>7200000</v>
      </c>
      <c r="D49" s="207" t="s">
        <v>659</v>
      </c>
      <c r="E49" s="252" t="s">
        <v>660</v>
      </c>
      <c r="F49" s="252" t="s">
        <v>101</v>
      </c>
    </row>
    <row r="50" spans="1:6" ht="31.2" x14ac:dyDescent="0.25">
      <c r="A50" s="206" t="s">
        <v>3</v>
      </c>
      <c r="B50" s="207" t="s">
        <v>603</v>
      </c>
      <c r="C50" s="466">
        <v>3200000</v>
      </c>
      <c r="D50" s="207" t="s">
        <v>661</v>
      </c>
      <c r="E50" s="252" t="s">
        <v>660</v>
      </c>
      <c r="F50" s="252" t="s">
        <v>101</v>
      </c>
    </row>
    <row r="51" spans="1:6" ht="31.2" x14ac:dyDescent="0.25">
      <c r="A51" s="206" t="s">
        <v>4</v>
      </c>
      <c r="B51" s="207" t="s">
        <v>662</v>
      </c>
      <c r="C51" s="466">
        <v>10600000</v>
      </c>
      <c r="D51" s="207" t="s">
        <v>663</v>
      </c>
      <c r="E51" s="252" t="s">
        <v>664</v>
      </c>
      <c r="F51" s="252" t="s">
        <v>101</v>
      </c>
    </row>
    <row r="52" spans="1:6" x14ac:dyDescent="0.25">
      <c r="A52" s="268"/>
      <c r="B52" s="207"/>
      <c r="C52" s="466"/>
      <c r="D52" s="207"/>
      <c r="E52" s="252"/>
      <c r="F52" s="252"/>
    </row>
    <row r="53" spans="1:6" s="240" customFormat="1" ht="31.2" x14ac:dyDescent="0.25">
      <c r="A53" s="204" t="s">
        <v>123</v>
      </c>
      <c r="B53" s="205" t="s">
        <v>665</v>
      </c>
      <c r="C53" s="503">
        <f>SUM(C54)</f>
        <v>10280000</v>
      </c>
      <c r="D53" s="201"/>
      <c r="E53" s="272"/>
      <c r="F53" s="265"/>
    </row>
    <row r="54" spans="1:6" ht="31.2" x14ac:dyDescent="0.25">
      <c r="A54" s="206" t="s">
        <v>1</v>
      </c>
      <c r="B54" s="207" t="s">
        <v>666</v>
      </c>
      <c r="C54" s="466">
        <v>10280000</v>
      </c>
      <c r="D54" s="207" t="s">
        <v>667</v>
      </c>
      <c r="E54" s="252" t="s">
        <v>657</v>
      </c>
      <c r="F54" s="252" t="s">
        <v>101</v>
      </c>
    </row>
    <row r="55" spans="1:6" x14ac:dyDescent="0.25">
      <c r="A55" s="268"/>
      <c r="B55" s="207"/>
      <c r="C55" s="466"/>
      <c r="D55" s="207"/>
      <c r="E55" s="252"/>
      <c r="F55" s="252"/>
    </row>
    <row r="56" spans="1:6" s="240" customFormat="1" x14ac:dyDescent="0.25">
      <c r="A56" s="201"/>
      <c r="B56" s="201" t="s">
        <v>610</v>
      </c>
      <c r="C56" s="503">
        <f>SUM(C57)</f>
        <v>12002000</v>
      </c>
      <c r="D56" s="201"/>
      <c r="E56" s="265"/>
      <c r="F56" s="265"/>
    </row>
    <row r="57" spans="1:6" s="240" customFormat="1" ht="31.2" x14ac:dyDescent="0.25">
      <c r="A57" s="204" t="s">
        <v>257</v>
      </c>
      <c r="B57" s="205" t="s">
        <v>611</v>
      </c>
      <c r="C57" s="503">
        <f>SUM(C58)</f>
        <v>12002000</v>
      </c>
      <c r="D57" s="201"/>
      <c r="E57" s="272"/>
      <c r="F57" s="265"/>
    </row>
    <row r="58" spans="1:6" ht="46.8" x14ac:dyDescent="0.25">
      <c r="A58" s="206" t="s">
        <v>1</v>
      </c>
      <c r="B58" s="207" t="s">
        <v>612</v>
      </c>
      <c r="C58" s="466">
        <v>12002000</v>
      </c>
      <c r="D58" s="207" t="s">
        <v>668</v>
      </c>
      <c r="E58" s="252" t="s">
        <v>669</v>
      </c>
      <c r="F58" s="252" t="s">
        <v>101</v>
      </c>
    </row>
    <row r="63" spans="1:6" x14ac:dyDescent="0.25">
      <c r="E63" s="147"/>
    </row>
    <row r="64" spans="1:6" x14ac:dyDescent="0.25">
      <c r="E64" s="147"/>
    </row>
    <row r="65" spans="5:5" x14ac:dyDescent="0.25">
      <c r="E65" s="147"/>
    </row>
    <row r="66" spans="5:5" x14ac:dyDescent="0.25">
      <c r="E66" s="147"/>
    </row>
    <row r="67" spans="5:5" x14ac:dyDescent="0.25">
      <c r="E67" s="147"/>
    </row>
    <row r="68" spans="5:5" x14ac:dyDescent="0.25">
      <c r="E68" s="147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70" zoomScaleNormal="70" workbookViewId="0">
      <selection activeCell="B12" sqref="B12"/>
    </sheetView>
  </sheetViews>
  <sheetFormatPr defaultColWidth="8" defaultRowHeight="15.6" x14ac:dyDescent="0.25"/>
  <cols>
    <col min="1" max="1" width="7.77734375" style="1049" customWidth="1"/>
    <col min="2" max="2" width="55.77734375" style="1049" customWidth="1"/>
    <col min="3" max="3" width="23.77734375" style="1049" customWidth="1"/>
    <col min="4" max="4" width="45.77734375" style="1049" customWidth="1"/>
    <col min="5" max="6" width="24.77734375" style="1049" customWidth="1"/>
    <col min="7" max="7" width="5.88671875" style="1049" customWidth="1"/>
    <col min="8" max="8" width="6.109375" style="1049" customWidth="1"/>
    <col min="9" max="231" width="6.88671875" style="1049" customWidth="1"/>
    <col min="232" max="16384" width="8" style="1049"/>
  </cols>
  <sheetData>
    <row r="1" spans="1:8" s="72" customFormat="1" x14ac:dyDescent="0.25">
      <c r="A1" s="73" t="s">
        <v>3847</v>
      </c>
      <c r="B1" s="1037"/>
      <c r="C1" s="73" t="s">
        <v>102</v>
      </c>
    </row>
    <row r="2" spans="1:8" s="72" customFormat="1" x14ac:dyDescent="0.25">
      <c r="B2" s="1038"/>
    </row>
    <row r="3" spans="1:8" s="197" customFormat="1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892"/>
      <c r="H3" s="1039"/>
    </row>
    <row r="4" spans="1:8" s="197" customFormat="1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892"/>
      <c r="H4" s="1039"/>
    </row>
    <row r="5" spans="1:8" s="197" customFormat="1" x14ac:dyDescent="0.3">
      <c r="A5" s="1040"/>
      <c r="B5" s="1040"/>
      <c r="C5" s="1040"/>
      <c r="D5" s="1040"/>
      <c r="E5" s="1040"/>
      <c r="F5" s="1040"/>
      <c r="G5" s="892"/>
      <c r="H5" s="1039"/>
    </row>
    <row r="6" spans="1:8" s="1042" customFormat="1" x14ac:dyDescent="0.25">
      <c r="A6" s="1041"/>
      <c r="B6" s="4" t="s">
        <v>111</v>
      </c>
      <c r="D6" s="10"/>
      <c r="E6" s="1043"/>
      <c r="F6" s="1043"/>
      <c r="G6" s="1044"/>
      <c r="H6" s="1039"/>
    </row>
    <row r="7" spans="1:8" s="1042" customFormat="1" x14ac:dyDescent="0.25">
      <c r="A7" s="1041"/>
      <c r="B7" s="1043" t="s">
        <v>102</v>
      </c>
      <c r="C7" s="10">
        <f>C9+C21+C29+C35+C38+C41+C46+C51+C55+C58</f>
        <v>560375000</v>
      </c>
      <c r="D7" s="10"/>
      <c r="E7" s="1043"/>
      <c r="F7" s="1043"/>
      <c r="G7" s="1044"/>
      <c r="H7" s="1039"/>
    </row>
    <row r="8" spans="1:8" s="1042" customFormat="1" x14ac:dyDescent="0.25">
      <c r="A8" s="1041"/>
      <c r="B8" s="1043"/>
      <c r="C8" s="10"/>
      <c r="D8" s="10"/>
      <c r="E8" s="1043"/>
      <c r="F8" s="1043"/>
      <c r="G8" s="1044"/>
      <c r="H8" s="1039"/>
    </row>
    <row r="9" spans="1:8" s="1042" customFormat="1" ht="31.2" x14ac:dyDescent="0.25">
      <c r="A9" s="1045" t="s">
        <v>237</v>
      </c>
      <c r="B9" s="511" t="s">
        <v>238</v>
      </c>
      <c r="C9" s="117">
        <f>SUM(C10:C19)</f>
        <v>140274000</v>
      </c>
      <c r="D9" s="10"/>
      <c r="E9" s="1043"/>
      <c r="F9" s="1043"/>
      <c r="G9" s="1044"/>
      <c r="H9" s="1039"/>
    </row>
    <row r="10" spans="1:8" ht="31.2" x14ac:dyDescent="0.25">
      <c r="A10" s="1046">
        <v>1</v>
      </c>
      <c r="B10" s="510" t="s">
        <v>420</v>
      </c>
      <c r="C10" s="1047">
        <v>5000000</v>
      </c>
      <c r="D10" s="1047" t="s">
        <v>5397</v>
      </c>
      <c r="E10" s="510" t="s">
        <v>5398</v>
      </c>
      <c r="F10" s="510" t="s">
        <v>102</v>
      </c>
      <c r="G10" s="1048"/>
      <c r="H10" s="1039"/>
    </row>
    <row r="11" spans="1:8" ht="31.2" x14ac:dyDescent="0.25">
      <c r="A11" s="1046">
        <v>2</v>
      </c>
      <c r="B11" s="510" t="s">
        <v>424</v>
      </c>
      <c r="C11" s="1047">
        <v>14464000</v>
      </c>
      <c r="D11" s="1047" t="s">
        <v>5399</v>
      </c>
      <c r="E11" s="510" t="s">
        <v>262</v>
      </c>
      <c r="F11" s="510" t="s">
        <v>102</v>
      </c>
      <c r="G11" s="1048"/>
      <c r="H11" s="1039"/>
    </row>
    <row r="12" spans="1:8" ht="31.2" x14ac:dyDescent="0.25">
      <c r="A12" s="1046">
        <v>3</v>
      </c>
      <c r="B12" s="510" t="s">
        <v>426</v>
      </c>
      <c r="C12" s="1047">
        <v>47500000</v>
      </c>
      <c r="D12" s="1047" t="s">
        <v>5400</v>
      </c>
      <c r="E12" s="510" t="s">
        <v>5401</v>
      </c>
      <c r="F12" s="510" t="s">
        <v>102</v>
      </c>
      <c r="G12" s="1048"/>
      <c r="H12" s="1039"/>
    </row>
    <row r="13" spans="1:8" ht="31.2" x14ac:dyDescent="0.25">
      <c r="A13" s="1046">
        <v>4</v>
      </c>
      <c r="B13" s="510" t="s">
        <v>239</v>
      </c>
      <c r="C13" s="1047">
        <v>8000000</v>
      </c>
      <c r="D13" s="1047" t="s">
        <v>5402</v>
      </c>
      <c r="E13" s="510" t="s">
        <v>2951</v>
      </c>
      <c r="F13" s="510" t="s">
        <v>102</v>
      </c>
      <c r="G13" s="1048"/>
      <c r="H13" s="1039"/>
    </row>
    <row r="14" spans="1:8" ht="31.2" x14ac:dyDescent="0.25">
      <c r="A14" s="1046">
        <v>5</v>
      </c>
      <c r="B14" s="510" t="s">
        <v>439</v>
      </c>
      <c r="C14" s="1047">
        <v>7500000</v>
      </c>
      <c r="D14" s="1047" t="s">
        <v>5403</v>
      </c>
      <c r="E14" s="510" t="s">
        <v>5404</v>
      </c>
      <c r="F14" s="510" t="s">
        <v>102</v>
      </c>
      <c r="G14" s="1048"/>
      <c r="H14" s="1039"/>
    </row>
    <row r="15" spans="1:8" ht="46.8" x14ac:dyDescent="0.25">
      <c r="A15" s="1046">
        <v>6</v>
      </c>
      <c r="B15" s="510" t="s">
        <v>242</v>
      </c>
      <c r="C15" s="1047">
        <v>5000000</v>
      </c>
      <c r="D15" s="1047" t="s">
        <v>5405</v>
      </c>
      <c r="E15" s="510" t="s">
        <v>5406</v>
      </c>
      <c r="F15" s="510" t="s">
        <v>102</v>
      </c>
      <c r="G15" s="1048"/>
      <c r="H15" s="1039"/>
    </row>
    <row r="16" spans="1:8" ht="46.8" x14ac:dyDescent="0.25">
      <c r="A16" s="1046">
        <v>7</v>
      </c>
      <c r="B16" s="510" t="s">
        <v>550</v>
      </c>
      <c r="C16" s="1047">
        <v>3000000</v>
      </c>
      <c r="D16" s="1047" t="s">
        <v>5407</v>
      </c>
      <c r="E16" s="510" t="s">
        <v>5408</v>
      </c>
      <c r="F16" s="510" t="s">
        <v>102</v>
      </c>
      <c r="G16" s="1048"/>
      <c r="H16" s="1039"/>
    </row>
    <row r="17" spans="1:10" ht="31.2" x14ac:dyDescent="0.25">
      <c r="A17" s="1046">
        <v>8</v>
      </c>
      <c r="B17" s="510" t="s">
        <v>446</v>
      </c>
      <c r="C17" s="1047">
        <v>15000000</v>
      </c>
      <c r="D17" s="1047" t="s">
        <v>5409</v>
      </c>
      <c r="E17" s="510" t="s">
        <v>5410</v>
      </c>
      <c r="F17" s="510" t="s">
        <v>102</v>
      </c>
      <c r="G17" s="1048"/>
      <c r="H17" s="1039"/>
    </row>
    <row r="18" spans="1:10" ht="31.2" x14ac:dyDescent="0.25">
      <c r="A18" s="1046">
        <v>9</v>
      </c>
      <c r="B18" s="510" t="s">
        <v>554</v>
      </c>
      <c r="C18" s="1047">
        <v>19810000</v>
      </c>
      <c r="D18" s="1047" t="s">
        <v>5411</v>
      </c>
      <c r="E18" s="510" t="s">
        <v>5412</v>
      </c>
      <c r="F18" s="510" t="s">
        <v>102</v>
      </c>
      <c r="G18" s="1048"/>
      <c r="H18" s="1039"/>
    </row>
    <row r="19" spans="1:10" ht="31.2" x14ac:dyDescent="0.25">
      <c r="A19" s="1046">
        <v>10</v>
      </c>
      <c r="B19" s="510" t="s">
        <v>558</v>
      </c>
      <c r="C19" s="1047">
        <v>15000000</v>
      </c>
      <c r="D19" s="130" t="s">
        <v>5413</v>
      </c>
      <c r="E19" s="510" t="s">
        <v>262</v>
      </c>
      <c r="F19" s="510" t="s">
        <v>102</v>
      </c>
      <c r="G19" s="1048"/>
      <c r="H19" s="1039"/>
    </row>
    <row r="20" spans="1:10" x14ac:dyDescent="0.25">
      <c r="A20" s="1050"/>
      <c r="B20" s="510"/>
      <c r="C20" s="16"/>
      <c r="D20" s="16"/>
      <c r="E20" s="510"/>
      <c r="F20" s="510"/>
      <c r="G20" s="1048"/>
      <c r="H20" s="1039"/>
    </row>
    <row r="21" spans="1:10" s="1042" customFormat="1" ht="31.2" x14ac:dyDescent="0.25">
      <c r="A21" s="1045" t="s">
        <v>243</v>
      </c>
      <c r="B21" s="511" t="s">
        <v>244</v>
      </c>
      <c r="C21" s="117">
        <f>SUM(C22:C27)</f>
        <v>105776000</v>
      </c>
      <c r="D21" s="10"/>
      <c r="E21" s="1043"/>
      <c r="F21" s="1043"/>
      <c r="G21" s="1051"/>
      <c r="H21" s="1039"/>
    </row>
    <row r="22" spans="1:10" ht="31.2" x14ac:dyDescent="0.25">
      <c r="A22" s="1046">
        <v>1</v>
      </c>
      <c r="B22" s="1052" t="s">
        <v>5414</v>
      </c>
      <c r="C22" s="130">
        <v>13000000</v>
      </c>
      <c r="D22" s="130" t="s">
        <v>5415</v>
      </c>
      <c r="E22" s="1052" t="s">
        <v>1223</v>
      </c>
      <c r="F22" s="1052" t="s">
        <v>102</v>
      </c>
      <c r="G22" s="1048"/>
      <c r="H22" s="1039"/>
    </row>
    <row r="23" spans="1:10" ht="31.2" x14ac:dyDescent="0.25">
      <c r="A23" s="1046">
        <v>2</v>
      </c>
      <c r="B23" s="510" t="s">
        <v>862</v>
      </c>
      <c r="C23" s="130">
        <v>30000000</v>
      </c>
      <c r="D23" s="510" t="s">
        <v>5416</v>
      </c>
      <c r="E23" s="1052" t="s">
        <v>2372</v>
      </c>
      <c r="F23" s="1052" t="s">
        <v>102</v>
      </c>
      <c r="G23" s="1048"/>
      <c r="H23" s="1039"/>
      <c r="I23" s="1049" t="s">
        <v>619</v>
      </c>
      <c r="J23" s="1049" t="s">
        <v>619</v>
      </c>
    </row>
    <row r="24" spans="1:10" ht="31.2" x14ac:dyDescent="0.25">
      <c r="A24" s="1046">
        <v>3</v>
      </c>
      <c r="B24" s="1053" t="s">
        <v>1173</v>
      </c>
      <c r="C24" s="130">
        <v>4000000</v>
      </c>
      <c r="D24" s="130" t="s">
        <v>5417</v>
      </c>
      <c r="E24" s="1052" t="s">
        <v>3462</v>
      </c>
      <c r="F24" s="1052" t="s">
        <v>102</v>
      </c>
      <c r="G24" s="1048"/>
      <c r="H24" s="1039"/>
    </row>
    <row r="25" spans="1:10" ht="31.2" x14ac:dyDescent="0.25">
      <c r="A25" s="1046">
        <v>4</v>
      </c>
      <c r="B25" s="510" t="s">
        <v>5418</v>
      </c>
      <c r="C25" s="130">
        <v>10376000</v>
      </c>
      <c r="D25" s="130" t="s">
        <v>5419</v>
      </c>
      <c r="E25" s="510" t="s">
        <v>251</v>
      </c>
      <c r="F25" s="510" t="s">
        <v>102</v>
      </c>
      <c r="G25" s="1048"/>
      <c r="H25" s="1039"/>
    </row>
    <row r="26" spans="1:10" ht="31.2" x14ac:dyDescent="0.25">
      <c r="A26" s="1046">
        <v>5</v>
      </c>
      <c r="B26" s="510" t="s">
        <v>456</v>
      </c>
      <c r="C26" s="130">
        <v>40000000</v>
      </c>
      <c r="D26" s="130" t="s">
        <v>5420</v>
      </c>
      <c r="E26" s="510" t="s">
        <v>1908</v>
      </c>
      <c r="F26" s="510" t="s">
        <v>102</v>
      </c>
      <c r="G26" s="1048"/>
      <c r="H26" s="1039"/>
    </row>
    <row r="27" spans="1:10" ht="31.2" x14ac:dyDescent="0.25">
      <c r="A27" s="1046">
        <v>6</v>
      </c>
      <c r="B27" s="510" t="s">
        <v>867</v>
      </c>
      <c r="C27" s="130">
        <v>8400000</v>
      </c>
      <c r="D27" s="130" t="s">
        <v>5421</v>
      </c>
      <c r="E27" s="510" t="s">
        <v>3467</v>
      </c>
      <c r="F27" s="510" t="s">
        <v>102</v>
      </c>
      <c r="G27" s="1048"/>
      <c r="H27" s="1039"/>
    </row>
    <row r="28" spans="1:10" x14ac:dyDescent="0.25">
      <c r="A28" s="1050"/>
      <c r="B28" s="510"/>
      <c r="C28" s="130"/>
      <c r="D28" s="130"/>
      <c r="E28" s="510"/>
      <c r="F28" s="510"/>
      <c r="G28" s="1048"/>
      <c r="H28" s="1039"/>
    </row>
    <row r="29" spans="1:10" s="1042" customFormat="1" ht="46.8" x14ac:dyDescent="0.25">
      <c r="A29" s="1045" t="s">
        <v>247</v>
      </c>
      <c r="B29" s="511" t="s">
        <v>466</v>
      </c>
      <c r="C29" s="1054">
        <f>SUM(C30:C33)</f>
        <v>45700000</v>
      </c>
      <c r="D29" s="1055"/>
      <c r="E29" s="1043"/>
      <c r="F29" s="1043"/>
      <c r="G29" s="1051"/>
      <c r="H29" s="1039"/>
    </row>
    <row r="30" spans="1:10" ht="31.2" x14ac:dyDescent="0.25">
      <c r="A30" s="1046">
        <v>1</v>
      </c>
      <c r="B30" s="510" t="s">
        <v>467</v>
      </c>
      <c r="C30" s="130">
        <v>2200000</v>
      </c>
      <c r="D30" s="130" t="s">
        <v>5422</v>
      </c>
      <c r="E30" s="510" t="s">
        <v>1609</v>
      </c>
      <c r="F30" s="510" t="s">
        <v>102</v>
      </c>
      <c r="G30" s="1048"/>
      <c r="H30" s="1039"/>
    </row>
    <row r="31" spans="1:10" x14ac:dyDescent="0.25">
      <c r="A31" s="1046">
        <v>2</v>
      </c>
      <c r="B31" s="510" t="s">
        <v>5423</v>
      </c>
      <c r="C31" s="130">
        <v>2200000</v>
      </c>
      <c r="D31" s="130" t="s">
        <v>5424</v>
      </c>
      <c r="E31" s="510" t="s">
        <v>5425</v>
      </c>
      <c r="F31" s="510" t="s">
        <v>102</v>
      </c>
      <c r="G31" s="1048"/>
      <c r="H31" s="1039"/>
    </row>
    <row r="32" spans="1:10" ht="31.2" x14ac:dyDescent="0.25">
      <c r="A32" s="1046">
        <v>3</v>
      </c>
      <c r="B32" s="510" t="s">
        <v>1240</v>
      </c>
      <c r="C32" s="130">
        <v>2200000</v>
      </c>
      <c r="D32" s="130" t="s">
        <v>5426</v>
      </c>
      <c r="E32" s="510" t="s">
        <v>5427</v>
      </c>
      <c r="F32" s="510" t="s">
        <v>102</v>
      </c>
      <c r="G32" s="1048"/>
      <c r="H32" s="1039"/>
    </row>
    <row r="33" spans="1:8" ht="31.2" x14ac:dyDescent="0.25">
      <c r="A33" s="1046">
        <v>4</v>
      </c>
      <c r="B33" s="510" t="s">
        <v>5428</v>
      </c>
      <c r="C33" s="130">
        <v>39100000</v>
      </c>
      <c r="D33" s="130" t="s">
        <v>5429</v>
      </c>
      <c r="E33" s="510" t="s">
        <v>262</v>
      </c>
      <c r="F33" s="510" t="s">
        <v>102</v>
      </c>
      <c r="G33" s="1048"/>
      <c r="H33" s="1039"/>
    </row>
    <row r="34" spans="1:8" x14ac:dyDescent="0.25">
      <c r="A34" s="1056"/>
      <c r="B34" s="1043"/>
      <c r="C34" s="130"/>
      <c r="D34" s="130"/>
      <c r="E34" s="510"/>
      <c r="F34" s="510"/>
      <c r="G34" s="1048"/>
      <c r="H34" s="1039"/>
    </row>
    <row r="35" spans="1:8" s="1042" customFormat="1" ht="31.2" x14ac:dyDescent="0.25">
      <c r="A35" s="1045" t="s">
        <v>248</v>
      </c>
      <c r="B35" s="511" t="s">
        <v>611</v>
      </c>
      <c r="C35" s="1054">
        <f>SUM(C36)</f>
        <v>5000000</v>
      </c>
      <c r="D35" s="1055"/>
      <c r="E35" s="1043"/>
      <c r="F35" s="1043"/>
      <c r="G35" s="1051"/>
      <c r="H35" s="1039"/>
    </row>
    <row r="36" spans="1:8" ht="31.2" x14ac:dyDescent="0.25">
      <c r="A36" s="1046">
        <v>1</v>
      </c>
      <c r="B36" s="510" t="s">
        <v>612</v>
      </c>
      <c r="C36" s="130">
        <v>5000000</v>
      </c>
      <c r="D36" s="130" t="s">
        <v>5430</v>
      </c>
      <c r="E36" s="510" t="s">
        <v>262</v>
      </c>
      <c r="F36" s="510" t="s">
        <v>102</v>
      </c>
      <c r="G36" s="1048"/>
      <c r="H36" s="1039"/>
    </row>
    <row r="37" spans="1:8" x14ac:dyDescent="0.25">
      <c r="A37" s="1050"/>
      <c r="B37" s="1043"/>
      <c r="C37" s="130"/>
      <c r="D37" s="130"/>
      <c r="E37" s="510"/>
      <c r="F37" s="510"/>
      <c r="G37" s="1048"/>
      <c r="H37" s="1039"/>
    </row>
    <row r="38" spans="1:8" s="1042" customFormat="1" ht="31.2" x14ac:dyDescent="0.25">
      <c r="A38" s="1045" t="s">
        <v>249</v>
      </c>
      <c r="B38" s="511" t="s">
        <v>569</v>
      </c>
      <c r="C38" s="1054">
        <f>SUM(C39)</f>
        <v>20000000</v>
      </c>
      <c r="D38" s="1055"/>
      <c r="E38" s="1043"/>
      <c r="F38" s="1043"/>
      <c r="G38" s="1051"/>
      <c r="H38" s="1039"/>
    </row>
    <row r="39" spans="1:8" ht="31.2" x14ac:dyDescent="0.25">
      <c r="A39" s="1046">
        <v>1</v>
      </c>
      <c r="B39" s="510" t="s">
        <v>573</v>
      </c>
      <c r="C39" s="130">
        <v>20000000</v>
      </c>
      <c r="D39" s="130" t="s">
        <v>5431</v>
      </c>
      <c r="E39" s="510" t="s">
        <v>4657</v>
      </c>
      <c r="F39" s="510" t="s">
        <v>102</v>
      </c>
      <c r="G39" s="1048"/>
      <c r="H39" s="1039"/>
    </row>
    <row r="40" spans="1:8" x14ac:dyDescent="0.25">
      <c r="A40" s="1056"/>
      <c r="B40" s="291"/>
      <c r="C40" s="130"/>
      <c r="D40" s="130"/>
      <c r="E40" s="291"/>
      <c r="F40" s="291"/>
      <c r="G40" s="1048"/>
      <c r="H40" s="1039"/>
    </row>
    <row r="41" spans="1:8" s="1042" customFormat="1" ht="31.2" x14ac:dyDescent="0.25">
      <c r="A41" s="1045" t="s">
        <v>250</v>
      </c>
      <c r="B41" s="511" t="s">
        <v>576</v>
      </c>
      <c r="C41" s="1054">
        <f>SUM(C42:C44)</f>
        <v>139500000</v>
      </c>
      <c r="D41" s="1055"/>
      <c r="E41" s="1043"/>
      <c r="F41" s="1043"/>
      <c r="G41" s="1051"/>
      <c r="H41" s="1039"/>
    </row>
    <row r="42" spans="1:8" ht="31.2" x14ac:dyDescent="0.25">
      <c r="A42" s="1046">
        <v>1</v>
      </c>
      <c r="B42" s="510" t="s">
        <v>3820</v>
      </c>
      <c r="C42" s="130">
        <v>90000000</v>
      </c>
      <c r="D42" s="130" t="s">
        <v>5432</v>
      </c>
      <c r="E42" s="510" t="s">
        <v>657</v>
      </c>
      <c r="F42" s="510" t="s">
        <v>102</v>
      </c>
      <c r="G42" s="1048"/>
      <c r="H42" s="1039"/>
    </row>
    <row r="43" spans="1:8" ht="46.8" x14ac:dyDescent="0.25">
      <c r="A43" s="1046">
        <v>2</v>
      </c>
      <c r="B43" s="510" t="s">
        <v>579</v>
      </c>
      <c r="C43" s="130">
        <v>7500000</v>
      </c>
      <c r="D43" s="130" t="s">
        <v>5433</v>
      </c>
      <c r="E43" s="510" t="s">
        <v>657</v>
      </c>
      <c r="F43" s="510" t="s">
        <v>102</v>
      </c>
      <c r="G43" s="1048"/>
      <c r="H43" s="1039"/>
    </row>
    <row r="44" spans="1:8" ht="31.2" x14ac:dyDescent="0.25">
      <c r="A44" s="1046">
        <v>3</v>
      </c>
      <c r="B44" s="510" t="s">
        <v>582</v>
      </c>
      <c r="C44" s="130">
        <v>42000000</v>
      </c>
      <c r="D44" s="130" t="s">
        <v>5434</v>
      </c>
      <c r="E44" s="510"/>
      <c r="F44" s="510"/>
      <c r="G44" s="1048"/>
      <c r="H44" s="1039"/>
    </row>
    <row r="45" spans="1:8" x14ac:dyDescent="0.25">
      <c r="A45" s="1050"/>
      <c r="B45" s="510"/>
      <c r="C45" s="130"/>
      <c r="D45" s="130"/>
      <c r="E45" s="510"/>
      <c r="F45" s="510"/>
      <c r="G45" s="1048"/>
      <c r="H45" s="1039"/>
    </row>
    <row r="46" spans="1:8" s="1042" customFormat="1" ht="31.2" x14ac:dyDescent="0.25">
      <c r="A46" s="1045" t="s">
        <v>253</v>
      </c>
      <c r="B46" s="511" t="s">
        <v>595</v>
      </c>
      <c r="C46" s="1054">
        <f>SUM(C47:C49)</f>
        <v>43375000</v>
      </c>
      <c r="D46" s="1055"/>
      <c r="E46" s="1043"/>
      <c r="F46" s="1043"/>
      <c r="G46" s="1051"/>
      <c r="H46" s="1039"/>
    </row>
    <row r="47" spans="1:8" ht="31.2" x14ac:dyDescent="0.25">
      <c r="A47" s="1046">
        <v>1</v>
      </c>
      <c r="B47" s="510" t="s">
        <v>596</v>
      </c>
      <c r="C47" s="130">
        <v>8000000</v>
      </c>
      <c r="D47" s="130" t="s">
        <v>5435</v>
      </c>
      <c r="E47" s="510" t="s">
        <v>657</v>
      </c>
      <c r="F47" s="510" t="s">
        <v>102</v>
      </c>
      <c r="G47" s="1048"/>
      <c r="H47" s="1039"/>
    </row>
    <row r="48" spans="1:8" ht="31.2" x14ac:dyDescent="0.25">
      <c r="A48" s="1046">
        <v>2</v>
      </c>
      <c r="B48" s="510" t="s">
        <v>829</v>
      </c>
      <c r="C48" s="130">
        <v>30375000</v>
      </c>
      <c r="D48" s="130" t="s">
        <v>5436</v>
      </c>
      <c r="E48" s="510" t="s">
        <v>657</v>
      </c>
      <c r="F48" s="510" t="s">
        <v>102</v>
      </c>
      <c r="G48" s="1048"/>
      <c r="H48" s="1039"/>
    </row>
    <row r="49" spans="1:8" ht="31.2" x14ac:dyDescent="0.25">
      <c r="A49" s="1046">
        <v>3</v>
      </c>
      <c r="B49" s="510" t="s">
        <v>598</v>
      </c>
      <c r="C49" s="130">
        <v>5000000</v>
      </c>
      <c r="D49" s="130" t="s">
        <v>5437</v>
      </c>
      <c r="E49" s="510" t="s">
        <v>806</v>
      </c>
      <c r="F49" s="510" t="s">
        <v>102</v>
      </c>
      <c r="G49" s="1048"/>
      <c r="H49" s="1039"/>
    </row>
    <row r="50" spans="1:8" x14ac:dyDescent="0.25">
      <c r="A50" s="1050"/>
      <c r="B50" s="510"/>
      <c r="C50" s="130"/>
      <c r="D50" s="130"/>
      <c r="E50" s="510"/>
      <c r="F50" s="510"/>
      <c r="G50" s="1048"/>
      <c r="H50" s="1039"/>
    </row>
    <row r="51" spans="1:8" s="1042" customFormat="1" ht="31.2" x14ac:dyDescent="0.25">
      <c r="A51" s="1045" t="s">
        <v>256</v>
      </c>
      <c r="B51" s="511" t="s">
        <v>600</v>
      </c>
      <c r="C51" s="1054">
        <f>SUM(C52:C54)</f>
        <v>16500000</v>
      </c>
      <c r="D51" s="1055"/>
      <c r="E51" s="1043"/>
      <c r="F51" s="1043"/>
      <c r="G51" s="1051"/>
      <c r="H51" s="1039"/>
    </row>
    <row r="52" spans="1:8" ht="31.2" x14ac:dyDescent="0.25">
      <c r="A52" s="1046">
        <v>1</v>
      </c>
      <c r="B52" s="510" t="s">
        <v>601</v>
      </c>
      <c r="C52" s="130">
        <v>4000000</v>
      </c>
      <c r="D52" s="130" t="s">
        <v>5438</v>
      </c>
      <c r="E52" s="510" t="s">
        <v>657</v>
      </c>
      <c r="F52" s="510" t="s">
        <v>102</v>
      </c>
      <c r="G52" s="1048"/>
      <c r="H52" s="1039"/>
    </row>
    <row r="53" spans="1:8" ht="31.2" x14ac:dyDescent="0.25">
      <c r="A53" s="1046">
        <v>2</v>
      </c>
      <c r="B53" s="510" t="s">
        <v>603</v>
      </c>
      <c r="C53" s="130">
        <v>7500000</v>
      </c>
      <c r="D53" s="130" t="s">
        <v>5439</v>
      </c>
      <c r="E53" s="510" t="s">
        <v>657</v>
      </c>
      <c r="F53" s="510" t="s">
        <v>102</v>
      </c>
      <c r="G53" s="1048"/>
      <c r="H53" s="1039"/>
    </row>
    <row r="54" spans="1:8" ht="46.8" x14ac:dyDescent="0.25">
      <c r="A54" s="1046">
        <v>3</v>
      </c>
      <c r="B54" s="510" t="s">
        <v>838</v>
      </c>
      <c r="C54" s="130">
        <v>5000000</v>
      </c>
      <c r="D54" s="130" t="s">
        <v>5440</v>
      </c>
      <c r="E54" s="510" t="s">
        <v>806</v>
      </c>
      <c r="F54" s="510" t="s">
        <v>102</v>
      </c>
      <c r="G54" s="1048"/>
      <c r="H54" s="1039"/>
    </row>
    <row r="55" spans="1:8" s="1042" customFormat="1" ht="31.2" x14ac:dyDescent="0.25">
      <c r="A55" s="1045" t="s">
        <v>123</v>
      </c>
      <c r="B55" s="511" t="s">
        <v>665</v>
      </c>
      <c r="C55" s="1054">
        <f>C56</f>
        <v>10000000</v>
      </c>
      <c r="D55" s="1055"/>
      <c r="E55" s="1043"/>
      <c r="F55" s="1043"/>
      <c r="G55" s="1051"/>
      <c r="H55" s="1039"/>
    </row>
    <row r="56" spans="1:8" x14ac:dyDescent="0.25">
      <c r="A56" s="1046">
        <v>1</v>
      </c>
      <c r="B56" s="510" t="s">
        <v>666</v>
      </c>
      <c r="C56" s="130">
        <v>10000000</v>
      </c>
      <c r="D56" s="130" t="s">
        <v>5441</v>
      </c>
      <c r="E56" s="510" t="s">
        <v>806</v>
      </c>
      <c r="F56" s="510" t="s">
        <v>102</v>
      </c>
      <c r="G56" s="1048"/>
      <c r="H56" s="1039"/>
    </row>
    <row r="57" spans="1:8" x14ac:dyDescent="0.25">
      <c r="A57" s="1046"/>
      <c r="B57" s="510"/>
      <c r="C57" s="130"/>
      <c r="D57" s="130"/>
      <c r="E57" s="510"/>
      <c r="F57" s="510"/>
      <c r="G57" s="1048"/>
      <c r="H57" s="1039"/>
    </row>
    <row r="58" spans="1:8" s="1042" customFormat="1" ht="31.2" x14ac:dyDescent="0.25">
      <c r="A58" s="1045" t="s">
        <v>257</v>
      </c>
      <c r="B58" s="511" t="s">
        <v>5442</v>
      </c>
      <c r="C58" s="1054">
        <f>C59</f>
        <v>34250000</v>
      </c>
      <c r="D58" s="1055"/>
      <c r="E58" s="1043"/>
      <c r="F58" s="1043"/>
      <c r="G58" s="1051"/>
      <c r="H58" s="1039"/>
    </row>
    <row r="59" spans="1:8" x14ac:dyDescent="0.25">
      <c r="A59" s="1046">
        <v>1</v>
      </c>
      <c r="B59" s="510" t="s">
        <v>3382</v>
      </c>
      <c r="C59" s="130">
        <v>34250000</v>
      </c>
      <c r="D59" s="130" t="s">
        <v>5443</v>
      </c>
      <c r="E59" s="510" t="s">
        <v>806</v>
      </c>
      <c r="F59" s="510" t="s">
        <v>102</v>
      </c>
      <c r="G59" s="1048"/>
      <c r="H59" s="1039"/>
    </row>
    <row r="60" spans="1:8" x14ac:dyDescent="0.25">
      <c r="C60" s="1057"/>
    </row>
  </sheetData>
  <conditionalFormatting sqref="B6">
    <cfRule type="expression" dxfId="0" priority="1">
      <formula>#REF!&lt;&gt;0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60" zoomScaleNormal="60" workbookViewId="0">
      <selection activeCell="A3" sqref="A3:F4"/>
    </sheetView>
  </sheetViews>
  <sheetFormatPr defaultColWidth="9.109375" defaultRowHeight="15.6" x14ac:dyDescent="0.3"/>
  <cols>
    <col min="1" max="1" width="7.77734375" style="817" customWidth="1"/>
    <col min="2" max="2" width="55.77734375" style="590" customWidth="1"/>
    <col min="3" max="3" width="23.77734375" style="590" customWidth="1"/>
    <col min="4" max="4" width="45.77734375" style="590" customWidth="1"/>
    <col min="5" max="6" width="24.77734375" style="590" customWidth="1"/>
    <col min="7" max="16384" width="9.109375" style="590"/>
  </cols>
  <sheetData>
    <row r="1" spans="1:6" x14ac:dyDescent="0.3">
      <c r="A1" s="816" t="s">
        <v>5492</v>
      </c>
      <c r="C1" s="607" t="s">
        <v>5493</v>
      </c>
    </row>
    <row r="3" spans="1:6" s="606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s="817" customFormat="1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s="817" customFormat="1" x14ac:dyDescent="0.3">
      <c r="A5" s="153"/>
      <c r="B5" s="154"/>
      <c r="C5" s="155"/>
      <c r="D5" s="156"/>
      <c r="E5" s="156"/>
      <c r="F5" s="155"/>
    </row>
    <row r="6" spans="1:6" s="817" customFormat="1" x14ac:dyDescent="0.3">
      <c r="A6" s="586"/>
      <c r="B6" s="201" t="s">
        <v>111</v>
      </c>
      <c r="C6" s="586"/>
      <c r="D6" s="586"/>
      <c r="E6" s="586"/>
      <c r="F6" s="586"/>
    </row>
    <row r="7" spans="1:6" s="817" customFormat="1" x14ac:dyDescent="0.3">
      <c r="A7" s="586"/>
      <c r="B7" s="818" t="s">
        <v>103</v>
      </c>
      <c r="C7" s="819">
        <f>SUM(C9,C21,C29,C33,C36,C39,C42,C49,C52,C57)</f>
        <v>560375000</v>
      </c>
      <c r="D7" s="586"/>
      <c r="E7" s="586"/>
      <c r="F7" s="586"/>
    </row>
    <row r="8" spans="1:6" s="817" customFormat="1" x14ac:dyDescent="0.3">
      <c r="A8" s="586"/>
      <c r="B8" s="226"/>
      <c r="C8" s="586"/>
      <c r="D8" s="586"/>
      <c r="E8" s="586"/>
      <c r="F8" s="586"/>
    </row>
    <row r="9" spans="1:6" s="607" customFormat="1" ht="31.2" x14ac:dyDescent="0.3">
      <c r="A9" s="162" t="s">
        <v>237</v>
      </c>
      <c r="B9" s="90" t="s">
        <v>238</v>
      </c>
      <c r="C9" s="820">
        <f>SUM(C10:C19)</f>
        <v>163300000</v>
      </c>
      <c r="D9" s="455"/>
      <c r="E9" s="455"/>
      <c r="F9" s="164"/>
    </row>
    <row r="10" spans="1:6" x14ac:dyDescent="0.3">
      <c r="A10" s="170">
        <v>1</v>
      </c>
      <c r="B10" s="5" t="s">
        <v>420</v>
      </c>
      <c r="C10" s="16">
        <v>2400000</v>
      </c>
      <c r="D10" s="5" t="s">
        <v>540</v>
      </c>
      <c r="E10" s="5" t="s">
        <v>422</v>
      </c>
      <c r="F10" s="256" t="s">
        <v>3451</v>
      </c>
    </row>
    <row r="11" spans="1:6" ht="31.2" x14ac:dyDescent="0.3">
      <c r="A11" s="170">
        <v>2</v>
      </c>
      <c r="B11" s="92" t="s">
        <v>424</v>
      </c>
      <c r="C11" s="821">
        <v>16000000</v>
      </c>
      <c r="D11" s="92" t="s">
        <v>3452</v>
      </c>
      <c r="E11" s="92" t="s">
        <v>422</v>
      </c>
      <c r="F11" s="256" t="s">
        <v>3451</v>
      </c>
    </row>
    <row r="12" spans="1:6" ht="31.2" x14ac:dyDescent="0.3">
      <c r="A12" s="170">
        <v>3</v>
      </c>
      <c r="B12" s="5" t="s">
        <v>426</v>
      </c>
      <c r="C12" s="16">
        <v>50000000</v>
      </c>
      <c r="D12" s="5" t="s">
        <v>682</v>
      </c>
      <c r="E12" s="5" t="s">
        <v>3453</v>
      </c>
      <c r="F12" s="256" t="s">
        <v>3451</v>
      </c>
    </row>
    <row r="13" spans="1:6" x14ac:dyDescent="0.3">
      <c r="A13" s="170">
        <v>4</v>
      </c>
      <c r="B13" s="5" t="s">
        <v>239</v>
      </c>
      <c r="C13" s="16">
        <v>10460000</v>
      </c>
      <c r="D13" s="92" t="s">
        <v>240</v>
      </c>
      <c r="E13" s="5" t="s">
        <v>3454</v>
      </c>
      <c r="F13" s="256" t="s">
        <v>3451</v>
      </c>
    </row>
    <row r="14" spans="1:6" ht="31.2" x14ac:dyDescent="0.3">
      <c r="A14" s="170">
        <v>5</v>
      </c>
      <c r="B14" s="92" t="s">
        <v>439</v>
      </c>
      <c r="C14" s="821">
        <v>10000000</v>
      </c>
      <c r="D14" s="822" t="s">
        <v>241</v>
      </c>
      <c r="E14" s="92" t="s">
        <v>1223</v>
      </c>
      <c r="F14" s="256" t="s">
        <v>3451</v>
      </c>
    </row>
    <row r="15" spans="1:6" ht="31.2" x14ac:dyDescent="0.3">
      <c r="A15" s="170">
        <v>6</v>
      </c>
      <c r="B15" s="92" t="s">
        <v>242</v>
      </c>
      <c r="C15" s="821">
        <v>4000000</v>
      </c>
      <c r="D15" s="92" t="s">
        <v>1897</v>
      </c>
      <c r="E15" s="92" t="s">
        <v>778</v>
      </c>
      <c r="F15" s="256" t="s">
        <v>3451</v>
      </c>
    </row>
    <row r="16" spans="1:6" ht="31.2" x14ac:dyDescent="0.3">
      <c r="A16" s="170">
        <v>7</v>
      </c>
      <c r="B16" s="92" t="s">
        <v>550</v>
      </c>
      <c r="C16" s="821">
        <v>1440000</v>
      </c>
      <c r="D16" s="92" t="s">
        <v>551</v>
      </c>
      <c r="E16" s="92" t="s">
        <v>3455</v>
      </c>
      <c r="F16" s="256" t="s">
        <v>3451</v>
      </c>
    </row>
    <row r="17" spans="1:6" ht="31.2" x14ac:dyDescent="0.3">
      <c r="A17" s="170">
        <v>8</v>
      </c>
      <c r="B17" s="5" t="s">
        <v>446</v>
      </c>
      <c r="C17" s="16">
        <v>30000000</v>
      </c>
      <c r="D17" s="5" t="s">
        <v>3456</v>
      </c>
      <c r="E17" s="5" t="s">
        <v>3457</v>
      </c>
      <c r="F17" s="256" t="s">
        <v>3451</v>
      </c>
    </row>
    <row r="18" spans="1:6" ht="31.2" x14ac:dyDescent="0.3">
      <c r="A18" s="170">
        <v>9</v>
      </c>
      <c r="B18" s="92" t="s">
        <v>554</v>
      </c>
      <c r="C18" s="821">
        <v>24000000</v>
      </c>
      <c r="D18" s="92" t="s">
        <v>3458</v>
      </c>
      <c r="E18" s="92" t="s">
        <v>581</v>
      </c>
      <c r="F18" s="256" t="s">
        <v>3451</v>
      </c>
    </row>
    <row r="19" spans="1:6" ht="31.2" x14ac:dyDescent="0.3">
      <c r="A19" s="170">
        <v>10</v>
      </c>
      <c r="B19" s="5" t="s">
        <v>558</v>
      </c>
      <c r="C19" s="16">
        <v>15000000</v>
      </c>
      <c r="D19" s="5" t="s">
        <v>3459</v>
      </c>
      <c r="E19" s="5" t="s">
        <v>581</v>
      </c>
      <c r="F19" s="256" t="s">
        <v>3451</v>
      </c>
    </row>
    <row r="20" spans="1:6" x14ac:dyDescent="0.3">
      <c r="A20" s="174"/>
      <c r="B20" s="71"/>
      <c r="C20" s="545"/>
      <c r="D20" s="71"/>
      <c r="E20" s="71"/>
      <c r="F20" s="256"/>
    </row>
    <row r="21" spans="1:6" s="607" customFormat="1" ht="31.2" x14ac:dyDescent="0.3">
      <c r="A21" s="162" t="s">
        <v>243</v>
      </c>
      <c r="B21" s="90" t="s">
        <v>244</v>
      </c>
      <c r="C21" s="820">
        <f>SUM(C22:C27)</f>
        <v>66000000</v>
      </c>
      <c r="D21" s="455"/>
      <c r="E21" s="455"/>
      <c r="F21" s="164"/>
    </row>
    <row r="22" spans="1:6" x14ac:dyDescent="0.3">
      <c r="A22" s="170">
        <v>1</v>
      </c>
      <c r="B22" s="5" t="s">
        <v>1173</v>
      </c>
      <c r="C22" s="16">
        <v>10000000</v>
      </c>
      <c r="D22" s="5" t="s">
        <v>3460</v>
      </c>
      <c r="E22" s="5" t="s">
        <v>515</v>
      </c>
      <c r="F22" s="256" t="s">
        <v>3451</v>
      </c>
    </row>
    <row r="23" spans="1:6" ht="31.2" x14ac:dyDescent="0.3">
      <c r="A23" s="170">
        <v>2</v>
      </c>
      <c r="B23" s="5" t="s">
        <v>788</v>
      </c>
      <c r="C23" s="16">
        <v>8000000</v>
      </c>
      <c r="D23" s="5" t="s">
        <v>3461</v>
      </c>
      <c r="E23" s="5" t="s">
        <v>251</v>
      </c>
      <c r="F23" s="256" t="s">
        <v>3451</v>
      </c>
    </row>
    <row r="24" spans="1:6" ht="31.2" x14ac:dyDescent="0.3">
      <c r="A24" s="170">
        <v>3</v>
      </c>
      <c r="B24" s="5" t="s">
        <v>245</v>
      </c>
      <c r="C24" s="16">
        <v>10000000</v>
      </c>
      <c r="D24" s="5" t="s">
        <v>454</v>
      </c>
      <c r="E24" s="5" t="s">
        <v>3462</v>
      </c>
      <c r="F24" s="256" t="s">
        <v>3451</v>
      </c>
    </row>
    <row r="25" spans="1:6" ht="31.2" x14ac:dyDescent="0.3">
      <c r="A25" s="170">
        <v>4</v>
      </c>
      <c r="B25" s="92" t="s">
        <v>456</v>
      </c>
      <c r="C25" s="821">
        <v>30000000</v>
      </c>
      <c r="D25" s="92" t="s">
        <v>3463</v>
      </c>
      <c r="E25" s="92" t="s">
        <v>3464</v>
      </c>
      <c r="F25" s="256" t="s">
        <v>3451</v>
      </c>
    </row>
    <row r="26" spans="1:6" ht="31.2" x14ac:dyDescent="0.3">
      <c r="A26" s="170">
        <v>5</v>
      </c>
      <c r="B26" s="92" t="s">
        <v>246</v>
      </c>
      <c r="C26" s="821">
        <v>4500000</v>
      </c>
      <c r="D26" s="92" t="s">
        <v>3465</v>
      </c>
      <c r="E26" s="92" t="s">
        <v>422</v>
      </c>
      <c r="F26" s="256" t="s">
        <v>3451</v>
      </c>
    </row>
    <row r="27" spans="1:6" x14ac:dyDescent="0.3">
      <c r="A27" s="170">
        <v>6</v>
      </c>
      <c r="B27" s="5" t="s">
        <v>794</v>
      </c>
      <c r="C27" s="16">
        <v>3500000</v>
      </c>
      <c r="D27" s="5" t="s">
        <v>3466</v>
      </c>
      <c r="E27" s="5" t="s">
        <v>3467</v>
      </c>
      <c r="F27" s="256" t="s">
        <v>3451</v>
      </c>
    </row>
    <row r="28" spans="1:6" x14ac:dyDescent="0.3">
      <c r="A28" s="174"/>
      <c r="B28" s="71"/>
      <c r="C28" s="545"/>
      <c r="D28" s="71"/>
      <c r="E28" s="71"/>
      <c r="F28" s="256"/>
    </row>
    <row r="29" spans="1:6" s="607" customFormat="1" ht="46.8" x14ac:dyDescent="0.3">
      <c r="A29" s="162" t="s">
        <v>247</v>
      </c>
      <c r="B29" s="90" t="s">
        <v>466</v>
      </c>
      <c r="C29" s="820">
        <f>SUM(C30:C31)</f>
        <v>41200000</v>
      </c>
      <c r="D29" s="455"/>
      <c r="E29" s="455"/>
      <c r="F29" s="164"/>
    </row>
    <row r="30" spans="1:6" ht="46.8" x14ac:dyDescent="0.3">
      <c r="A30" s="170">
        <v>1</v>
      </c>
      <c r="B30" s="92" t="s">
        <v>467</v>
      </c>
      <c r="C30" s="821">
        <v>39000000</v>
      </c>
      <c r="D30" s="92" t="s">
        <v>3468</v>
      </c>
      <c r="E30" s="92" t="s">
        <v>3469</v>
      </c>
      <c r="F30" s="256" t="s">
        <v>3451</v>
      </c>
    </row>
    <row r="31" spans="1:6" x14ac:dyDescent="0.3">
      <c r="A31" s="170">
        <v>2</v>
      </c>
      <c r="B31" s="5" t="s">
        <v>3470</v>
      </c>
      <c r="C31" s="16">
        <v>2200000</v>
      </c>
      <c r="D31" s="5" t="s">
        <v>3471</v>
      </c>
      <c r="E31" s="5" t="s">
        <v>3472</v>
      </c>
      <c r="F31" s="256" t="s">
        <v>3451</v>
      </c>
    </row>
    <row r="32" spans="1:6" x14ac:dyDescent="0.3">
      <c r="A32" s="174"/>
      <c r="B32" s="71"/>
      <c r="C32" s="545"/>
      <c r="D32" s="71"/>
      <c r="E32" s="71"/>
      <c r="F32" s="256"/>
    </row>
    <row r="33" spans="1:6" s="607" customFormat="1" ht="31.2" x14ac:dyDescent="0.3">
      <c r="A33" s="162" t="s">
        <v>248</v>
      </c>
      <c r="B33" s="90" t="s">
        <v>569</v>
      </c>
      <c r="C33" s="820">
        <f>SUM(C34)</f>
        <v>25000000</v>
      </c>
      <c r="D33" s="455"/>
      <c r="E33" s="455"/>
      <c r="F33" s="164"/>
    </row>
    <row r="34" spans="1:6" x14ac:dyDescent="0.3">
      <c r="A34" s="170">
        <v>1</v>
      </c>
      <c r="B34" s="5" t="s">
        <v>573</v>
      </c>
      <c r="C34" s="16">
        <v>25000000</v>
      </c>
      <c r="D34" s="5" t="s">
        <v>3473</v>
      </c>
      <c r="E34" s="5" t="s">
        <v>3435</v>
      </c>
      <c r="F34" s="256" t="s">
        <v>3451</v>
      </c>
    </row>
    <row r="35" spans="1:6" x14ac:dyDescent="0.3">
      <c r="A35" s="174"/>
      <c r="B35" s="71"/>
      <c r="C35" s="545"/>
      <c r="D35" s="71"/>
      <c r="E35" s="71"/>
      <c r="F35" s="256"/>
    </row>
    <row r="36" spans="1:6" s="607" customFormat="1" ht="31.2" x14ac:dyDescent="0.3">
      <c r="A36" s="162" t="s">
        <v>249</v>
      </c>
      <c r="B36" s="90" t="s">
        <v>611</v>
      </c>
      <c r="C36" s="820">
        <f>SUM(C37)</f>
        <v>10000000</v>
      </c>
      <c r="D36" s="455"/>
      <c r="E36" s="455"/>
      <c r="F36" s="164"/>
    </row>
    <row r="37" spans="1:6" x14ac:dyDescent="0.3">
      <c r="A37" s="170">
        <v>1</v>
      </c>
      <c r="B37" s="92" t="s">
        <v>612</v>
      </c>
      <c r="C37" s="821">
        <v>10000000</v>
      </c>
      <c r="D37" s="92" t="s">
        <v>3474</v>
      </c>
      <c r="E37" s="92" t="s">
        <v>581</v>
      </c>
      <c r="F37" s="256" t="s">
        <v>3451</v>
      </c>
    </row>
    <row r="38" spans="1:6" x14ac:dyDescent="0.3">
      <c r="A38" s="174"/>
      <c r="B38" s="71"/>
      <c r="C38" s="545"/>
      <c r="D38" s="71"/>
      <c r="E38" s="71"/>
      <c r="F38" s="256"/>
    </row>
    <row r="39" spans="1:6" s="607" customFormat="1" ht="31.2" x14ac:dyDescent="0.3">
      <c r="A39" s="162" t="s">
        <v>250</v>
      </c>
      <c r="B39" s="90" t="s">
        <v>816</v>
      </c>
      <c r="C39" s="820">
        <f>SUM(C40)</f>
        <v>31275000</v>
      </c>
      <c r="D39" s="455"/>
      <c r="E39" s="455"/>
      <c r="F39" s="164"/>
    </row>
    <row r="40" spans="1:6" x14ac:dyDescent="0.3">
      <c r="A40" s="170">
        <v>1</v>
      </c>
      <c r="B40" s="92" t="s">
        <v>817</v>
      </c>
      <c r="C40" s="821">
        <v>31275000</v>
      </c>
      <c r="D40" s="92" t="s">
        <v>3475</v>
      </c>
      <c r="E40" s="92" t="s">
        <v>255</v>
      </c>
      <c r="F40" s="256" t="s">
        <v>3451</v>
      </c>
    </row>
    <row r="41" spans="1:6" x14ac:dyDescent="0.3">
      <c r="A41" s="174"/>
      <c r="B41" s="71"/>
      <c r="C41" s="545"/>
      <c r="D41" s="71"/>
      <c r="E41" s="71"/>
      <c r="F41" s="256"/>
    </row>
    <row r="42" spans="1:6" s="607" customFormat="1" ht="31.2" x14ac:dyDescent="0.3">
      <c r="A42" s="162" t="s">
        <v>253</v>
      </c>
      <c r="B42" s="90" t="s">
        <v>576</v>
      </c>
      <c r="C42" s="820">
        <f>SUM(C43:C47)</f>
        <v>148725000</v>
      </c>
      <c r="D42" s="455"/>
      <c r="E42" s="455"/>
      <c r="F42" s="164"/>
    </row>
    <row r="43" spans="1:6" ht="31.2" x14ac:dyDescent="0.3">
      <c r="A43" s="170">
        <v>1</v>
      </c>
      <c r="B43" s="5" t="s">
        <v>579</v>
      </c>
      <c r="C43" s="16">
        <v>10000000</v>
      </c>
      <c r="D43" s="5" t="s">
        <v>3476</v>
      </c>
      <c r="E43" s="5" t="s">
        <v>3477</v>
      </c>
      <c r="F43" s="256" t="s">
        <v>3451</v>
      </c>
    </row>
    <row r="44" spans="1:6" ht="31.2" x14ac:dyDescent="0.3">
      <c r="A44" s="170">
        <v>2</v>
      </c>
      <c r="B44" s="5" t="s">
        <v>582</v>
      </c>
      <c r="C44" s="16">
        <v>40000000</v>
      </c>
      <c r="D44" s="5" t="s">
        <v>3478</v>
      </c>
      <c r="E44" s="5" t="s">
        <v>3479</v>
      </c>
      <c r="F44" s="256" t="s">
        <v>3451</v>
      </c>
    </row>
    <row r="45" spans="1:6" x14ac:dyDescent="0.3">
      <c r="A45" s="170">
        <v>3</v>
      </c>
      <c r="B45" s="5" t="s">
        <v>821</v>
      </c>
      <c r="C45" s="16">
        <v>29765000</v>
      </c>
      <c r="D45" s="5" t="s">
        <v>3480</v>
      </c>
      <c r="E45" s="5" t="s">
        <v>3435</v>
      </c>
      <c r="F45" s="256" t="s">
        <v>3451</v>
      </c>
    </row>
    <row r="46" spans="1:6" x14ac:dyDescent="0.3">
      <c r="A46" s="170">
        <v>4</v>
      </c>
      <c r="B46" s="5" t="s">
        <v>823</v>
      </c>
      <c r="C46" s="16">
        <v>28960000</v>
      </c>
      <c r="D46" s="5" t="s">
        <v>3481</v>
      </c>
      <c r="E46" s="5" t="s">
        <v>3482</v>
      </c>
      <c r="F46" s="256" t="s">
        <v>3451</v>
      </c>
    </row>
    <row r="47" spans="1:6" x14ac:dyDescent="0.3">
      <c r="A47" s="170">
        <v>5</v>
      </c>
      <c r="B47" s="5" t="s">
        <v>825</v>
      </c>
      <c r="C47" s="16">
        <v>40000000</v>
      </c>
      <c r="D47" s="5" t="s">
        <v>3483</v>
      </c>
      <c r="E47" s="5" t="s">
        <v>3482</v>
      </c>
      <c r="F47" s="256" t="s">
        <v>3451</v>
      </c>
    </row>
    <row r="48" spans="1:6" x14ac:dyDescent="0.3">
      <c r="A48" s="174"/>
      <c r="B48" s="71"/>
      <c r="C48" s="545"/>
      <c r="D48" s="71"/>
      <c r="E48" s="71"/>
      <c r="F48" s="256"/>
    </row>
    <row r="49" spans="1:6" s="607" customFormat="1" ht="31.2" x14ac:dyDescent="0.3">
      <c r="A49" s="162" t="s">
        <v>256</v>
      </c>
      <c r="B49" s="90" t="s">
        <v>363</v>
      </c>
      <c r="C49" s="820">
        <f>SUM(C50)</f>
        <v>10000000</v>
      </c>
      <c r="D49" s="455"/>
      <c r="E49" s="455"/>
      <c r="F49" s="164"/>
    </row>
    <row r="50" spans="1:6" x14ac:dyDescent="0.3">
      <c r="A50" s="170">
        <v>1</v>
      </c>
      <c r="B50" s="5" t="s">
        <v>592</v>
      </c>
      <c r="C50" s="16">
        <v>10000000</v>
      </c>
      <c r="D50" s="5" t="s">
        <v>3484</v>
      </c>
      <c r="E50" s="5" t="s">
        <v>3485</v>
      </c>
      <c r="F50" s="256" t="s">
        <v>3451</v>
      </c>
    </row>
    <row r="51" spans="1:6" x14ac:dyDescent="0.3">
      <c r="A51" s="174"/>
      <c r="B51" s="71"/>
      <c r="C51" s="545"/>
      <c r="D51" s="71"/>
      <c r="E51" s="71"/>
      <c r="F51" s="256"/>
    </row>
    <row r="52" spans="1:6" s="607" customFormat="1" ht="31.2" x14ac:dyDescent="0.3">
      <c r="A52" s="162" t="s">
        <v>123</v>
      </c>
      <c r="B52" s="90" t="s">
        <v>595</v>
      </c>
      <c r="C52" s="820">
        <f>SUM(C53:C55)</f>
        <v>46875000</v>
      </c>
      <c r="D52" s="455"/>
      <c r="E52" s="455"/>
      <c r="F52" s="164"/>
    </row>
    <row r="53" spans="1:6" ht="31.2" x14ac:dyDescent="0.3">
      <c r="A53" s="170">
        <v>1</v>
      </c>
      <c r="B53" s="92" t="s">
        <v>596</v>
      </c>
      <c r="C53" s="821">
        <v>9000000</v>
      </c>
      <c r="D53" s="92" t="s">
        <v>3486</v>
      </c>
      <c r="E53" s="92" t="s">
        <v>3435</v>
      </c>
      <c r="F53" s="256" t="s">
        <v>3487</v>
      </c>
    </row>
    <row r="54" spans="1:6" ht="31.2" x14ac:dyDescent="0.3">
      <c r="A54" s="170">
        <v>2</v>
      </c>
      <c r="B54" s="5" t="s">
        <v>829</v>
      </c>
      <c r="C54" s="16">
        <v>30375000</v>
      </c>
      <c r="D54" s="5" t="s">
        <v>3488</v>
      </c>
      <c r="E54" s="5" t="s">
        <v>3435</v>
      </c>
      <c r="F54" s="256" t="s">
        <v>3487</v>
      </c>
    </row>
    <row r="55" spans="1:6" ht="46.8" x14ac:dyDescent="0.3">
      <c r="A55" s="170">
        <v>3</v>
      </c>
      <c r="B55" s="92" t="s">
        <v>598</v>
      </c>
      <c r="C55" s="821">
        <v>7500000</v>
      </c>
      <c r="D55" s="92" t="s">
        <v>3489</v>
      </c>
      <c r="E55" s="92" t="s">
        <v>3435</v>
      </c>
      <c r="F55" s="256" t="s">
        <v>3487</v>
      </c>
    </row>
    <row r="56" spans="1:6" x14ac:dyDescent="0.3">
      <c r="A56" s="174"/>
      <c r="B56" s="92"/>
      <c r="C56" s="821"/>
      <c r="D56" s="92"/>
      <c r="E56" s="92"/>
      <c r="F56" s="256"/>
    </row>
    <row r="57" spans="1:6" s="607" customFormat="1" ht="31.2" x14ac:dyDescent="0.3">
      <c r="A57" s="162" t="s">
        <v>257</v>
      </c>
      <c r="B57" s="90" t="s">
        <v>600</v>
      </c>
      <c r="C57" s="820">
        <f>SUM(C58:C60)</f>
        <v>18000000</v>
      </c>
      <c r="D57" s="455"/>
      <c r="E57" s="455"/>
      <c r="F57" s="164"/>
    </row>
    <row r="58" spans="1:6" x14ac:dyDescent="0.3">
      <c r="A58" s="170">
        <v>1</v>
      </c>
      <c r="B58" s="5" t="s">
        <v>601</v>
      </c>
      <c r="C58" s="16">
        <v>5000000</v>
      </c>
      <c r="D58" s="5" t="s">
        <v>3490</v>
      </c>
      <c r="E58" s="5" t="s">
        <v>3435</v>
      </c>
      <c r="F58" s="256" t="s">
        <v>3451</v>
      </c>
    </row>
    <row r="59" spans="1:6" ht="31.2" x14ac:dyDescent="0.3">
      <c r="A59" s="170">
        <v>2</v>
      </c>
      <c r="B59" s="92" t="s">
        <v>603</v>
      </c>
      <c r="C59" s="821">
        <v>8000000</v>
      </c>
      <c r="D59" s="92" t="s">
        <v>3491</v>
      </c>
      <c r="E59" s="92" t="s">
        <v>3435</v>
      </c>
      <c r="F59" s="256" t="s">
        <v>3451</v>
      </c>
    </row>
    <row r="60" spans="1:6" ht="31.2" x14ac:dyDescent="0.3">
      <c r="A60" s="170">
        <v>3</v>
      </c>
      <c r="B60" s="5" t="s">
        <v>838</v>
      </c>
      <c r="C60" s="16">
        <v>5000000</v>
      </c>
      <c r="D60" s="5" t="s">
        <v>3492</v>
      </c>
      <c r="E60" s="5" t="s">
        <v>3435</v>
      </c>
      <c r="F60" s="256" t="s">
        <v>3451</v>
      </c>
    </row>
    <row r="65" spans="4:5" x14ac:dyDescent="0.3">
      <c r="D65" s="1195"/>
      <c r="E65" s="1195"/>
    </row>
    <row r="66" spans="4:5" x14ac:dyDescent="0.3">
      <c r="D66" s="1195"/>
      <c r="E66" s="1195"/>
    </row>
    <row r="71" spans="4:5" x14ac:dyDescent="0.3">
      <c r="D71" s="1196"/>
      <c r="E71" s="1196"/>
    </row>
    <row r="72" spans="4:5" x14ac:dyDescent="0.3">
      <c r="D72" s="1195"/>
      <c r="E72" s="1195"/>
    </row>
  </sheetData>
  <mergeCells count="4">
    <mergeCell ref="D65:E65"/>
    <mergeCell ref="D66:E66"/>
    <mergeCell ref="D71:E71"/>
    <mergeCell ref="D72:E7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view="pageBreakPreview" zoomScale="80" zoomScaleNormal="100" zoomScaleSheetLayoutView="80" workbookViewId="0">
      <selection activeCell="B7" sqref="B7"/>
    </sheetView>
  </sheetViews>
  <sheetFormatPr defaultColWidth="9.109375" defaultRowHeight="15.6" x14ac:dyDescent="0.3"/>
  <cols>
    <col min="1" max="1" width="7.77734375" style="44" customWidth="1"/>
    <col min="2" max="2" width="55.77734375" style="44" customWidth="1"/>
    <col min="3" max="3" width="23.77734375" style="44" customWidth="1"/>
    <col min="4" max="4" width="45.77734375" style="44" customWidth="1"/>
    <col min="5" max="6" width="24.77734375" style="44" customWidth="1"/>
    <col min="7" max="16384" width="9.109375" style="44"/>
  </cols>
  <sheetData>
    <row r="1" spans="1:6" x14ac:dyDescent="0.3">
      <c r="A1" s="45" t="s">
        <v>1701</v>
      </c>
      <c r="C1" s="45" t="s">
        <v>161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71"/>
      <c r="B5" s="174"/>
      <c r="C5" s="174"/>
      <c r="D5" s="174"/>
      <c r="E5" s="174"/>
      <c r="F5" s="174"/>
    </row>
    <row r="6" spans="1:6" x14ac:dyDescent="0.3">
      <c r="A6" s="71"/>
      <c r="B6" s="164" t="s">
        <v>1212</v>
      </c>
      <c r="C6" s="174"/>
      <c r="D6" s="174"/>
      <c r="E6" s="174"/>
      <c r="F6" s="174"/>
    </row>
    <row r="7" spans="1:6" x14ac:dyDescent="0.3">
      <c r="A7" s="598"/>
      <c r="B7" s="827" t="s">
        <v>161</v>
      </c>
      <c r="C7" s="828">
        <v>3122700000</v>
      </c>
      <c r="D7" s="829"/>
      <c r="E7" s="725"/>
      <c r="F7" s="725"/>
    </row>
    <row r="8" spans="1:6" x14ac:dyDescent="0.3">
      <c r="A8" s="598"/>
      <c r="B8" s="725"/>
      <c r="C8" s="830"/>
      <c r="D8" s="725"/>
      <c r="E8" s="725"/>
      <c r="F8" s="725"/>
    </row>
    <row r="9" spans="1:6" ht="15.6" customHeight="1" x14ac:dyDescent="0.3">
      <c r="A9" s="1103" t="s">
        <v>237</v>
      </c>
      <c r="B9" s="1119" t="s">
        <v>1702</v>
      </c>
      <c r="C9" s="1198">
        <v>594170500</v>
      </c>
      <c r="D9" s="1109"/>
      <c r="E9" s="1200"/>
      <c r="F9" s="1109"/>
    </row>
    <row r="10" spans="1:6" x14ac:dyDescent="0.3">
      <c r="A10" s="1104"/>
      <c r="B10" s="1197"/>
      <c r="C10" s="1199"/>
      <c r="D10" s="1110"/>
      <c r="E10" s="1201"/>
      <c r="F10" s="1110"/>
    </row>
    <row r="11" spans="1:6" x14ac:dyDescent="0.3">
      <c r="A11" s="1202">
        <v>1</v>
      </c>
      <c r="B11" s="1202" t="s">
        <v>420</v>
      </c>
      <c r="C11" s="1203" t="s">
        <v>1703</v>
      </c>
      <c r="D11" s="598" t="s">
        <v>1704</v>
      </c>
      <c r="E11" s="831" t="s">
        <v>1705</v>
      </c>
      <c r="F11" s="1202" t="s">
        <v>104</v>
      </c>
    </row>
    <row r="12" spans="1:6" ht="31.2" x14ac:dyDescent="0.3">
      <c r="A12" s="1202"/>
      <c r="B12" s="1202"/>
      <c r="C12" s="1203"/>
      <c r="D12" s="599" t="s">
        <v>1706</v>
      </c>
      <c r="E12" s="832" t="s">
        <v>528</v>
      </c>
      <c r="F12" s="1202"/>
    </row>
    <row r="13" spans="1:6" ht="31.2" x14ac:dyDescent="0.3">
      <c r="A13" s="71">
        <v>2</v>
      </c>
      <c r="B13" s="71" t="s">
        <v>1707</v>
      </c>
      <c r="C13" s="833" t="s">
        <v>1708</v>
      </c>
      <c r="D13" s="71" t="s">
        <v>1709</v>
      </c>
      <c r="E13" s="256" t="s">
        <v>528</v>
      </c>
      <c r="F13" s="71" t="s">
        <v>104</v>
      </c>
    </row>
    <row r="14" spans="1:6" ht="31.2" x14ac:dyDescent="0.3">
      <c r="A14" s="71">
        <v>3</v>
      </c>
      <c r="B14" s="71" t="s">
        <v>1216</v>
      </c>
      <c r="C14" s="833" t="s">
        <v>1710</v>
      </c>
      <c r="D14" s="71" t="s">
        <v>1711</v>
      </c>
      <c r="E14" s="831" t="s">
        <v>1712</v>
      </c>
      <c r="F14" s="71" t="s">
        <v>104</v>
      </c>
    </row>
    <row r="15" spans="1:6" ht="31.2" x14ac:dyDescent="0.3">
      <c r="A15" s="1202">
        <v>4</v>
      </c>
      <c r="B15" s="1202" t="s">
        <v>239</v>
      </c>
      <c r="C15" s="1203" t="s">
        <v>1713</v>
      </c>
      <c r="D15" s="598" t="s">
        <v>1714</v>
      </c>
      <c r="E15" s="831" t="s">
        <v>487</v>
      </c>
      <c r="F15" s="1202" t="s">
        <v>104</v>
      </c>
    </row>
    <row r="16" spans="1:6" ht="31.2" x14ac:dyDescent="0.3">
      <c r="A16" s="1202"/>
      <c r="B16" s="1202"/>
      <c r="C16" s="1203"/>
      <c r="D16" s="599" t="s">
        <v>1715</v>
      </c>
      <c r="E16" s="834">
        <v>1</v>
      </c>
      <c r="F16" s="1202"/>
    </row>
    <row r="17" spans="1:6" x14ac:dyDescent="0.3">
      <c r="A17" s="1202">
        <v>5</v>
      </c>
      <c r="B17" s="1202" t="s">
        <v>1716</v>
      </c>
      <c r="C17" s="1203" t="s">
        <v>1717</v>
      </c>
      <c r="D17" s="598" t="s">
        <v>1718</v>
      </c>
      <c r="E17" s="831" t="s">
        <v>487</v>
      </c>
      <c r="F17" s="1202" t="s">
        <v>104</v>
      </c>
    </row>
    <row r="18" spans="1:6" x14ac:dyDescent="0.3">
      <c r="A18" s="1202"/>
      <c r="B18" s="1202"/>
      <c r="C18" s="1203"/>
      <c r="D18" s="444" t="s">
        <v>1719</v>
      </c>
      <c r="E18" s="835" t="s">
        <v>1720</v>
      </c>
      <c r="F18" s="1202"/>
    </row>
    <row r="19" spans="1:6" x14ac:dyDescent="0.3">
      <c r="A19" s="1202"/>
      <c r="B19" s="1202"/>
      <c r="C19" s="1203"/>
      <c r="D19" s="599" t="s">
        <v>1721</v>
      </c>
      <c r="E19" s="832" t="s">
        <v>1722</v>
      </c>
      <c r="F19" s="1202"/>
    </row>
    <row r="20" spans="1:6" ht="31.2" x14ac:dyDescent="0.3">
      <c r="A20" s="1202">
        <v>6</v>
      </c>
      <c r="B20" s="1202" t="s">
        <v>854</v>
      </c>
      <c r="C20" s="1203" t="s">
        <v>1723</v>
      </c>
      <c r="D20" s="598" t="s">
        <v>1724</v>
      </c>
      <c r="E20" s="1204" t="s">
        <v>1725</v>
      </c>
      <c r="F20" s="1202" t="s">
        <v>104</v>
      </c>
    </row>
    <row r="21" spans="1:6" ht="31.2" x14ac:dyDescent="0.3">
      <c r="A21" s="1202"/>
      <c r="B21" s="1202"/>
      <c r="C21" s="1203"/>
      <c r="D21" s="599" t="s">
        <v>1726</v>
      </c>
      <c r="E21" s="1204"/>
      <c r="F21" s="1202"/>
    </row>
    <row r="22" spans="1:6" ht="31.2" x14ac:dyDescent="0.3">
      <c r="A22" s="71">
        <v>7</v>
      </c>
      <c r="B22" s="71" t="s">
        <v>1727</v>
      </c>
      <c r="C22" s="833" t="s">
        <v>1728</v>
      </c>
      <c r="D22" s="71" t="s">
        <v>551</v>
      </c>
      <c r="E22" s="256" t="s">
        <v>1729</v>
      </c>
      <c r="F22" s="71" t="s">
        <v>104</v>
      </c>
    </row>
    <row r="23" spans="1:6" x14ac:dyDescent="0.3">
      <c r="A23" s="71">
        <v>8</v>
      </c>
      <c r="B23" s="71" t="s">
        <v>279</v>
      </c>
      <c r="C23" s="833" t="s">
        <v>1730</v>
      </c>
      <c r="D23" s="71" t="s">
        <v>1731</v>
      </c>
      <c r="E23" s="256" t="s">
        <v>528</v>
      </c>
      <c r="F23" s="71" t="s">
        <v>104</v>
      </c>
    </row>
    <row r="24" spans="1:6" ht="31.2" x14ac:dyDescent="0.3">
      <c r="A24" s="1202">
        <v>9</v>
      </c>
      <c r="B24" s="1202" t="s">
        <v>446</v>
      </c>
      <c r="C24" s="1203" t="s">
        <v>1732</v>
      </c>
      <c r="D24" s="598" t="s">
        <v>1733</v>
      </c>
      <c r="E24" s="831" t="s">
        <v>1734</v>
      </c>
      <c r="F24" s="1202" t="s">
        <v>104</v>
      </c>
    </row>
    <row r="25" spans="1:6" ht="31.2" x14ac:dyDescent="0.3">
      <c r="A25" s="1202"/>
      <c r="B25" s="1202"/>
      <c r="C25" s="1203"/>
      <c r="D25" s="599" t="s">
        <v>1735</v>
      </c>
      <c r="E25" s="832" t="s">
        <v>1736</v>
      </c>
      <c r="F25" s="1202"/>
    </row>
    <row r="26" spans="1:6" ht="31.2" x14ac:dyDescent="0.3">
      <c r="A26" s="71">
        <v>10</v>
      </c>
      <c r="B26" s="71" t="s">
        <v>1737</v>
      </c>
      <c r="C26" s="833" t="s">
        <v>1738</v>
      </c>
      <c r="D26" s="71" t="s">
        <v>1739</v>
      </c>
      <c r="E26" s="256" t="s">
        <v>528</v>
      </c>
      <c r="F26" s="71" t="s">
        <v>104</v>
      </c>
    </row>
    <row r="27" spans="1:6" ht="31.2" x14ac:dyDescent="0.3">
      <c r="A27" s="71">
        <v>11</v>
      </c>
      <c r="B27" s="71" t="s">
        <v>1740</v>
      </c>
      <c r="C27" s="833" t="s">
        <v>1741</v>
      </c>
      <c r="D27" s="71" t="s">
        <v>1742</v>
      </c>
      <c r="E27" s="256" t="s">
        <v>528</v>
      </c>
      <c r="F27" s="71" t="s">
        <v>104</v>
      </c>
    </row>
    <row r="28" spans="1:6" x14ac:dyDescent="0.3">
      <c r="A28" s="598"/>
      <c r="B28" s="598"/>
      <c r="C28" s="836"/>
      <c r="D28" s="598"/>
      <c r="E28" s="831"/>
      <c r="F28" s="598"/>
    </row>
    <row r="29" spans="1:6" ht="15.6" customHeight="1" x14ac:dyDescent="0.3">
      <c r="A29" s="1103" t="s">
        <v>243</v>
      </c>
      <c r="B29" s="1119" t="s">
        <v>1743</v>
      </c>
      <c r="C29" s="1205">
        <v>110992000</v>
      </c>
      <c r="D29" s="1109"/>
      <c r="E29" s="1109"/>
      <c r="F29" s="1109"/>
    </row>
    <row r="30" spans="1:6" x14ac:dyDescent="0.3">
      <c r="A30" s="1104"/>
      <c r="B30" s="1120"/>
      <c r="C30" s="1206"/>
      <c r="D30" s="1110"/>
      <c r="E30" s="1110"/>
      <c r="F30" s="1110"/>
    </row>
    <row r="31" spans="1:6" x14ac:dyDescent="0.3">
      <c r="A31" s="71">
        <v>1</v>
      </c>
      <c r="B31" s="71" t="s">
        <v>1744</v>
      </c>
      <c r="C31" s="833" t="s">
        <v>1745</v>
      </c>
      <c r="D31" s="71" t="s">
        <v>1746</v>
      </c>
      <c r="E31" s="256" t="s">
        <v>251</v>
      </c>
      <c r="F31" s="71" t="s">
        <v>104</v>
      </c>
    </row>
    <row r="32" spans="1:6" x14ac:dyDescent="0.3">
      <c r="A32" s="1202">
        <v>2</v>
      </c>
      <c r="B32" s="1202" t="s">
        <v>1747</v>
      </c>
      <c r="C32" s="1203" t="s">
        <v>1748</v>
      </c>
      <c r="D32" s="71" t="s">
        <v>1749</v>
      </c>
      <c r="E32" s="256" t="s">
        <v>1750</v>
      </c>
      <c r="F32" s="1202" t="s">
        <v>104</v>
      </c>
    </row>
    <row r="33" spans="1:6" x14ac:dyDescent="0.3">
      <c r="A33" s="1202"/>
      <c r="B33" s="1202"/>
      <c r="C33" s="1203"/>
      <c r="D33" s="71" t="s">
        <v>1751</v>
      </c>
      <c r="E33" s="256" t="s">
        <v>785</v>
      </c>
      <c r="F33" s="1202"/>
    </row>
    <row r="34" spans="1:6" ht="31.2" x14ac:dyDescent="0.3">
      <c r="A34" s="71">
        <v>3</v>
      </c>
      <c r="B34" s="71" t="s">
        <v>1752</v>
      </c>
      <c r="C34" s="833" t="s">
        <v>1753</v>
      </c>
      <c r="D34" s="71" t="s">
        <v>1754</v>
      </c>
      <c r="E34" s="256" t="s">
        <v>487</v>
      </c>
      <c r="F34" s="71" t="s">
        <v>104</v>
      </c>
    </row>
    <row r="35" spans="1:6" ht="62.4" x14ac:dyDescent="0.3">
      <c r="A35" s="71">
        <v>4</v>
      </c>
      <c r="B35" s="71" t="s">
        <v>1755</v>
      </c>
      <c r="C35" s="833" t="s">
        <v>1756</v>
      </c>
      <c r="D35" s="71" t="s">
        <v>1757</v>
      </c>
      <c r="E35" s="256" t="s">
        <v>1758</v>
      </c>
      <c r="F35" s="71" t="s">
        <v>104</v>
      </c>
    </row>
    <row r="36" spans="1:6" ht="31.2" x14ac:dyDescent="0.3">
      <c r="A36" s="71">
        <v>5</v>
      </c>
      <c r="B36" s="71" t="s">
        <v>1759</v>
      </c>
      <c r="C36" s="833" t="s">
        <v>1760</v>
      </c>
      <c r="D36" s="71" t="s">
        <v>1761</v>
      </c>
      <c r="E36" s="256" t="s">
        <v>1762</v>
      </c>
      <c r="F36" s="71" t="s">
        <v>104</v>
      </c>
    </row>
    <row r="37" spans="1:6" x14ac:dyDescent="0.3">
      <c r="A37" s="71"/>
      <c r="B37" s="71"/>
      <c r="C37" s="833"/>
      <c r="D37" s="71"/>
      <c r="E37" s="256"/>
      <c r="F37" s="71"/>
    </row>
    <row r="38" spans="1:6" ht="15.6" customHeight="1" x14ac:dyDescent="0.3">
      <c r="A38" s="1103" t="s">
        <v>247</v>
      </c>
      <c r="B38" s="1119" t="s">
        <v>1763</v>
      </c>
      <c r="C38" s="1205">
        <v>133100000</v>
      </c>
      <c r="D38" s="1109"/>
      <c r="E38" s="1109"/>
      <c r="F38" s="1109"/>
    </row>
    <row r="39" spans="1:6" x14ac:dyDescent="0.3">
      <c r="A39" s="1104"/>
      <c r="B39" s="1120"/>
      <c r="C39" s="1206"/>
      <c r="D39" s="1110"/>
      <c r="E39" s="1110"/>
      <c r="F39" s="1110"/>
    </row>
    <row r="40" spans="1:6" ht="31.2" x14ac:dyDescent="0.3">
      <c r="A40" s="71">
        <v>1</v>
      </c>
      <c r="B40" s="71" t="s">
        <v>1764</v>
      </c>
      <c r="C40" s="833" t="s">
        <v>1765</v>
      </c>
      <c r="D40" s="71" t="s">
        <v>1766</v>
      </c>
      <c r="E40" s="256" t="s">
        <v>1767</v>
      </c>
      <c r="F40" s="71" t="s">
        <v>104</v>
      </c>
    </row>
    <row r="41" spans="1:6" ht="31.2" x14ac:dyDescent="0.3">
      <c r="A41" s="1202">
        <v>2</v>
      </c>
      <c r="B41" s="1202" t="s">
        <v>1768</v>
      </c>
      <c r="C41" s="1203" t="s">
        <v>1769</v>
      </c>
      <c r="D41" s="598" t="s">
        <v>1770</v>
      </c>
      <c r="E41" s="831" t="s">
        <v>1771</v>
      </c>
      <c r="F41" s="1202" t="s">
        <v>104</v>
      </c>
    </row>
    <row r="42" spans="1:6" ht="31.2" x14ac:dyDescent="0.3">
      <c r="A42" s="1202"/>
      <c r="B42" s="1202"/>
      <c r="C42" s="1203"/>
      <c r="D42" s="599" t="s">
        <v>1772</v>
      </c>
      <c r="E42" s="832" t="s">
        <v>1773</v>
      </c>
      <c r="F42" s="1202"/>
    </row>
    <row r="43" spans="1:6" ht="31.2" x14ac:dyDescent="0.3">
      <c r="A43" s="71">
        <v>3</v>
      </c>
      <c r="B43" s="71" t="s">
        <v>1774</v>
      </c>
      <c r="C43" s="833" t="s">
        <v>1775</v>
      </c>
      <c r="D43" s="71" t="s">
        <v>1776</v>
      </c>
      <c r="E43" s="256" t="s">
        <v>1777</v>
      </c>
      <c r="F43" s="71" t="s">
        <v>104</v>
      </c>
    </row>
    <row r="44" spans="1:6" x14ac:dyDescent="0.3">
      <c r="A44" s="71"/>
      <c r="B44" s="71"/>
      <c r="C44" s="833"/>
      <c r="D44" s="71"/>
      <c r="E44" s="256"/>
      <c r="F44" s="71"/>
    </row>
    <row r="45" spans="1:6" ht="15.6" customHeight="1" x14ac:dyDescent="0.3">
      <c r="A45" s="1103" t="s">
        <v>248</v>
      </c>
      <c r="B45" s="1119" t="s">
        <v>1778</v>
      </c>
      <c r="C45" s="1205">
        <v>140027000</v>
      </c>
      <c r="D45" s="1109"/>
      <c r="E45" s="1109"/>
      <c r="F45" s="1109"/>
    </row>
    <row r="46" spans="1:6" x14ac:dyDescent="0.3">
      <c r="A46" s="1104"/>
      <c r="B46" s="1120"/>
      <c r="C46" s="1206"/>
      <c r="D46" s="1110"/>
      <c r="E46" s="1110"/>
      <c r="F46" s="1110"/>
    </row>
    <row r="47" spans="1:6" x14ac:dyDescent="0.3">
      <c r="A47" s="71">
        <v>1</v>
      </c>
      <c r="B47" s="71" t="s">
        <v>1779</v>
      </c>
      <c r="C47" s="833" t="s">
        <v>1780</v>
      </c>
      <c r="D47" s="71" t="s">
        <v>1781</v>
      </c>
      <c r="E47" s="256" t="s">
        <v>1782</v>
      </c>
      <c r="F47" s="71" t="s">
        <v>104</v>
      </c>
    </row>
    <row r="48" spans="1:6" ht="31.2" x14ac:dyDescent="0.3">
      <c r="A48" s="71">
        <v>2</v>
      </c>
      <c r="B48" s="71" t="s">
        <v>1783</v>
      </c>
      <c r="C48" s="833" t="s">
        <v>1784</v>
      </c>
      <c r="D48" s="71" t="s">
        <v>1785</v>
      </c>
      <c r="E48" s="256" t="s">
        <v>1786</v>
      </c>
      <c r="F48" s="71" t="s">
        <v>104</v>
      </c>
    </row>
    <row r="49" spans="1:6" x14ac:dyDescent="0.3">
      <c r="A49" s="71"/>
      <c r="B49" s="71"/>
      <c r="C49" s="833"/>
      <c r="D49" s="71"/>
      <c r="E49" s="256"/>
      <c r="F49" s="71"/>
    </row>
    <row r="50" spans="1:6" ht="46.8" x14ac:dyDescent="0.3">
      <c r="A50" s="162" t="s">
        <v>249</v>
      </c>
      <c r="B50" s="169" t="s">
        <v>1787</v>
      </c>
      <c r="C50" s="837">
        <v>1961334500</v>
      </c>
      <c r="D50" s="71"/>
      <c r="E50" s="256"/>
      <c r="F50" s="71"/>
    </row>
    <row r="51" spans="1:6" ht="31.2" x14ac:dyDescent="0.3">
      <c r="A51" s="71">
        <v>1</v>
      </c>
      <c r="B51" s="71" t="s">
        <v>1788</v>
      </c>
      <c r="C51" s="833" t="s">
        <v>1789</v>
      </c>
      <c r="D51" s="71" t="s">
        <v>1790</v>
      </c>
      <c r="E51" s="256" t="s">
        <v>1791</v>
      </c>
      <c r="F51" s="71" t="s">
        <v>104</v>
      </c>
    </row>
    <row r="52" spans="1:6" ht="31.2" x14ac:dyDescent="0.3">
      <c r="A52" s="71">
        <v>2</v>
      </c>
      <c r="B52" s="71" t="s">
        <v>1792</v>
      </c>
      <c r="C52" s="833" t="s">
        <v>1793</v>
      </c>
      <c r="D52" s="71" t="s">
        <v>1794</v>
      </c>
      <c r="E52" s="256" t="s">
        <v>1795</v>
      </c>
      <c r="F52" s="71" t="s">
        <v>104</v>
      </c>
    </row>
    <row r="53" spans="1:6" ht="46.8" x14ac:dyDescent="0.3">
      <c r="A53" s="71">
        <v>3</v>
      </c>
      <c r="B53" s="71" t="s">
        <v>1796</v>
      </c>
      <c r="C53" s="833" t="s">
        <v>1797</v>
      </c>
      <c r="D53" s="71" t="s">
        <v>1798</v>
      </c>
      <c r="E53" s="256" t="s">
        <v>1799</v>
      </c>
      <c r="F53" s="71" t="s">
        <v>104</v>
      </c>
    </row>
    <row r="54" spans="1:6" ht="31.2" x14ac:dyDescent="0.3">
      <c r="A54" s="71">
        <v>4</v>
      </c>
      <c r="B54" s="71" t="s">
        <v>1800</v>
      </c>
      <c r="C54" s="833" t="s">
        <v>1801</v>
      </c>
      <c r="D54" s="71" t="s">
        <v>1802</v>
      </c>
      <c r="E54" s="256" t="s">
        <v>528</v>
      </c>
      <c r="F54" s="71"/>
    </row>
    <row r="55" spans="1:6" ht="31.2" x14ac:dyDescent="0.3">
      <c r="A55" s="71">
        <v>5</v>
      </c>
      <c r="B55" s="71" t="s">
        <v>1803</v>
      </c>
      <c r="C55" s="833" t="s">
        <v>1804</v>
      </c>
      <c r="D55" s="71" t="s">
        <v>1805</v>
      </c>
      <c r="E55" s="256" t="s">
        <v>1806</v>
      </c>
      <c r="F55" s="71"/>
    </row>
    <row r="56" spans="1:6" ht="31.2" x14ac:dyDescent="0.3">
      <c r="A56" s="71">
        <v>6</v>
      </c>
      <c r="B56" s="71" t="s">
        <v>1807</v>
      </c>
      <c r="C56" s="833" t="s">
        <v>1808</v>
      </c>
      <c r="D56" s="71" t="s">
        <v>1809</v>
      </c>
      <c r="E56" s="256" t="s">
        <v>1810</v>
      </c>
      <c r="F56" s="71"/>
    </row>
    <row r="57" spans="1:6" ht="31.2" x14ac:dyDescent="0.3">
      <c r="A57" s="71">
        <v>7</v>
      </c>
      <c r="B57" s="71" t="s">
        <v>1811</v>
      </c>
      <c r="C57" s="833" t="s">
        <v>1812</v>
      </c>
      <c r="D57" s="71" t="s">
        <v>1813</v>
      </c>
      <c r="E57" s="256" t="s">
        <v>1814</v>
      </c>
      <c r="F57" s="71"/>
    </row>
    <row r="58" spans="1:6" ht="31.2" x14ac:dyDescent="0.3">
      <c r="A58" s="71">
        <v>8</v>
      </c>
      <c r="B58" s="71" t="s">
        <v>1815</v>
      </c>
      <c r="C58" s="833" t="s">
        <v>1816</v>
      </c>
      <c r="D58" s="71" t="s">
        <v>1817</v>
      </c>
      <c r="E58" s="256" t="s">
        <v>259</v>
      </c>
      <c r="F58" s="71"/>
    </row>
    <row r="59" spans="1:6" ht="31.2" x14ac:dyDescent="0.3">
      <c r="A59" s="71">
        <v>9</v>
      </c>
      <c r="B59" s="71" t="s">
        <v>1818</v>
      </c>
      <c r="C59" s="833" t="s">
        <v>1819</v>
      </c>
      <c r="D59" s="71" t="s">
        <v>1820</v>
      </c>
      <c r="E59" s="256" t="s">
        <v>1821</v>
      </c>
      <c r="F59" s="71"/>
    </row>
    <row r="60" spans="1:6" x14ac:dyDescent="0.3">
      <c r="A60" s="71">
        <v>10</v>
      </c>
      <c r="B60" s="71" t="s">
        <v>1822</v>
      </c>
      <c r="C60" s="833" t="s">
        <v>1823</v>
      </c>
      <c r="D60" s="71" t="s">
        <v>1824</v>
      </c>
      <c r="E60" s="256" t="s">
        <v>1825</v>
      </c>
      <c r="F60" s="71"/>
    </row>
    <row r="61" spans="1:6" ht="31.2" x14ac:dyDescent="0.3">
      <c r="A61" s="71">
        <v>11</v>
      </c>
      <c r="B61" s="71" t="s">
        <v>1826</v>
      </c>
      <c r="C61" s="833" t="s">
        <v>1827</v>
      </c>
      <c r="D61" s="71" t="s">
        <v>1828</v>
      </c>
      <c r="E61" s="256" t="s">
        <v>1829</v>
      </c>
      <c r="F61" s="71"/>
    </row>
    <row r="62" spans="1:6" ht="31.2" x14ac:dyDescent="0.3">
      <c r="A62" s="71">
        <v>12</v>
      </c>
      <c r="B62" s="71" t="s">
        <v>1830</v>
      </c>
      <c r="C62" s="833" t="s">
        <v>1831</v>
      </c>
      <c r="D62" s="71" t="s">
        <v>1832</v>
      </c>
      <c r="E62" s="256" t="s">
        <v>1833</v>
      </c>
      <c r="F62" s="71"/>
    </row>
    <row r="63" spans="1:6" x14ac:dyDescent="0.3">
      <c r="A63" s="71">
        <v>13</v>
      </c>
      <c r="B63" s="71" t="s">
        <v>1834</v>
      </c>
      <c r="C63" s="833" t="s">
        <v>1835</v>
      </c>
      <c r="D63" s="71" t="s">
        <v>1836</v>
      </c>
      <c r="E63" s="256" t="s">
        <v>528</v>
      </c>
      <c r="F63" s="71"/>
    </row>
    <row r="64" spans="1:6" ht="31.2" x14ac:dyDescent="0.3">
      <c r="A64" s="71">
        <v>14</v>
      </c>
      <c r="B64" s="71" t="s">
        <v>1837</v>
      </c>
      <c r="C64" s="833" t="s">
        <v>1838</v>
      </c>
      <c r="D64" s="71" t="s">
        <v>1839</v>
      </c>
      <c r="E64" s="256" t="s">
        <v>1840</v>
      </c>
      <c r="F64" s="71"/>
    </row>
    <row r="65" spans="1:6" ht="46.8" x14ac:dyDescent="0.3">
      <c r="A65" s="71">
        <v>15</v>
      </c>
      <c r="B65" s="71" t="s">
        <v>1841</v>
      </c>
      <c r="C65" s="833" t="s">
        <v>1842</v>
      </c>
      <c r="D65" s="71" t="s">
        <v>1843</v>
      </c>
      <c r="E65" s="256" t="s">
        <v>1844</v>
      </c>
      <c r="F65" s="71"/>
    </row>
    <row r="66" spans="1:6" ht="31.2" x14ac:dyDescent="0.3">
      <c r="A66" s="1202">
        <v>16</v>
      </c>
      <c r="B66" s="1202" t="s">
        <v>1845</v>
      </c>
      <c r="C66" s="1203" t="s">
        <v>1846</v>
      </c>
      <c r="D66" s="598" t="s">
        <v>1847</v>
      </c>
      <c r="E66" s="1207">
        <v>1</v>
      </c>
      <c r="F66" s="1202"/>
    </row>
    <row r="67" spans="1:6" x14ac:dyDescent="0.3">
      <c r="A67" s="1202"/>
      <c r="B67" s="1202"/>
      <c r="C67" s="1203"/>
      <c r="D67" s="444" t="s">
        <v>1848</v>
      </c>
      <c r="E67" s="1207"/>
      <c r="F67" s="1202"/>
    </row>
    <row r="68" spans="1:6" ht="31.2" x14ac:dyDescent="0.3">
      <c r="A68" s="1202"/>
      <c r="B68" s="1202"/>
      <c r="C68" s="1203"/>
      <c r="D68" s="599" t="s">
        <v>1849</v>
      </c>
      <c r="E68" s="1207"/>
      <c r="F68" s="1202"/>
    </row>
    <row r="69" spans="1:6" ht="31.2" x14ac:dyDescent="0.3">
      <c r="A69" s="71">
        <v>17</v>
      </c>
      <c r="B69" s="71" t="s">
        <v>1850</v>
      </c>
      <c r="C69" s="833" t="s">
        <v>1851</v>
      </c>
      <c r="D69" s="71" t="s">
        <v>1852</v>
      </c>
      <c r="E69" s="256" t="s">
        <v>1853</v>
      </c>
      <c r="F69" s="71"/>
    </row>
    <row r="70" spans="1:6" x14ac:dyDescent="0.3">
      <c r="A70" s="71"/>
      <c r="B70" s="71"/>
      <c r="C70" s="833"/>
      <c r="D70" s="71"/>
      <c r="E70" s="256"/>
      <c r="F70" s="71"/>
    </row>
    <row r="71" spans="1:6" x14ac:dyDescent="0.3">
      <c r="A71" s="1103" t="s">
        <v>250</v>
      </c>
      <c r="B71" s="1119" t="s">
        <v>1854</v>
      </c>
      <c r="C71" s="1205">
        <v>119200500</v>
      </c>
      <c r="D71" s="1109"/>
      <c r="E71" s="1109"/>
      <c r="F71" s="1109"/>
    </row>
    <row r="72" spans="1:6" x14ac:dyDescent="0.3">
      <c r="A72" s="1104"/>
      <c r="B72" s="1120"/>
      <c r="C72" s="1206"/>
      <c r="D72" s="1110"/>
      <c r="E72" s="1110"/>
      <c r="F72" s="1110"/>
    </row>
    <row r="73" spans="1:6" ht="31.2" x14ac:dyDescent="0.3">
      <c r="A73" s="71">
        <v>1</v>
      </c>
      <c r="B73" s="71" t="s">
        <v>1855</v>
      </c>
      <c r="C73" s="833" t="s">
        <v>1856</v>
      </c>
      <c r="D73" s="71" t="s">
        <v>1857</v>
      </c>
      <c r="E73" s="256" t="s">
        <v>528</v>
      </c>
      <c r="F73" s="71"/>
    </row>
    <row r="74" spans="1:6" ht="31.2" x14ac:dyDescent="0.3">
      <c r="A74" s="71">
        <v>2</v>
      </c>
      <c r="B74" s="71" t="s">
        <v>1858</v>
      </c>
      <c r="C74" s="833" t="s">
        <v>1859</v>
      </c>
      <c r="D74" s="71" t="s">
        <v>1860</v>
      </c>
      <c r="E74" s="256" t="s">
        <v>1861</v>
      </c>
      <c r="F74" s="71"/>
    </row>
    <row r="75" spans="1:6" x14ac:dyDescent="0.3">
      <c r="A75" s="71"/>
      <c r="B75" s="71"/>
      <c r="C75" s="833"/>
      <c r="D75" s="71"/>
      <c r="E75" s="256"/>
      <c r="F75" s="71"/>
    </row>
    <row r="76" spans="1:6" x14ac:dyDescent="0.3">
      <c r="A76" s="1103" t="s">
        <v>253</v>
      </c>
      <c r="B76" s="1119" t="s">
        <v>1862</v>
      </c>
      <c r="C76" s="1205">
        <v>29955500</v>
      </c>
      <c r="D76" s="1109"/>
      <c r="E76" s="1109"/>
      <c r="F76" s="1109"/>
    </row>
    <row r="77" spans="1:6" x14ac:dyDescent="0.3">
      <c r="A77" s="1104"/>
      <c r="B77" s="1120"/>
      <c r="C77" s="1206"/>
      <c r="D77" s="1110"/>
      <c r="E77" s="1110"/>
      <c r="F77" s="1110"/>
    </row>
    <row r="78" spans="1:6" ht="31.2" x14ac:dyDescent="0.3">
      <c r="A78" s="1202">
        <v>1</v>
      </c>
      <c r="B78" s="1202" t="s">
        <v>1863</v>
      </c>
      <c r="C78" s="1203" t="s">
        <v>1864</v>
      </c>
      <c r="D78" s="598" t="s">
        <v>1865</v>
      </c>
      <c r="E78" s="1204" t="s">
        <v>1866</v>
      </c>
      <c r="F78" s="1202"/>
    </row>
    <row r="79" spans="1:6" ht="31.2" x14ac:dyDescent="0.3">
      <c r="A79" s="1202"/>
      <c r="B79" s="1202"/>
      <c r="C79" s="1203"/>
      <c r="D79" s="599" t="s">
        <v>1867</v>
      </c>
      <c r="E79" s="1204"/>
      <c r="F79" s="1202"/>
    </row>
    <row r="80" spans="1:6" x14ac:dyDescent="0.3">
      <c r="A80" s="71"/>
      <c r="B80" s="71"/>
      <c r="C80" s="833"/>
      <c r="D80" s="599"/>
      <c r="E80" s="256"/>
      <c r="F80" s="71"/>
    </row>
    <row r="81" spans="1:6" x14ac:dyDescent="0.3">
      <c r="A81" s="1103" t="s">
        <v>256</v>
      </c>
      <c r="B81" s="1119" t="s">
        <v>1868</v>
      </c>
      <c r="C81" s="1205">
        <v>33920000</v>
      </c>
      <c r="D81" s="1109"/>
      <c r="E81" s="1109"/>
      <c r="F81" s="1109"/>
    </row>
    <row r="82" spans="1:6" x14ac:dyDescent="0.3">
      <c r="A82" s="1104"/>
      <c r="B82" s="1120"/>
      <c r="C82" s="1206"/>
      <c r="D82" s="1110"/>
      <c r="E82" s="1110"/>
      <c r="F82" s="1110"/>
    </row>
    <row r="83" spans="1:6" ht="31.2" x14ac:dyDescent="0.3">
      <c r="A83" s="71">
        <v>1</v>
      </c>
      <c r="B83" s="71" t="s">
        <v>1869</v>
      </c>
      <c r="C83" s="833" t="s">
        <v>1870</v>
      </c>
      <c r="D83" s="71" t="s">
        <v>1871</v>
      </c>
      <c r="E83" s="256" t="s">
        <v>528</v>
      </c>
      <c r="F83" s="71"/>
    </row>
  </sheetData>
  <mergeCells count="81">
    <mergeCell ref="A29:A30"/>
    <mergeCell ref="F29:F30"/>
    <mergeCell ref="E29:E30"/>
    <mergeCell ref="D29:D30"/>
    <mergeCell ref="C29:C30"/>
    <mergeCell ref="B29:B30"/>
    <mergeCell ref="F81:F82"/>
    <mergeCell ref="A78:A79"/>
    <mergeCell ref="B78:B79"/>
    <mergeCell ref="C78:C79"/>
    <mergeCell ref="E78:E79"/>
    <mergeCell ref="F78:F79"/>
    <mergeCell ref="A81:A82"/>
    <mergeCell ref="B81:B82"/>
    <mergeCell ref="C81:C82"/>
    <mergeCell ref="D81:D82"/>
    <mergeCell ref="E81:E82"/>
    <mergeCell ref="F71:F72"/>
    <mergeCell ref="A76:A77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66:A68"/>
    <mergeCell ref="B66:B68"/>
    <mergeCell ref="C66:C68"/>
    <mergeCell ref="E66:E68"/>
    <mergeCell ref="F66:F68"/>
    <mergeCell ref="A41:A42"/>
    <mergeCell ref="B41:B42"/>
    <mergeCell ref="C41:C42"/>
    <mergeCell ref="F41:F42"/>
    <mergeCell ref="A45:A46"/>
    <mergeCell ref="B45:B46"/>
    <mergeCell ref="C45:C46"/>
    <mergeCell ref="D45:D46"/>
    <mergeCell ref="E45:E46"/>
    <mergeCell ref="F45:F46"/>
    <mergeCell ref="A32:A33"/>
    <mergeCell ref="B32:B33"/>
    <mergeCell ref="C32:C33"/>
    <mergeCell ref="F32:F33"/>
    <mergeCell ref="A38:A39"/>
    <mergeCell ref="B38:B39"/>
    <mergeCell ref="C38:C39"/>
    <mergeCell ref="D38:D39"/>
    <mergeCell ref="E38:E39"/>
    <mergeCell ref="F38:F39"/>
    <mergeCell ref="A24:A25"/>
    <mergeCell ref="B24:B25"/>
    <mergeCell ref="C24:C25"/>
    <mergeCell ref="F24:F25"/>
    <mergeCell ref="A17:A19"/>
    <mergeCell ref="B17:B19"/>
    <mergeCell ref="C17:C19"/>
    <mergeCell ref="F17:F19"/>
    <mergeCell ref="A20:A21"/>
    <mergeCell ref="B20:B21"/>
    <mergeCell ref="C20:C21"/>
    <mergeCell ref="E20:E21"/>
    <mergeCell ref="F20:F21"/>
    <mergeCell ref="A11:A12"/>
    <mergeCell ref="B11:B12"/>
    <mergeCell ref="C11:C12"/>
    <mergeCell ref="F11:F12"/>
    <mergeCell ref="A15:A16"/>
    <mergeCell ref="B15:B16"/>
    <mergeCell ref="C15:C16"/>
    <mergeCell ref="F15:F16"/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256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70" zoomScaleNormal="70" workbookViewId="0">
      <selection activeCell="B6" sqref="B6"/>
    </sheetView>
  </sheetViews>
  <sheetFormatPr defaultRowHeight="15.6" x14ac:dyDescent="0.25"/>
  <cols>
    <col min="1" max="1" width="7.77734375" style="670" customWidth="1"/>
    <col min="2" max="2" width="55.77734375" style="158" customWidth="1"/>
    <col min="3" max="3" width="23.77734375" style="158" customWidth="1"/>
    <col min="4" max="4" width="45.77734375" style="158" customWidth="1"/>
    <col min="5" max="6" width="24.77734375" style="158" customWidth="1"/>
    <col min="7" max="16384" width="8.88671875" style="158"/>
  </cols>
  <sheetData>
    <row r="1" spans="1:6" x14ac:dyDescent="0.25">
      <c r="A1" s="100" t="s">
        <v>1586</v>
      </c>
      <c r="B1" s="100"/>
      <c r="C1" s="100" t="s">
        <v>848</v>
      </c>
    </row>
    <row r="3" spans="1:6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25">
      <c r="A5" s="430"/>
      <c r="B5" s="430"/>
      <c r="C5" s="430"/>
      <c r="D5" s="430"/>
      <c r="E5" s="238"/>
      <c r="F5" s="238"/>
    </row>
    <row r="6" spans="1:6" x14ac:dyDescent="0.25">
      <c r="A6" s="430"/>
      <c r="B6" s="164" t="s">
        <v>111</v>
      </c>
      <c r="C6" s="430"/>
      <c r="D6" s="430"/>
      <c r="E6" s="238"/>
      <c r="F6" s="238"/>
    </row>
    <row r="7" spans="1:6" ht="31.2" x14ac:dyDescent="0.25">
      <c r="A7" s="430"/>
      <c r="B7" s="164" t="s">
        <v>848</v>
      </c>
      <c r="C7" s="671">
        <f>SUM(C9,C21,C32,C35,C38,C41,C45,C49,C61,C67,C76,C85)</f>
        <v>9765000000</v>
      </c>
      <c r="D7" s="430"/>
      <c r="E7" s="238"/>
      <c r="F7" s="238"/>
    </row>
    <row r="8" spans="1:6" x14ac:dyDescent="0.25">
      <c r="A8" s="430"/>
      <c r="B8" s="430"/>
      <c r="C8" s="430"/>
      <c r="D8" s="430"/>
      <c r="E8" s="238"/>
      <c r="F8" s="238"/>
    </row>
    <row r="9" spans="1:6" ht="31.2" x14ac:dyDescent="0.25">
      <c r="A9" s="162" t="s">
        <v>237</v>
      </c>
      <c r="B9" s="205" t="s">
        <v>238</v>
      </c>
      <c r="C9" s="390">
        <f>SUM(C10:C19)</f>
        <v>318000000</v>
      </c>
      <c r="D9" s="71"/>
      <c r="E9" s="71"/>
      <c r="F9" s="71"/>
    </row>
    <row r="10" spans="1:6" ht="31.2" x14ac:dyDescent="0.25">
      <c r="A10" s="170">
        <v>1</v>
      </c>
      <c r="B10" s="207" t="s">
        <v>420</v>
      </c>
      <c r="C10" s="838">
        <v>3000000</v>
      </c>
      <c r="D10" s="207" t="s">
        <v>849</v>
      </c>
      <c r="E10" s="207" t="s">
        <v>528</v>
      </c>
      <c r="F10" s="207" t="s">
        <v>850</v>
      </c>
    </row>
    <row r="11" spans="1:6" ht="31.2" x14ac:dyDescent="0.25">
      <c r="A11" s="170">
        <v>2</v>
      </c>
      <c r="B11" s="207" t="s">
        <v>424</v>
      </c>
      <c r="C11" s="838">
        <v>70000000</v>
      </c>
      <c r="D11" s="207" t="s">
        <v>851</v>
      </c>
      <c r="E11" s="207" t="s">
        <v>528</v>
      </c>
      <c r="F11" s="207" t="s">
        <v>850</v>
      </c>
    </row>
    <row r="12" spans="1:6" ht="46.8" x14ac:dyDescent="0.25">
      <c r="A12" s="170">
        <v>3</v>
      </c>
      <c r="B12" s="207" t="s">
        <v>426</v>
      </c>
      <c r="C12" s="838">
        <v>45000000</v>
      </c>
      <c r="D12" s="207" t="s">
        <v>852</v>
      </c>
      <c r="E12" s="207" t="s">
        <v>528</v>
      </c>
      <c r="F12" s="207" t="s">
        <v>850</v>
      </c>
    </row>
    <row r="13" spans="1:6" x14ac:dyDescent="0.25">
      <c r="A13" s="170">
        <v>4</v>
      </c>
      <c r="B13" s="207" t="s">
        <v>239</v>
      </c>
      <c r="C13" s="838">
        <v>15000000</v>
      </c>
      <c r="D13" s="207" t="s">
        <v>240</v>
      </c>
      <c r="E13" s="207" t="s">
        <v>528</v>
      </c>
      <c r="F13" s="207" t="s">
        <v>850</v>
      </c>
    </row>
    <row r="14" spans="1:6" ht="31.2" x14ac:dyDescent="0.25">
      <c r="A14" s="170">
        <v>5</v>
      </c>
      <c r="B14" s="207" t="s">
        <v>439</v>
      </c>
      <c r="C14" s="838">
        <v>5000000</v>
      </c>
      <c r="D14" s="207" t="s">
        <v>241</v>
      </c>
      <c r="E14" s="207" t="s">
        <v>528</v>
      </c>
      <c r="F14" s="207" t="s">
        <v>850</v>
      </c>
    </row>
    <row r="15" spans="1:6" ht="31.2" x14ac:dyDescent="0.25">
      <c r="A15" s="170">
        <v>6</v>
      </c>
      <c r="B15" s="207" t="s">
        <v>242</v>
      </c>
      <c r="C15" s="838">
        <v>7000000</v>
      </c>
      <c r="D15" s="207" t="s">
        <v>853</v>
      </c>
      <c r="E15" s="207"/>
      <c r="F15" s="207" t="s">
        <v>850</v>
      </c>
    </row>
    <row r="16" spans="1:6" x14ac:dyDescent="0.25">
      <c r="A16" s="170">
        <v>7</v>
      </c>
      <c r="B16" s="207" t="s">
        <v>854</v>
      </c>
      <c r="C16" s="838">
        <v>3000000</v>
      </c>
      <c r="D16" s="207" t="s">
        <v>855</v>
      </c>
      <c r="E16" s="207" t="s">
        <v>856</v>
      </c>
      <c r="F16" s="207" t="s">
        <v>850</v>
      </c>
    </row>
    <row r="17" spans="1:6" ht="31.2" x14ac:dyDescent="0.25">
      <c r="A17" s="170">
        <v>8</v>
      </c>
      <c r="B17" s="207" t="s">
        <v>550</v>
      </c>
      <c r="C17" s="838">
        <v>5000000</v>
      </c>
      <c r="D17" s="207" t="s">
        <v>857</v>
      </c>
      <c r="E17" s="207" t="s">
        <v>262</v>
      </c>
      <c r="F17" s="207" t="s">
        <v>850</v>
      </c>
    </row>
    <row r="18" spans="1:6" x14ac:dyDescent="0.25">
      <c r="A18" s="170">
        <v>9</v>
      </c>
      <c r="B18" s="207" t="s">
        <v>446</v>
      </c>
      <c r="C18" s="838">
        <v>40000000</v>
      </c>
      <c r="D18" s="207" t="s">
        <v>858</v>
      </c>
      <c r="E18" s="207" t="s">
        <v>528</v>
      </c>
      <c r="F18" s="207" t="s">
        <v>850</v>
      </c>
    </row>
    <row r="19" spans="1:6" ht="31.2" x14ac:dyDescent="0.25">
      <c r="A19" s="170">
        <v>10</v>
      </c>
      <c r="B19" s="207" t="s">
        <v>554</v>
      </c>
      <c r="C19" s="838">
        <v>125000000</v>
      </c>
      <c r="D19" s="207" t="s">
        <v>859</v>
      </c>
      <c r="E19" s="207" t="s">
        <v>528</v>
      </c>
      <c r="F19" s="207" t="s">
        <v>850</v>
      </c>
    </row>
    <row r="20" spans="1:6" x14ac:dyDescent="0.25">
      <c r="A20" s="170"/>
      <c r="B20" s="207"/>
      <c r="C20" s="838"/>
      <c r="D20" s="207"/>
      <c r="E20" s="207"/>
      <c r="F20" s="207"/>
    </row>
    <row r="21" spans="1:6" ht="31.2" x14ac:dyDescent="0.25">
      <c r="A21" s="162" t="s">
        <v>243</v>
      </c>
      <c r="B21" s="205" t="s">
        <v>244</v>
      </c>
      <c r="C21" s="390">
        <f>SUM(C22:C30)</f>
        <v>6315000000</v>
      </c>
      <c r="D21" s="201"/>
      <c r="E21" s="201"/>
      <c r="F21" s="201"/>
    </row>
    <row r="22" spans="1:6" ht="31.2" x14ac:dyDescent="0.25">
      <c r="A22" s="170">
        <v>1</v>
      </c>
      <c r="B22" s="207" t="s">
        <v>860</v>
      </c>
      <c r="C22" s="838">
        <v>6000000000</v>
      </c>
      <c r="D22" s="207" t="s">
        <v>861</v>
      </c>
      <c r="E22" s="207" t="s">
        <v>251</v>
      </c>
      <c r="F22" s="207" t="s">
        <v>850</v>
      </c>
    </row>
    <row r="23" spans="1:6" ht="31.2" x14ac:dyDescent="0.25">
      <c r="A23" s="170">
        <v>2</v>
      </c>
      <c r="B23" s="207" t="s">
        <v>862</v>
      </c>
      <c r="C23" s="838">
        <v>30000000</v>
      </c>
      <c r="D23" s="207" t="s">
        <v>700</v>
      </c>
      <c r="E23" s="207" t="s">
        <v>863</v>
      </c>
      <c r="F23" s="207" t="s">
        <v>850</v>
      </c>
    </row>
    <row r="24" spans="1:6" x14ac:dyDescent="0.25">
      <c r="A24" s="170">
        <v>3</v>
      </c>
      <c r="B24" s="207" t="s">
        <v>783</v>
      </c>
      <c r="C24" s="838">
        <v>25000000</v>
      </c>
      <c r="D24" s="207" t="s">
        <v>641</v>
      </c>
      <c r="E24" s="207" t="s">
        <v>778</v>
      </c>
      <c r="F24" s="207" t="s">
        <v>850</v>
      </c>
    </row>
    <row r="25" spans="1:6" ht="31.2" x14ac:dyDescent="0.25">
      <c r="A25" s="170">
        <v>4</v>
      </c>
      <c r="B25" s="207" t="s">
        <v>245</v>
      </c>
      <c r="C25" s="838">
        <v>25000000</v>
      </c>
      <c r="D25" s="207" t="s">
        <v>864</v>
      </c>
      <c r="E25" s="207" t="s">
        <v>528</v>
      </c>
      <c r="F25" s="207" t="s">
        <v>850</v>
      </c>
    </row>
    <row r="26" spans="1:6" ht="46.8" x14ac:dyDescent="0.25">
      <c r="A26" s="170">
        <v>5</v>
      </c>
      <c r="B26" s="207" t="s">
        <v>456</v>
      </c>
      <c r="C26" s="838">
        <v>150000000</v>
      </c>
      <c r="D26" s="207" t="s">
        <v>865</v>
      </c>
      <c r="E26" s="207" t="s">
        <v>866</v>
      </c>
      <c r="F26" s="207" t="s">
        <v>850</v>
      </c>
    </row>
    <row r="27" spans="1:6" ht="46.8" x14ac:dyDescent="0.25">
      <c r="A27" s="170">
        <v>6</v>
      </c>
      <c r="B27" s="207" t="s">
        <v>867</v>
      </c>
      <c r="C27" s="838">
        <v>10000000</v>
      </c>
      <c r="D27" s="207" t="s">
        <v>868</v>
      </c>
      <c r="E27" s="207" t="s">
        <v>869</v>
      </c>
      <c r="F27" s="207" t="s">
        <v>850</v>
      </c>
    </row>
    <row r="28" spans="1:6" ht="31.2" x14ac:dyDescent="0.25">
      <c r="A28" s="170">
        <v>7</v>
      </c>
      <c r="B28" s="207" t="s">
        <v>246</v>
      </c>
      <c r="C28" s="838">
        <v>15000000</v>
      </c>
      <c r="D28" s="207" t="s">
        <v>870</v>
      </c>
      <c r="E28" s="207" t="s">
        <v>771</v>
      </c>
      <c r="F28" s="207" t="s">
        <v>850</v>
      </c>
    </row>
    <row r="29" spans="1:6" ht="31.2" x14ac:dyDescent="0.25">
      <c r="A29" s="170">
        <v>8</v>
      </c>
      <c r="B29" s="207" t="s">
        <v>871</v>
      </c>
      <c r="C29" s="838">
        <v>10000000</v>
      </c>
      <c r="D29" s="207" t="s">
        <v>872</v>
      </c>
      <c r="E29" s="207" t="s">
        <v>873</v>
      </c>
      <c r="F29" s="207" t="s">
        <v>850</v>
      </c>
    </row>
    <row r="30" spans="1:6" ht="46.8" x14ac:dyDescent="0.25">
      <c r="A30" s="170">
        <v>9</v>
      </c>
      <c r="B30" s="207" t="s">
        <v>874</v>
      </c>
      <c r="C30" s="838">
        <v>50000000</v>
      </c>
      <c r="D30" s="207" t="s">
        <v>875</v>
      </c>
      <c r="E30" s="207" t="s">
        <v>487</v>
      </c>
      <c r="F30" s="207" t="s">
        <v>162</v>
      </c>
    </row>
    <row r="31" spans="1:6" x14ac:dyDescent="0.25">
      <c r="A31" s="174"/>
      <c r="B31" s="207"/>
      <c r="C31" s="838" t="s">
        <v>876</v>
      </c>
      <c r="D31" s="207"/>
      <c r="E31" s="207"/>
      <c r="F31" s="207"/>
    </row>
    <row r="32" spans="1:6" x14ac:dyDescent="0.25">
      <c r="A32" s="162" t="s">
        <v>247</v>
      </c>
      <c r="B32" s="205" t="s">
        <v>877</v>
      </c>
      <c r="C32" s="390">
        <f>SUM(C33)</f>
        <v>22000000</v>
      </c>
      <c r="D32" s="201"/>
      <c r="E32" s="201"/>
      <c r="F32" s="201"/>
    </row>
    <row r="33" spans="1:6" ht="31.2" x14ac:dyDescent="0.25">
      <c r="A33" s="170">
        <v>1</v>
      </c>
      <c r="B33" s="207" t="s">
        <v>878</v>
      </c>
      <c r="C33" s="838">
        <v>22000000</v>
      </c>
      <c r="D33" s="207" t="s">
        <v>879</v>
      </c>
      <c r="E33" s="207" t="s">
        <v>880</v>
      </c>
      <c r="F33" s="207" t="s">
        <v>850</v>
      </c>
    </row>
    <row r="34" spans="1:6" x14ac:dyDescent="0.25">
      <c r="A34" s="174"/>
      <c r="B34" s="207"/>
      <c r="C34" s="838"/>
      <c r="D34" s="207"/>
      <c r="E34" s="207"/>
      <c r="F34" s="207"/>
    </row>
    <row r="35" spans="1:6" ht="31.2" x14ac:dyDescent="0.25">
      <c r="A35" s="162" t="s">
        <v>248</v>
      </c>
      <c r="B35" s="205" t="s">
        <v>881</v>
      </c>
      <c r="C35" s="390">
        <f>SUM(C36:C36)</f>
        <v>15000000</v>
      </c>
      <c r="D35" s="201"/>
      <c r="E35" s="201"/>
      <c r="F35" s="201"/>
    </row>
    <row r="36" spans="1:6" ht="31.2" x14ac:dyDescent="0.25">
      <c r="A36" s="170">
        <v>1</v>
      </c>
      <c r="B36" s="207" t="s">
        <v>464</v>
      </c>
      <c r="C36" s="838">
        <v>15000000</v>
      </c>
      <c r="D36" s="207" t="s">
        <v>882</v>
      </c>
      <c r="E36" s="207" t="s">
        <v>528</v>
      </c>
      <c r="F36" s="207" t="s">
        <v>850</v>
      </c>
    </row>
    <row r="37" spans="1:6" x14ac:dyDescent="0.25">
      <c r="A37" s="174"/>
      <c r="B37" s="207"/>
      <c r="C37" s="838"/>
      <c r="D37" s="207"/>
      <c r="E37" s="207"/>
      <c r="F37" s="207"/>
    </row>
    <row r="38" spans="1:6" ht="46.8" x14ac:dyDescent="0.25">
      <c r="A38" s="162" t="s">
        <v>249</v>
      </c>
      <c r="B38" s="211" t="s">
        <v>466</v>
      </c>
      <c r="C38" s="390">
        <f>SUM(C39)</f>
        <v>160000000</v>
      </c>
      <c r="D38" s="201"/>
      <c r="E38" s="201"/>
      <c r="F38" s="201"/>
    </row>
    <row r="39" spans="1:6" ht="46.8" x14ac:dyDescent="0.25">
      <c r="A39" s="170">
        <v>1</v>
      </c>
      <c r="B39" s="207" t="s">
        <v>467</v>
      </c>
      <c r="C39" s="838">
        <v>160000000</v>
      </c>
      <c r="D39" s="207" t="s">
        <v>883</v>
      </c>
      <c r="E39" s="207" t="s">
        <v>884</v>
      </c>
      <c r="F39" s="207" t="s">
        <v>850</v>
      </c>
    </row>
    <row r="40" spans="1:6" x14ac:dyDescent="0.25">
      <c r="A40" s="174"/>
      <c r="B40" s="207"/>
      <c r="C40" s="838"/>
      <c r="D40" s="207"/>
      <c r="E40" s="207"/>
      <c r="F40" s="207"/>
    </row>
    <row r="41" spans="1:6" x14ac:dyDescent="0.25">
      <c r="A41" s="162" t="s">
        <v>250</v>
      </c>
      <c r="B41" s="205" t="s">
        <v>885</v>
      </c>
      <c r="C41" s="390">
        <f>SUM(C42:C43)</f>
        <v>75000000</v>
      </c>
      <c r="D41" s="201"/>
      <c r="E41" s="201"/>
      <c r="F41" s="201"/>
    </row>
    <row r="42" spans="1:6" ht="31.2" x14ac:dyDescent="0.25">
      <c r="A42" s="170">
        <v>1</v>
      </c>
      <c r="B42" s="207" t="s">
        <v>886</v>
      </c>
      <c r="C42" s="838">
        <v>50000000</v>
      </c>
      <c r="D42" s="207" t="s">
        <v>887</v>
      </c>
      <c r="E42" s="207" t="s">
        <v>888</v>
      </c>
      <c r="F42" s="207" t="s">
        <v>850</v>
      </c>
    </row>
    <row r="43" spans="1:6" ht="31.2" x14ac:dyDescent="0.25">
      <c r="A43" s="170">
        <v>2</v>
      </c>
      <c r="B43" s="207" t="s">
        <v>889</v>
      </c>
      <c r="C43" s="838">
        <v>25000000</v>
      </c>
      <c r="D43" s="207" t="s">
        <v>890</v>
      </c>
      <c r="E43" s="207" t="s">
        <v>891</v>
      </c>
      <c r="F43" s="207" t="s">
        <v>850</v>
      </c>
    </row>
    <row r="44" spans="1:6" x14ac:dyDescent="0.25">
      <c r="A44" s="170"/>
      <c r="B44" s="207"/>
      <c r="C44" s="838"/>
      <c r="D44" s="207"/>
      <c r="E44" s="207"/>
      <c r="F44" s="207"/>
    </row>
    <row r="45" spans="1:6" x14ac:dyDescent="0.25">
      <c r="A45" s="162" t="s">
        <v>253</v>
      </c>
      <c r="B45" s="205" t="s">
        <v>892</v>
      </c>
      <c r="C45" s="390">
        <f>SUM(C46:C47)</f>
        <v>195000000</v>
      </c>
      <c r="D45" s="201"/>
      <c r="E45" s="201"/>
      <c r="F45" s="201"/>
    </row>
    <row r="46" spans="1:6" ht="46.8" x14ac:dyDescent="0.25">
      <c r="A46" s="170">
        <v>1</v>
      </c>
      <c r="B46" s="207" t="s">
        <v>893</v>
      </c>
      <c r="C46" s="838">
        <v>100000000</v>
      </c>
      <c r="D46" s="207" t="s">
        <v>894</v>
      </c>
      <c r="E46" s="207" t="s">
        <v>528</v>
      </c>
      <c r="F46" s="207" t="s">
        <v>850</v>
      </c>
    </row>
    <row r="47" spans="1:6" ht="46.8" x14ac:dyDescent="0.25">
      <c r="A47" s="170">
        <v>2</v>
      </c>
      <c r="B47" s="207" t="s">
        <v>895</v>
      </c>
      <c r="C47" s="838">
        <v>95000000</v>
      </c>
      <c r="D47" s="207" t="s">
        <v>896</v>
      </c>
      <c r="E47" s="207" t="s">
        <v>897</v>
      </c>
      <c r="F47" s="207" t="s">
        <v>850</v>
      </c>
    </row>
    <row r="48" spans="1:6" x14ac:dyDescent="0.25">
      <c r="A48" s="174"/>
      <c r="B48" s="207"/>
      <c r="C48" s="838"/>
      <c r="D48" s="207"/>
      <c r="E48" s="207"/>
      <c r="F48" s="207"/>
    </row>
    <row r="49" spans="1:6" ht="31.2" x14ac:dyDescent="0.25">
      <c r="A49" s="162" t="s">
        <v>256</v>
      </c>
      <c r="B49" s="205" t="s">
        <v>898</v>
      </c>
      <c r="C49" s="390">
        <f>SUM(C50:C59)</f>
        <v>1265000000</v>
      </c>
      <c r="D49" s="201"/>
      <c r="E49" s="201"/>
      <c r="F49" s="201"/>
    </row>
    <row r="50" spans="1:6" ht="62.4" x14ac:dyDescent="0.25">
      <c r="A50" s="170">
        <v>1</v>
      </c>
      <c r="B50" s="207" t="s">
        <v>899</v>
      </c>
      <c r="C50" s="838">
        <v>410000000</v>
      </c>
      <c r="D50" s="207" t="s">
        <v>900</v>
      </c>
      <c r="E50" s="207" t="s">
        <v>901</v>
      </c>
      <c r="F50" s="207" t="s">
        <v>902</v>
      </c>
    </row>
    <row r="51" spans="1:6" x14ac:dyDescent="0.25">
      <c r="A51" s="170">
        <v>2</v>
      </c>
      <c r="B51" s="207" t="s">
        <v>903</v>
      </c>
      <c r="C51" s="838">
        <v>55000000</v>
      </c>
      <c r="D51" s="207" t="s">
        <v>904</v>
      </c>
      <c r="E51" s="207" t="s">
        <v>905</v>
      </c>
      <c r="F51" s="207" t="s">
        <v>850</v>
      </c>
    </row>
    <row r="52" spans="1:6" ht="46.8" x14ac:dyDescent="0.25">
      <c r="A52" s="170">
        <v>3</v>
      </c>
      <c r="B52" s="216" t="s">
        <v>906</v>
      </c>
      <c r="C52" s="838">
        <v>300000000</v>
      </c>
      <c r="D52" s="207" t="s">
        <v>907</v>
      </c>
      <c r="E52" s="207" t="s">
        <v>908</v>
      </c>
      <c r="F52" s="207" t="s">
        <v>850</v>
      </c>
    </row>
    <row r="53" spans="1:6" ht="31.2" x14ac:dyDescent="0.25">
      <c r="A53" s="170">
        <v>4</v>
      </c>
      <c r="B53" s="207" t="s">
        <v>909</v>
      </c>
      <c r="C53" s="838">
        <v>100000000</v>
      </c>
      <c r="D53" s="207" t="s">
        <v>910</v>
      </c>
      <c r="E53" s="207" t="s">
        <v>911</v>
      </c>
      <c r="F53" s="207" t="s">
        <v>902</v>
      </c>
    </row>
    <row r="54" spans="1:6" ht="46.8" x14ac:dyDescent="0.25">
      <c r="A54" s="170">
        <v>5</v>
      </c>
      <c r="B54" s="207" t="s">
        <v>912</v>
      </c>
      <c r="C54" s="838">
        <v>120000000</v>
      </c>
      <c r="D54" s="207" t="s">
        <v>913</v>
      </c>
      <c r="E54" s="207" t="s">
        <v>528</v>
      </c>
      <c r="F54" s="207" t="s">
        <v>850</v>
      </c>
    </row>
    <row r="55" spans="1:6" x14ac:dyDescent="0.25">
      <c r="A55" s="170">
        <v>6</v>
      </c>
      <c r="B55" s="207" t="s">
        <v>914</v>
      </c>
      <c r="C55" s="838">
        <v>5000000</v>
      </c>
      <c r="D55" s="207" t="s">
        <v>915</v>
      </c>
      <c r="E55" s="207" t="s">
        <v>528</v>
      </c>
      <c r="F55" s="207" t="s">
        <v>850</v>
      </c>
    </row>
    <row r="56" spans="1:6" ht="31.2" x14ac:dyDescent="0.25">
      <c r="A56" s="170">
        <v>7</v>
      </c>
      <c r="B56" s="207" t="s">
        <v>916</v>
      </c>
      <c r="C56" s="838">
        <v>75000000</v>
      </c>
      <c r="D56" s="207" t="s">
        <v>917</v>
      </c>
      <c r="E56" s="207" t="s">
        <v>918</v>
      </c>
      <c r="F56" s="207" t="s">
        <v>850</v>
      </c>
    </row>
    <row r="57" spans="1:6" ht="31.2" x14ac:dyDescent="0.25">
      <c r="A57" s="170">
        <v>8</v>
      </c>
      <c r="B57" s="207" t="s">
        <v>919</v>
      </c>
      <c r="C57" s="838">
        <v>75000000</v>
      </c>
      <c r="D57" s="207" t="s">
        <v>920</v>
      </c>
      <c r="E57" s="207" t="s">
        <v>487</v>
      </c>
      <c r="F57" s="207" t="s">
        <v>850</v>
      </c>
    </row>
    <row r="58" spans="1:6" ht="46.8" x14ac:dyDescent="0.25">
      <c r="A58" s="170">
        <v>9</v>
      </c>
      <c r="B58" s="207" t="s">
        <v>921</v>
      </c>
      <c r="C58" s="838">
        <v>50000000</v>
      </c>
      <c r="D58" s="207" t="s">
        <v>922</v>
      </c>
      <c r="E58" s="207"/>
      <c r="F58" s="207" t="s">
        <v>850</v>
      </c>
    </row>
    <row r="59" spans="1:6" x14ac:dyDescent="0.25">
      <c r="A59" s="170">
        <v>10</v>
      </c>
      <c r="B59" s="207" t="s">
        <v>923</v>
      </c>
      <c r="C59" s="838">
        <v>75000000</v>
      </c>
      <c r="D59" s="207" t="s">
        <v>924</v>
      </c>
      <c r="E59" s="207" t="s">
        <v>918</v>
      </c>
      <c r="F59" s="207" t="s">
        <v>850</v>
      </c>
    </row>
    <row r="60" spans="1:6" x14ac:dyDescent="0.25">
      <c r="A60" s="170"/>
      <c r="B60" s="207"/>
      <c r="C60" s="838"/>
      <c r="D60" s="207"/>
      <c r="E60" s="207"/>
      <c r="F60" s="207"/>
    </row>
    <row r="61" spans="1:6" ht="31.2" x14ac:dyDescent="0.25">
      <c r="A61" s="162" t="s">
        <v>123</v>
      </c>
      <c r="B61" s="205" t="s">
        <v>925</v>
      </c>
      <c r="C61" s="390">
        <f>SUM(C62:C65)</f>
        <v>280000000</v>
      </c>
      <c r="D61" s="201"/>
      <c r="E61" s="201"/>
      <c r="F61" s="201"/>
    </row>
    <row r="62" spans="1:6" ht="31.2" x14ac:dyDescent="0.25">
      <c r="A62" s="170">
        <v>1</v>
      </c>
      <c r="B62" s="207" t="s">
        <v>926</v>
      </c>
      <c r="C62" s="838">
        <v>105000000</v>
      </c>
      <c r="D62" s="207" t="s">
        <v>927</v>
      </c>
      <c r="E62" s="207" t="s">
        <v>905</v>
      </c>
      <c r="F62" s="207" t="s">
        <v>902</v>
      </c>
    </row>
    <row r="63" spans="1:6" ht="46.8" x14ac:dyDescent="0.25">
      <c r="A63" s="170">
        <v>2</v>
      </c>
      <c r="B63" s="251" t="s">
        <v>928</v>
      </c>
      <c r="C63" s="838">
        <v>100000000</v>
      </c>
      <c r="D63" s="251" t="s">
        <v>929</v>
      </c>
      <c r="E63" s="207" t="s">
        <v>911</v>
      </c>
      <c r="F63" s="207" t="s">
        <v>902</v>
      </c>
    </row>
    <row r="64" spans="1:6" ht="62.4" x14ac:dyDescent="0.25">
      <c r="A64" s="170">
        <v>3</v>
      </c>
      <c r="B64" s="251" t="s">
        <v>930</v>
      </c>
      <c r="C64" s="838">
        <v>50000000</v>
      </c>
      <c r="D64" s="251" t="s">
        <v>931</v>
      </c>
      <c r="E64" s="207" t="s">
        <v>911</v>
      </c>
      <c r="F64" s="207" t="s">
        <v>902</v>
      </c>
    </row>
    <row r="65" spans="1:6" ht="46.8" x14ac:dyDescent="0.25">
      <c r="A65" s="170">
        <v>4</v>
      </c>
      <c r="B65" s="251" t="s">
        <v>932</v>
      </c>
      <c r="C65" s="838">
        <v>25000000</v>
      </c>
      <c r="D65" s="251" t="s">
        <v>933</v>
      </c>
      <c r="E65" s="207" t="s">
        <v>911</v>
      </c>
      <c r="F65" s="207" t="s">
        <v>902</v>
      </c>
    </row>
    <row r="66" spans="1:6" x14ac:dyDescent="0.25">
      <c r="A66" s="170"/>
      <c r="B66" s="207"/>
      <c r="C66" s="838" t="s">
        <v>876</v>
      </c>
      <c r="D66" s="207"/>
      <c r="E66" s="207"/>
      <c r="F66" s="207"/>
    </row>
    <row r="67" spans="1:6" x14ac:dyDescent="0.25">
      <c r="A67" s="162" t="s">
        <v>257</v>
      </c>
      <c r="B67" s="205" t="s">
        <v>934</v>
      </c>
      <c r="C67" s="390">
        <f>SUM(C68:C74)</f>
        <v>420000000</v>
      </c>
      <c r="D67" s="201"/>
      <c r="E67" s="201"/>
      <c r="F67" s="201"/>
    </row>
    <row r="68" spans="1:6" ht="31.2" x14ac:dyDescent="0.25">
      <c r="A68" s="170">
        <v>1</v>
      </c>
      <c r="B68" s="207" t="s">
        <v>935</v>
      </c>
      <c r="C68" s="838">
        <v>150000000</v>
      </c>
      <c r="D68" s="207" t="s">
        <v>936</v>
      </c>
      <c r="E68" s="207" t="s">
        <v>937</v>
      </c>
      <c r="F68" s="207" t="s">
        <v>902</v>
      </c>
    </row>
    <row r="69" spans="1:6" ht="31.2" x14ac:dyDescent="0.25">
      <c r="A69" s="170">
        <v>2</v>
      </c>
      <c r="B69" s="207" t="s">
        <v>938</v>
      </c>
      <c r="C69" s="838">
        <v>75000000</v>
      </c>
      <c r="D69" s="207" t="s">
        <v>939</v>
      </c>
      <c r="E69" s="207" t="s">
        <v>937</v>
      </c>
      <c r="F69" s="207" t="s">
        <v>902</v>
      </c>
    </row>
    <row r="70" spans="1:6" ht="31.2" x14ac:dyDescent="0.25">
      <c r="A70" s="170">
        <v>3</v>
      </c>
      <c r="B70" s="207" t="s">
        <v>940</v>
      </c>
      <c r="C70" s="838">
        <v>30000000</v>
      </c>
      <c r="D70" s="207" t="s">
        <v>941</v>
      </c>
      <c r="E70" s="207" t="s">
        <v>905</v>
      </c>
      <c r="F70" s="207" t="s">
        <v>902</v>
      </c>
    </row>
    <row r="71" spans="1:6" ht="31.2" x14ac:dyDescent="0.25">
      <c r="A71" s="170">
        <v>4</v>
      </c>
      <c r="B71" s="207" t="s">
        <v>942</v>
      </c>
      <c r="C71" s="838">
        <v>80000000</v>
      </c>
      <c r="D71" s="207" t="s">
        <v>943</v>
      </c>
      <c r="E71" s="207" t="s">
        <v>911</v>
      </c>
      <c r="F71" s="207" t="s">
        <v>944</v>
      </c>
    </row>
    <row r="72" spans="1:6" ht="31.2" x14ac:dyDescent="0.25">
      <c r="A72" s="170">
        <v>5</v>
      </c>
      <c r="B72" s="207" t="s">
        <v>945</v>
      </c>
      <c r="C72" s="838">
        <v>30000000</v>
      </c>
      <c r="D72" s="207" t="s">
        <v>946</v>
      </c>
      <c r="E72" s="207" t="s">
        <v>937</v>
      </c>
      <c r="F72" s="207" t="s">
        <v>902</v>
      </c>
    </row>
    <row r="73" spans="1:6" ht="31.2" x14ac:dyDescent="0.25">
      <c r="A73" s="170">
        <v>6</v>
      </c>
      <c r="B73" s="207" t="s">
        <v>947</v>
      </c>
      <c r="C73" s="838">
        <v>25000000</v>
      </c>
      <c r="D73" s="207" t="s">
        <v>948</v>
      </c>
      <c r="E73" s="207" t="s">
        <v>911</v>
      </c>
      <c r="F73" s="207" t="s">
        <v>902</v>
      </c>
    </row>
    <row r="74" spans="1:6" ht="31.2" x14ac:dyDescent="0.25">
      <c r="A74" s="170">
        <v>7</v>
      </c>
      <c r="B74" s="207" t="s">
        <v>949</v>
      </c>
      <c r="C74" s="838">
        <v>30000000</v>
      </c>
      <c r="D74" s="207" t="s">
        <v>950</v>
      </c>
      <c r="E74" s="207" t="s">
        <v>911</v>
      </c>
      <c r="F74" s="207" t="s">
        <v>902</v>
      </c>
    </row>
    <row r="75" spans="1:6" x14ac:dyDescent="0.25">
      <c r="A75" s="159"/>
      <c r="B75" s="207"/>
      <c r="C75" s="838"/>
      <c r="D75" s="207"/>
      <c r="E75" s="207"/>
      <c r="F75" s="207"/>
    </row>
    <row r="76" spans="1:6" ht="31.2" x14ac:dyDescent="0.25">
      <c r="A76" s="162" t="s">
        <v>258</v>
      </c>
      <c r="B76" s="205" t="s">
        <v>951</v>
      </c>
      <c r="C76" s="390">
        <f>SUM(C77:C82)</f>
        <v>325000000</v>
      </c>
      <c r="D76" s="201"/>
      <c r="E76" s="201"/>
      <c r="F76" s="201"/>
    </row>
    <row r="77" spans="1:6" ht="31.2" x14ac:dyDescent="0.25">
      <c r="A77" s="170">
        <v>1</v>
      </c>
      <c r="B77" s="207" t="s">
        <v>952</v>
      </c>
      <c r="C77" s="838">
        <v>60000000</v>
      </c>
      <c r="D77" s="207" t="s">
        <v>953</v>
      </c>
      <c r="E77" s="207" t="s">
        <v>937</v>
      </c>
      <c r="F77" s="207" t="s">
        <v>902</v>
      </c>
    </row>
    <row r="78" spans="1:6" ht="31.2" x14ac:dyDescent="0.25">
      <c r="A78" s="170">
        <v>2</v>
      </c>
      <c r="B78" s="207" t="s">
        <v>954</v>
      </c>
      <c r="C78" s="838">
        <v>70000000</v>
      </c>
      <c r="D78" s="207" t="s">
        <v>955</v>
      </c>
      <c r="E78" s="207" t="s">
        <v>937</v>
      </c>
      <c r="F78" s="207" t="s">
        <v>902</v>
      </c>
    </row>
    <row r="79" spans="1:6" ht="31.2" x14ac:dyDescent="0.25">
      <c r="A79" s="170">
        <v>3</v>
      </c>
      <c r="B79" s="207" t="s">
        <v>956</v>
      </c>
      <c r="C79" s="838">
        <v>50000000</v>
      </c>
      <c r="D79" s="207" t="s">
        <v>957</v>
      </c>
      <c r="E79" s="207" t="s">
        <v>487</v>
      </c>
      <c r="F79" s="207" t="s">
        <v>162</v>
      </c>
    </row>
    <row r="80" spans="1:6" ht="31.2" x14ac:dyDescent="0.25">
      <c r="A80" s="170">
        <v>4</v>
      </c>
      <c r="B80" s="216" t="s">
        <v>958</v>
      </c>
      <c r="C80" s="838">
        <v>65000000</v>
      </c>
      <c r="D80" s="207" t="s">
        <v>959</v>
      </c>
      <c r="E80" s="207" t="s">
        <v>937</v>
      </c>
      <c r="F80" s="207" t="s">
        <v>902</v>
      </c>
    </row>
    <row r="81" spans="1:6" ht="31.2" x14ac:dyDescent="0.25">
      <c r="A81" s="170">
        <v>5</v>
      </c>
      <c r="B81" s="216" t="s">
        <v>960</v>
      </c>
      <c r="C81" s="838">
        <v>40000000</v>
      </c>
      <c r="D81" s="207" t="s">
        <v>959</v>
      </c>
      <c r="E81" s="207" t="s">
        <v>961</v>
      </c>
      <c r="F81" s="207" t="s">
        <v>902</v>
      </c>
    </row>
    <row r="82" spans="1:6" ht="31.2" x14ac:dyDescent="0.25">
      <c r="A82" s="170">
        <v>6</v>
      </c>
      <c r="B82" s="216" t="s">
        <v>962</v>
      </c>
      <c r="C82" s="838">
        <v>40000000</v>
      </c>
      <c r="D82" s="207" t="s">
        <v>963</v>
      </c>
      <c r="E82" s="207" t="s">
        <v>905</v>
      </c>
      <c r="F82" s="207" t="s">
        <v>902</v>
      </c>
    </row>
    <row r="83" spans="1:6" x14ac:dyDescent="0.25">
      <c r="A83" s="170"/>
      <c r="B83" s="207"/>
      <c r="C83" s="838"/>
      <c r="D83" s="207"/>
      <c r="E83" s="207"/>
      <c r="F83" s="207"/>
    </row>
    <row r="84" spans="1:6" x14ac:dyDescent="0.25">
      <c r="A84" s="174"/>
      <c r="B84" s="201" t="s">
        <v>964</v>
      </c>
      <c r="C84" s="390">
        <f>SUM(C85)</f>
        <v>375000000</v>
      </c>
      <c r="D84" s="201"/>
      <c r="E84" s="201"/>
      <c r="F84" s="201"/>
    </row>
    <row r="85" spans="1:6" x14ac:dyDescent="0.25">
      <c r="A85" s="162" t="s">
        <v>260</v>
      </c>
      <c r="B85" s="205" t="s">
        <v>965</v>
      </c>
      <c r="C85" s="390">
        <f>SUM(C86:C90)</f>
        <v>375000000</v>
      </c>
      <c r="D85" s="201"/>
      <c r="E85" s="201"/>
      <c r="F85" s="201"/>
    </row>
    <row r="86" spans="1:6" ht="31.2" x14ac:dyDescent="0.25">
      <c r="A86" s="170">
        <v>1</v>
      </c>
      <c r="B86" s="207" t="s">
        <v>966</v>
      </c>
      <c r="C86" s="838">
        <v>50000000</v>
      </c>
      <c r="D86" s="207" t="s">
        <v>967</v>
      </c>
      <c r="E86" s="207" t="s">
        <v>528</v>
      </c>
      <c r="F86" s="207" t="s">
        <v>902</v>
      </c>
    </row>
    <row r="87" spans="1:6" ht="31.2" x14ac:dyDescent="0.25">
      <c r="A87" s="170">
        <v>2</v>
      </c>
      <c r="B87" s="207" t="s">
        <v>968</v>
      </c>
      <c r="C87" s="838">
        <v>35000000</v>
      </c>
      <c r="D87" s="207" t="s">
        <v>969</v>
      </c>
      <c r="E87" s="207" t="s">
        <v>528</v>
      </c>
      <c r="F87" s="207" t="s">
        <v>902</v>
      </c>
    </row>
    <row r="88" spans="1:6" ht="46.8" x14ac:dyDescent="0.25">
      <c r="A88" s="170">
        <v>3</v>
      </c>
      <c r="B88" s="207" t="s">
        <v>970</v>
      </c>
      <c r="C88" s="838">
        <v>125000000</v>
      </c>
      <c r="D88" s="207" t="s">
        <v>971</v>
      </c>
      <c r="E88" s="207" t="s">
        <v>918</v>
      </c>
      <c r="F88" s="207" t="s">
        <v>902</v>
      </c>
    </row>
    <row r="89" spans="1:6" ht="46.8" x14ac:dyDescent="0.25">
      <c r="A89" s="170">
        <v>4</v>
      </c>
      <c r="B89" s="207" t="s">
        <v>972</v>
      </c>
      <c r="C89" s="838">
        <v>65000000</v>
      </c>
      <c r="D89" s="207" t="s">
        <v>973</v>
      </c>
      <c r="E89" s="207" t="s">
        <v>918</v>
      </c>
      <c r="F89" s="207" t="s">
        <v>902</v>
      </c>
    </row>
    <row r="90" spans="1:6" ht="31.2" x14ac:dyDescent="0.25">
      <c r="A90" s="170">
        <v>5</v>
      </c>
      <c r="B90" s="71" t="s">
        <v>974</v>
      </c>
      <c r="C90" s="545">
        <v>100000000</v>
      </c>
      <c r="D90" s="207" t="s">
        <v>975</v>
      </c>
      <c r="E90" s="71" t="s">
        <v>528</v>
      </c>
      <c r="F90" s="207" t="s">
        <v>902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zoomScale="70" zoomScaleNormal="90" zoomScaleSheetLayoutView="70" workbookViewId="0">
      <selection activeCell="B5" sqref="B5"/>
    </sheetView>
  </sheetViews>
  <sheetFormatPr defaultColWidth="9.109375" defaultRowHeight="15.6" x14ac:dyDescent="0.3"/>
  <cols>
    <col min="1" max="1" width="7.77734375" style="841" customWidth="1"/>
    <col min="2" max="2" width="55.77734375" style="840" customWidth="1"/>
    <col min="3" max="3" width="23.77734375" style="840" customWidth="1"/>
    <col min="4" max="4" width="45.77734375" style="840" customWidth="1"/>
    <col min="5" max="6" width="24.77734375" style="843" customWidth="1"/>
    <col min="7" max="256" width="9.109375" style="840"/>
    <col min="257" max="257" width="7.88671875" style="840" customWidth="1"/>
    <col min="258" max="258" width="68.44140625" style="840" customWidth="1"/>
    <col min="259" max="259" width="16.33203125" style="840" bestFit="1" customWidth="1"/>
    <col min="260" max="260" width="56.33203125" style="840" customWidth="1"/>
    <col min="261" max="261" width="19.77734375" style="840" customWidth="1"/>
    <col min="262" max="262" width="34.33203125" style="840" customWidth="1"/>
    <col min="263" max="512" width="9.109375" style="840"/>
    <col min="513" max="513" width="7.88671875" style="840" customWidth="1"/>
    <col min="514" max="514" width="68.44140625" style="840" customWidth="1"/>
    <col min="515" max="515" width="16.33203125" style="840" bestFit="1" customWidth="1"/>
    <col min="516" max="516" width="56.33203125" style="840" customWidth="1"/>
    <col min="517" max="517" width="19.77734375" style="840" customWidth="1"/>
    <col min="518" max="518" width="34.33203125" style="840" customWidth="1"/>
    <col min="519" max="768" width="9.109375" style="840"/>
    <col min="769" max="769" width="7.88671875" style="840" customWidth="1"/>
    <col min="770" max="770" width="68.44140625" style="840" customWidth="1"/>
    <col min="771" max="771" width="16.33203125" style="840" bestFit="1" customWidth="1"/>
    <col min="772" max="772" width="56.33203125" style="840" customWidth="1"/>
    <col min="773" max="773" width="19.77734375" style="840" customWidth="1"/>
    <col min="774" max="774" width="34.33203125" style="840" customWidth="1"/>
    <col min="775" max="1024" width="9.109375" style="840"/>
    <col min="1025" max="1025" width="7.88671875" style="840" customWidth="1"/>
    <col min="1026" max="1026" width="68.44140625" style="840" customWidth="1"/>
    <col min="1027" max="1027" width="16.33203125" style="840" bestFit="1" customWidth="1"/>
    <col min="1028" max="1028" width="56.33203125" style="840" customWidth="1"/>
    <col min="1029" max="1029" width="19.77734375" style="840" customWidth="1"/>
    <col min="1030" max="1030" width="34.33203125" style="840" customWidth="1"/>
    <col min="1031" max="1280" width="9.109375" style="840"/>
    <col min="1281" max="1281" width="7.88671875" style="840" customWidth="1"/>
    <col min="1282" max="1282" width="68.44140625" style="840" customWidth="1"/>
    <col min="1283" max="1283" width="16.33203125" style="840" bestFit="1" customWidth="1"/>
    <col min="1284" max="1284" width="56.33203125" style="840" customWidth="1"/>
    <col min="1285" max="1285" width="19.77734375" style="840" customWidth="1"/>
    <col min="1286" max="1286" width="34.33203125" style="840" customWidth="1"/>
    <col min="1287" max="1536" width="9.109375" style="840"/>
    <col min="1537" max="1537" width="7.88671875" style="840" customWidth="1"/>
    <col min="1538" max="1538" width="68.44140625" style="840" customWidth="1"/>
    <col min="1539" max="1539" width="16.33203125" style="840" bestFit="1" customWidth="1"/>
    <col min="1540" max="1540" width="56.33203125" style="840" customWidth="1"/>
    <col min="1541" max="1541" width="19.77734375" style="840" customWidth="1"/>
    <col min="1542" max="1542" width="34.33203125" style="840" customWidth="1"/>
    <col min="1543" max="1792" width="9.109375" style="840"/>
    <col min="1793" max="1793" width="7.88671875" style="840" customWidth="1"/>
    <col min="1794" max="1794" width="68.44140625" style="840" customWidth="1"/>
    <col min="1795" max="1795" width="16.33203125" style="840" bestFit="1" customWidth="1"/>
    <col min="1796" max="1796" width="56.33203125" style="840" customWidth="1"/>
    <col min="1797" max="1797" width="19.77734375" style="840" customWidth="1"/>
    <col min="1798" max="1798" width="34.33203125" style="840" customWidth="1"/>
    <col min="1799" max="2048" width="9.109375" style="840"/>
    <col min="2049" max="2049" width="7.88671875" style="840" customWidth="1"/>
    <col min="2050" max="2050" width="68.44140625" style="840" customWidth="1"/>
    <col min="2051" max="2051" width="16.33203125" style="840" bestFit="1" customWidth="1"/>
    <col min="2052" max="2052" width="56.33203125" style="840" customWidth="1"/>
    <col min="2053" max="2053" width="19.77734375" style="840" customWidth="1"/>
    <col min="2054" max="2054" width="34.33203125" style="840" customWidth="1"/>
    <col min="2055" max="2304" width="9.109375" style="840"/>
    <col min="2305" max="2305" width="7.88671875" style="840" customWidth="1"/>
    <col min="2306" max="2306" width="68.44140625" style="840" customWidth="1"/>
    <col min="2307" max="2307" width="16.33203125" style="840" bestFit="1" customWidth="1"/>
    <col min="2308" max="2308" width="56.33203125" style="840" customWidth="1"/>
    <col min="2309" max="2309" width="19.77734375" style="840" customWidth="1"/>
    <col min="2310" max="2310" width="34.33203125" style="840" customWidth="1"/>
    <col min="2311" max="2560" width="9.109375" style="840"/>
    <col min="2561" max="2561" width="7.88671875" style="840" customWidth="1"/>
    <col min="2562" max="2562" width="68.44140625" style="840" customWidth="1"/>
    <col min="2563" max="2563" width="16.33203125" style="840" bestFit="1" customWidth="1"/>
    <col min="2564" max="2564" width="56.33203125" style="840" customWidth="1"/>
    <col min="2565" max="2565" width="19.77734375" style="840" customWidth="1"/>
    <col min="2566" max="2566" width="34.33203125" style="840" customWidth="1"/>
    <col min="2567" max="2816" width="9.109375" style="840"/>
    <col min="2817" max="2817" width="7.88671875" style="840" customWidth="1"/>
    <col min="2818" max="2818" width="68.44140625" style="840" customWidth="1"/>
    <col min="2819" max="2819" width="16.33203125" style="840" bestFit="1" customWidth="1"/>
    <col min="2820" max="2820" width="56.33203125" style="840" customWidth="1"/>
    <col min="2821" max="2821" width="19.77734375" style="840" customWidth="1"/>
    <col min="2822" max="2822" width="34.33203125" style="840" customWidth="1"/>
    <col min="2823" max="3072" width="9.109375" style="840"/>
    <col min="3073" max="3073" width="7.88671875" style="840" customWidth="1"/>
    <col min="3074" max="3074" width="68.44140625" style="840" customWidth="1"/>
    <col min="3075" max="3075" width="16.33203125" style="840" bestFit="1" customWidth="1"/>
    <col min="3076" max="3076" width="56.33203125" style="840" customWidth="1"/>
    <col min="3077" max="3077" width="19.77734375" style="840" customWidth="1"/>
    <col min="3078" max="3078" width="34.33203125" style="840" customWidth="1"/>
    <col min="3079" max="3328" width="9.109375" style="840"/>
    <col min="3329" max="3329" width="7.88671875" style="840" customWidth="1"/>
    <col min="3330" max="3330" width="68.44140625" style="840" customWidth="1"/>
    <col min="3331" max="3331" width="16.33203125" style="840" bestFit="1" customWidth="1"/>
    <col min="3332" max="3332" width="56.33203125" style="840" customWidth="1"/>
    <col min="3333" max="3333" width="19.77734375" style="840" customWidth="1"/>
    <col min="3334" max="3334" width="34.33203125" style="840" customWidth="1"/>
    <col min="3335" max="3584" width="9.109375" style="840"/>
    <col min="3585" max="3585" width="7.88671875" style="840" customWidth="1"/>
    <col min="3586" max="3586" width="68.44140625" style="840" customWidth="1"/>
    <col min="3587" max="3587" width="16.33203125" style="840" bestFit="1" customWidth="1"/>
    <col min="3588" max="3588" width="56.33203125" style="840" customWidth="1"/>
    <col min="3589" max="3589" width="19.77734375" style="840" customWidth="1"/>
    <col min="3590" max="3590" width="34.33203125" style="840" customWidth="1"/>
    <col min="3591" max="3840" width="9.109375" style="840"/>
    <col min="3841" max="3841" width="7.88671875" style="840" customWidth="1"/>
    <col min="3842" max="3842" width="68.44140625" style="840" customWidth="1"/>
    <col min="3843" max="3843" width="16.33203125" style="840" bestFit="1" customWidth="1"/>
    <col min="3844" max="3844" width="56.33203125" style="840" customWidth="1"/>
    <col min="3845" max="3845" width="19.77734375" style="840" customWidth="1"/>
    <col min="3846" max="3846" width="34.33203125" style="840" customWidth="1"/>
    <col min="3847" max="4096" width="9.109375" style="840"/>
    <col min="4097" max="4097" width="7.88671875" style="840" customWidth="1"/>
    <col min="4098" max="4098" width="68.44140625" style="840" customWidth="1"/>
    <col min="4099" max="4099" width="16.33203125" style="840" bestFit="1" customWidth="1"/>
    <col min="4100" max="4100" width="56.33203125" style="840" customWidth="1"/>
    <col min="4101" max="4101" width="19.77734375" style="840" customWidth="1"/>
    <col min="4102" max="4102" width="34.33203125" style="840" customWidth="1"/>
    <col min="4103" max="4352" width="9.109375" style="840"/>
    <col min="4353" max="4353" width="7.88671875" style="840" customWidth="1"/>
    <col min="4354" max="4354" width="68.44140625" style="840" customWidth="1"/>
    <col min="4355" max="4355" width="16.33203125" style="840" bestFit="1" customWidth="1"/>
    <col min="4356" max="4356" width="56.33203125" style="840" customWidth="1"/>
    <col min="4357" max="4357" width="19.77734375" style="840" customWidth="1"/>
    <col min="4358" max="4358" width="34.33203125" style="840" customWidth="1"/>
    <col min="4359" max="4608" width="9.109375" style="840"/>
    <col min="4609" max="4609" width="7.88671875" style="840" customWidth="1"/>
    <col min="4610" max="4610" width="68.44140625" style="840" customWidth="1"/>
    <col min="4611" max="4611" width="16.33203125" style="840" bestFit="1" customWidth="1"/>
    <col min="4612" max="4612" width="56.33203125" style="840" customWidth="1"/>
    <col min="4613" max="4613" width="19.77734375" style="840" customWidth="1"/>
    <col min="4614" max="4614" width="34.33203125" style="840" customWidth="1"/>
    <col min="4615" max="4864" width="9.109375" style="840"/>
    <col min="4865" max="4865" width="7.88671875" style="840" customWidth="1"/>
    <col min="4866" max="4866" width="68.44140625" style="840" customWidth="1"/>
    <col min="4867" max="4867" width="16.33203125" style="840" bestFit="1" customWidth="1"/>
    <col min="4868" max="4868" width="56.33203125" style="840" customWidth="1"/>
    <col min="4869" max="4869" width="19.77734375" style="840" customWidth="1"/>
    <col min="4870" max="4870" width="34.33203125" style="840" customWidth="1"/>
    <col min="4871" max="5120" width="9.109375" style="840"/>
    <col min="5121" max="5121" width="7.88671875" style="840" customWidth="1"/>
    <col min="5122" max="5122" width="68.44140625" style="840" customWidth="1"/>
    <col min="5123" max="5123" width="16.33203125" style="840" bestFit="1" customWidth="1"/>
    <col min="5124" max="5124" width="56.33203125" style="840" customWidth="1"/>
    <col min="5125" max="5125" width="19.77734375" style="840" customWidth="1"/>
    <col min="5126" max="5126" width="34.33203125" style="840" customWidth="1"/>
    <col min="5127" max="5376" width="9.109375" style="840"/>
    <col min="5377" max="5377" width="7.88671875" style="840" customWidth="1"/>
    <col min="5378" max="5378" width="68.44140625" style="840" customWidth="1"/>
    <col min="5379" max="5379" width="16.33203125" style="840" bestFit="1" customWidth="1"/>
    <col min="5380" max="5380" width="56.33203125" style="840" customWidth="1"/>
    <col min="5381" max="5381" width="19.77734375" style="840" customWidth="1"/>
    <col min="5382" max="5382" width="34.33203125" style="840" customWidth="1"/>
    <col min="5383" max="5632" width="9.109375" style="840"/>
    <col min="5633" max="5633" width="7.88671875" style="840" customWidth="1"/>
    <col min="5634" max="5634" width="68.44140625" style="840" customWidth="1"/>
    <col min="5635" max="5635" width="16.33203125" style="840" bestFit="1" customWidth="1"/>
    <col min="5636" max="5636" width="56.33203125" style="840" customWidth="1"/>
    <col min="5637" max="5637" width="19.77734375" style="840" customWidth="1"/>
    <col min="5638" max="5638" width="34.33203125" style="840" customWidth="1"/>
    <col min="5639" max="5888" width="9.109375" style="840"/>
    <col min="5889" max="5889" width="7.88671875" style="840" customWidth="1"/>
    <col min="5890" max="5890" width="68.44140625" style="840" customWidth="1"/>
    <col min="5891" max="5891" width="16.33203125" style="840" bestFit="1" customWidth="1"/>
    <col min="5892" max="5892" width="56.33203125" style="840" customWidth="1"/>
    <col min="5893" max="5893" width="19.77734375" style="840" customWidth="1"/>
    <col min="5894" max="5894" width="34.33203125" style="840" customWidth="1"/>
    <col min="5895" max="6144" width="9.109375" style="840"/>
    <col min="6145" max="6145" width="7.88671875" style="840" customWidth="1"/>
    <col min="6146" max="6146" width="68.44140625" style="840" customWidth="1"/>
    <col min="6147" max="6147" width="16.33203125" style="840" bestFit="1" customWidth="1"/>
    <col min="6148" max="6148" width="56.33203125" style="840" customWidth="1"/>
    <col min="6149" max="6149" width="19.77734375" style="840" customWidth="1"/>
    <col min="6150" max="6150" width="34.33203125" style="840" customWidth="1"/>
    <col min="6151" max="6400" width="9.109375" style="840"/>
    <col min="6401" max="6401" width="7.88671875" style="840" customWidth="1"/>
    <col min="6402" max="6402" width="68.44140625" style="840" customWidth="1"/>
    <col min="6403" max="6403" width="16.33203125" style="840" bestFit="1" customWidth="1"/>
    <col min="6404" max="6404" width="56.33203125" style="840" customWidth="1"/>
    <col min="6405" max="6405" width="19.77734375" style="840" customWidth="1"/>
    <col min="6406" max="6406" width="34.33203125" style="840" customWidth="1"/>
    <col min="6407" max="6656" width="9.109375" style="840"/>
    <col min="6657" max="6657" width="7.88671875" style="840" customWidth="1"/>
    <col min="6658" max="6658" width="68.44140625" style="840" customWidth="1"/>
    <col min="6659" max="6659" width="16.33203125" style="840" bestFit="1" customWidth="1"/>
    <col min="6660" max="6660" width="56.33203125" style="840" customWidth="1"/>
    <col min="6661" max="6661" width="19.77734375" style="840" customWidth="1"/>
    <col min="6662" max="6662" width="34.33203125" style="840" customWidth="1"/>
    <col min="6663" max="6912" width="9.109375" style="840"/>
    <col min="6913" max="6913" width="7.88671875" style="840" customWidth="1"/>
    <col min="6914" max="6914" width="68.44140625" style="840" customWidth="1"/>
    <col min="6915" max="6915" width="16.33203125" style="840" bestFit="1" customWidth="1"/>
    <col min="6916" max="6916" width="56.33203125" style="840" customWidth="1"/>
    <col min="6917" max="6917" width="19.77734375" style="840" customWidth="1"/>
    <col min="6918" max="6918" width="34.33203125" style="840" customWidth="1"/>
    <col min="6919" max="7168" width="9.109375" style="840"/>
    <col min="7169" max="7169" width="7.88671875" style="840" customWidth="1"/>
    <col min="7170" max="7170" width="68.44140625" style="840" customWidth="1"/>
    <col min="7171" max="7171" width="16.33203125" style="840" bestFit="1" customWidth="1"/>
    <col min="7172" max="7172" width="56.33203125" style="840" customWidth="1"/>
    <col min="7173" max="7173" width="19.77734375" style="840" customWidth="1"/>
    <col min="7174" max="7174" width="34.33203125" style="840" customWidth="1"/>
    <col min="7175" max="7424" width="9.109375" style="840"/>
    <col min="7425" max="7425" width="7.88671875" style="840" customWidth="1"/>
    <col min="7426" max="7426" width="68.44140625" style="840" customWidth="1"/>
    <col min="7427" max="7427" width="16.33203125" style="840" bestFit="1" customWidth="1"/>
    <col min="7428" max="7428" width="56.33203125" style="840" customWidth="1"/>
    <col min="7429" max="7429" width="19.77734375" style="840" customWidth="1"/>
    <col min="7430" max="7430" width="34.33203125" style="840" customWidth="1"/>
    <col min="7431" max="7680" width="9.109375" style="840"/>
    <col min="7681" max="7681" width="7.88671875" style="840" customWidth="1"/>
    <col min="7682" max="7682" width="68.44140625" style="840" customWidth="1"/>
    <col min="7683" max="7683" width="16.33203125" style="840" bestFit="1" customWidth="1"/>
    <col min="7684" max="7684" width="56.33203125" style="840" customWidth="1"/>
    <col min="7685" max="7685" width="19.77734375" style="840" customWidth="1"/>
    <col min="7686" max="7686" width="34.33203125" style="840" customWidth="1"/>
    <col min="7687" max="7936" width="9.109375" style="840"/>
    <col min="7937" max="7937" width="7.88671875" style="840" customWidth="1"/>
    <col min="7938" max="7938" width="68.44140625" style="840" customWidth="1"/>
    <col min="7939" max="7939" width="16.33203125" style="840" bestFit="1" customWidth="1"/>
    <col min="7940" max="7940" width="56.33203125" style="840" customWidth="1"/>
    <col min="7941" max="7941" width="19.77734375" style="840" customWidth="1"/>
    <col min="7942" max="7942" width="34.33203125" style="840" customWidth="1"/>
    <col min="7943" max="8192" width="9.109375" style="840"/>
    <col min="8193" max="8193" width="7.88671875" style="840" customWidth="1"/>
    <col min="8194" max="8194" width="68.44140625" style="840" customWidth="1"/>
    <col min="8195" max="8195" width="16.33203125" style="840" bestFit="1" customWidth="1"/>
    <col min="8196" max="8196" width="56.33203125" style="840" customWidth="1"/>
    <col min="8197" max="8197" width="19.77734375" style="840" customWidth="1"/>
    <col min="8198" max="8198" width="34.33203125" style="840" customWidth="1"/>
    <col min="8199" max="8448" width="9.109375" style="840"/>
    <col min="8449" max="8449" width="7.88671875" style="840" customWidth="1"/>
    <col min="8450" max="8450" width="68.44140625" style="840" customWidth="1"/>
    <col min="8451" max="8451" width="16.33203125" style="840" bestFit="1" customWidth="1"/>
    <col min="8452" max="8452" width="56.33203125" style="840" customWidth="1"/>
    <col min="8453" max="8453" width="19.77734375" style="840" customWidth="1"/>
    <col min="8454" max="8454" width="34.33203125" style="840" customWidth="1"/>
    <col min="8455" max="8704" width="9.109375" style="840"/>
    <col min="8705" max="8705" width="7.88671875" style="840" customWidth="1"/>
    <col min="8706" max="8706" width="68.44140625" style="840" customWidth="1"/>
    <col min="8707" max="8707" width="16.33203125" style="840" bestFit="1" customWidth="1"/>
    <col min="8708" max="8708" width="56.33203125" style="840" customWidth="1"/>
    <col min="8709" max="8709" width="19.77734375" style="840" customWidth="1"/>
    <col min="8710" max="8710" width="34.33203125" style="840" customWidth="1"/>
    <col min="8711" max="8960" width="9.109375" style="840"/>
    <col min="8961" max="8961" width="7.88671875" style="840" customWidth="1"/>
    <col min="8962" max="8962" width="68.44140625" style="840" customWidth="1"/>
    <col min="8963" max="8963" width="16.33203125" style="840" bestFit="1" customWidth="1"/>
    <col min="8964" max="8964" width="56.33203125" style="840" customWidth="1"/>
    <col min="8965" max="8965" width="19.77734375" style="840" customWidth="1"/>
    <col min="8966" max="8966" width="34.33203125" style="840" customWidth="1"/>
    <col min="8967" max="9216" width="9.109375" style="840"/>
    <col min="9217" max="9217" width="7.88671875" style="840" customWidth="1"/>
    <col min="9218" max="9218" width="68.44140625" style="840" customWidth="1"/>
    <col min="9219" max="9219" width="16.33203125" style="840" bestFit="1" customWidth="1"/>
    <col min="9220" max="9220" width="56.33203125" style="840" customWidth="1"/>
    <col min="9221" max="9221" width="19.77734375" style="840" customWidth="1"/>
    <col min="9222" max="9222" width="34.33203125" style="840" customWidth="1"/>
    <col min="9223" max="9472" width="9.109375" style="840"/>
    <col min="9473" max="9473" width="7.88671875" style="840" customWidth="1"/>
    <col min="9474" max="9474" width="68.44140625" style="840" customWidth="1"/>
    <col min="9475" max="9475" width="16.33203125" style="840" bestFit="1" customWidth="1"/>
    <col min="9476" max="9476" width="56.33203125" style="840" customWidth="1"/>
    <col min="9477" max="9477" width="19.77734375" style="840" customWidth="1"/>
    <col min="9478" max="9478" width="34.33203125" style="840" customWidth="1"/>
    <col min="9479" max="9728" width="9.109375" style="840"/>
    <col min="9729" max="9729" width="7.88671875" style="840" customWidth="1"/>
    <col min="9730" max="9730" width="68.44140625" style="840" customWidth="1"/>
    <col min="9731" max="9731" width="16.33203125" style="840" bestFit="1" customWidth="1"/>
    <col min="9732" max="9732" width="56.33203125" style="840" customWidth="1"/>
    <col min="9733" max="9733" width="19.77734375" style="840" customWidth="1"/>
    <col min="9734" max="9734" width="34.33203125" style="840" customWidth="1"/>
    <col min="9735" max="9984" width="9.109375" style="840"/>
    <col min="9985" max="9985" width="7.88671875" style="840" customWidth="1"/>
    <col min="9986" max="9986" width="68.44140625" style="840" customWidth="1"/>
    <col min="9987" max="9987" width="16.33203125" style="840" bestFit="1" customWidth="1"/>
    <col min="9988" max="9988" width="56.33203125" style="840" customWidth="1"/>
    <col min="9989" max="9989" width="19.77734375" style="840" customWidth="1"/>
    <col min="9990" max="9990" width="34.33203125" style="840" customWidth="1"/>
    <col min="9991" max="10240" width="9.109375" style="840"/>
    <col min="10241" max="10241" width="7.88671875" style="840" customWidth="1"/>
    <col min="10242" max="10242" width="68.44140625" style="840" customWidth="1"/>
    <col min="10243" max="10243" width="16.33203125" style="840" bestFit="1" customWidth="1"/>
    <col min="10244" max="10244" width="56.33203125" style="840" customWidth="1"/>
    <col min="10245" max="10245" width="19.77734375" style="840" customWidth="1"/>
    <col min="10246" max="10246" width="34.33203125" style="840" customWidth="1"/>
    <col min="10247" max="10496" width="9.109375" style="840"/>
    <col min="10497" max="10497" width="7.88671875" style="840" customWidth="1"/>
    <col min="10498" max="10498" width="68.44140625" style="840" customWidth="1"/>
    <col min="10499" max="10499" width="16.33203125" style="840" bestFit="1" customWidth="1"/>
    <col min="10500" max="10500" width="56.33203125" style="840" customWidth="1"/>
    <col min="10501" max="10501" width="19.77734375" style="840" customWidth="1"/>
    <col min="10502" max="10502" width="34.33203125" style="840" customWidth="1"/>
    <col min="10503" max="10752" width="9.109375" style="840"/>
    <col min="10753" max="10753" width="7.88671875" style="840" customWidth="1"/>
    <col min="10754" max="10754" width="68.44140625" style="840" customWidth="1"/>
    <col min="10755" max="10755" width="16.33203125" style="840" bestFit="1" customWidth="1"/>
    <col min="10756" max="10756" width="56.33203125" style="840" customWidth="1"/>
    <col min="10757" max="10757" width="19.77734375" style="840" customWidth="1"/>
    <col min="10758" max="10758" width="34.33203125" style="840" customWidth="1"/>
    <col min="10759" max="11008" width="9.109375" style="840"/>
    <col min="11009" max="11009" width="7.88671875" style="840" customWidth="1"/>
    <col min="11010" max="11010" width="68.44140625" style="840" customWidth="1"/>
    <col min="11011" max="11011" width="16.33203125" style="840" bestFit="1" customWidth="1"/>
    <col min="11012" max="11012" width="56.33203125" style="840" customWidth="1"/>
    <col min="11013" max="11013" width="19.77734375" style="840" customWidth="1"/>
    <col min="11014" max="11014" width="34.33203125" style="840" customWidth="1"/>
    <col min="11015" max="11264" width="9.109375" style="840"/>
    <col min="11265" max="11265" width="7.88671875" style="840" customWidth="1"/>
    <col min="11266" max="11266" width="68.44140625" style="840" customWidth="1"/>
    <col min="11267" max="11267" width="16.33203125" style="840" bestFit="1" customWidth="1"/>
    <col min="11268" max="11268" width="56.33203125" style="840" customWidth="1"/>
    <col min="11269" max="11269" width="19.77734375" style="840" customWidth="1"/>
    <col min="11270" max="11270" width="34.33203125" style="840" customWidth="1"/>
    <col min="11271" max="11520" width="9.109375" style="840"/>
    <col min="11521" max="11521" width="7.88671875" style="840" customWidth="1"/>
    <col min="11522" max="11522" width="68.44140625" style="840" customWidth="1"/>
    <col min="11523" max="11523" width="16.33203125" style="840" bestFit="1" customWidth="1"/>
    <col min="11524" max="11524" width="56.33203125" style="840" customWidth="1"/>
    <col min="11525" max="11525" width="19.77734375" style="840" customWidth="1"/>
    <col min="11526" max="11526" width="34.33203125" style="840" customWidth="1"/>
    <col min="11527" max="11776" width="9.109375" style="840"/>
    <col min="11777" max="11777" width="7.88671875" style="840" customWidth="1"/>
    <col min="11778" max="11778" width="68.44140625" style="840" customWidth="1"/>
    <col min="11779" max="11779" width="16.33203125" style="840" bestFit="1" customWidth="1"/>
    <col min="11780" max="11780" width="56.33203125" style="840" customWidth="1"/>
    <col min="11781" max="11781" width="19.77734375" style="840" customWidth="1"/>
    <col min="11782" max="11782" width="34.33203125" style="840" customWidth="1"/>
    <col min="11783" max="12032" width="9.109375" style="840"/>
    <col min="12033" max="12033" width="7.88671875" style="840" customWidth="1"/>
    <col min="12034" max="12034" width="68.44140625" style="840" customWidth="1"/>
    <col min="12035" max="12035" width="16.33203125" style="840" bestFit="1" customWidth="1"/>
    <col min="12036" max="12036" width="56.33203125" style="840" customWidth="1"/>
    <col min="12037" max="12037" width="19.77734375" style="840" customWidth="1"/>
    <col min="12038" max="12038" width="34.33203125" style="840" customWidth="1"/>
    <col min="12039" max="12288" width="9.109375" style="840"/>
    <col min="12289" max="12289" width="7.88671875" style="840" customWidth="1"/>
    <col min="12290" max="12290" width="68.44140625" style="840" customWidth="1"/>
    <col min="12291" max="12291" width="16.33203125" style="840" bestFit="1" customWidth="1"/>
    <col min="12292" max="12292" width="56.33203125" style="840" customWidth="1"/>
    <col min="12293" max="12293" width="19.77734375" style="840" customWidth="1"/>
    <col min="12294" max="12294" width="34.33203125" style="840" customWidth="1"/>
    <col min="12295" max="12544" width="9.109375" style="840"/>
    <col min="12545" max="12545" width="7.88671875" style="840" customWidth="1"/>
    <col min="12546" max="12546" width="68.44140625" style="840" customWidth="1"/>
    <col min="12547" max="12547" width="16.33203125" style="840" bestFit="1" customWidth="1"/>
    <col min="12548" max="12548" width="56.33203125" style="840" customWidth="1"/>
    <col min="12549" max="12549" width="19.77734375" style="840" customWidth="1"/>
    <col min="12550" max="12550" width="34.33203125" style="840" customWidth="1"/>
    <col min="12551" max="12800" width="9.109375" style="840"/>
    <col min="12801" max="12801" width="7.88671875" style="840" customWidth="1"/>
    <col min="12802" max="12802" width="68.44140625" style="840" customWidth="1"/>
    <col min="12803" max="12803" width="16.33203125" style="840" bestFit="1" customWidth="1"/>
    <col min="12804" max="12804" width="56.33203125" style="840" customWidth="1"/>
    <col min="12805" max="12805" width="19.77734375" style="840" customWidth="1"/>
    <col min="12806" max="12806" width="34.33203125" style="840" customWidth="1"/>
    <col min="12807" max="13056" width="9.109375" style="840"/>
    <col min="13057" max="13057" width="7.88671875" style="840" customWidth="1"/>
    <col min="13058" max="13058" width="68.44140625" style="840" customWidth="1"/>
    <col min="13059" max="13059" width="16.33203125" style="840" bestFit="1" customWidth="1"/>
    <col min="13060" max="13060" width="56.33203125" style="840" customWidth="1"/>
    <col min="13061" max="13061" width="19.77734375" style="840" customWidth="1"/>
    <col min="13062" max="13062" width="34.33203125" style="840" customWidth="1"/>
    <col min="13063" max="13312" width="9.109375" style="840"/>
    <col min="13313" max="13313" width="7.88671875" style="840" customWidth="1"/>
    <col min="13314" max="13314" width="68.44140625" style="840" customWidth="1"/>
    <col min="13315" max="13315" width="16.33203125" style="840" bestFit="1" customWidth="1"/>
    <col min="13316" max="13316" width="56.33203125" style="840" customWidth="1"/>
    <col min="13317" max="13317" width="19.77734375" style="840" customWidth="1"/>
    <col min="13318" max="13318" width="34.33203125" style="840" customWidth="1"/>
    <col min="13319" max="13568" width="9.109375" style="840"/>
    <col min="13569" max="13569" width="7.88671875" style="840" customWidth="1"/>
    <col min="13570" max="13570" width="68.44140625" style="840" customWidth="1"/>
    <col min="13571" max="13571" width="16.33203125" style="840" bestFit="1" customWidth="1"/>
    <col min="13572" max="13572" width="56.33203125" style="840" customWidth="1"/>
    <col min="13573" max="13573" width="19.77734375" style="840" customWidth="1"/>
    <col min="13574" max="13574" width="34.33203125" style="840" customWidth="1"/>
    <col min="13575" max="13824" width="9.109375" style="840"/>
    <col min="13825" max="13825" width="7.88671875" style="840" customWidth="1"/>
    <col min="13826" max="13826" width="68.44140625" style="840" customWidth="1"/>
    <col min="13827" max="13827" width="16.33203125" style="840" bestFit="1" customWidth="1"/>
    <col min="13828" max="13828" width="56.33203125" style="840" customWidth="1"/>
    <col min="13829" max="13829" width="19.77734375" style="840" customWidth="1"/>
    <col min="13830" max="13830" width="34.33203125" style="840" customWidth="1"/>
    <col min="13831" max="14080" width="9.109375" style="840"/>
    <col min="14081" max="14081" width="7.88671875" style="840" customWidth="1"/>
    <col min="14082" max="14082" width="68.44140625" style="840" customWidth="1"/>
    <col min="14083" max="14083" width="16.33203125" style="840" bestFit="1" customWidth="1"/>
    <col min="14084" max="14084" width="56.33203125" style="840" customWidth="1"/>
    <col min="14085" max="14085" width="19.77734375" style="840" customWidth="1"/>
    <col min="14086" max="14086" width="34.33203125" style="840" customWidth="1"/>
    <col min="14087" max="14336" width="9.109375" style="840"/>
    <col min="14337" max="14337" width="7.88671875" style="840" customWidth="1"/>
    <col min="14338" max="14338" width="68.44140625" style="840" customWidth="1"/>
    <col min="14339" max="14339" width="16.33203125" style="840" bestFit="1" customWidth="1"/>
    <col min="14340" max="14340" width="56.33203125" style="840" customWidth="1"/>
    <col min="14341" max="14341" width="19.77734375" style="840" customWidth="1"/>
    <col min="14342" max="14342" width="34.33203125" style="840" customWidth="1"/>
    <col min="14343" max="14592" width="9.109375" style="840"/>
    <col min="14593" max="14593" width="7.88671875" style="840" customWidth="1"/>
    <col min="14594" max="14594" width="68.44140625" style="840" customWidth="1"/>
    <col min="14595" max="14595" width="16.33203125" style="840" bestFit="1" customWidth="1"/>
    <col min="14596" max="14596" width="56.33203125" style="840" customWidth="1"/>
    <col min="14597" max="14597" width="19.77734375" style="840" customWidth="1"/>
    <col min="14598" max="14598" width="34.33203125" style="840" customWidth="1"/>
    <col min="14599" max="14848" width="9.109375" style="840"/>
    <col min="14849" max="14849" width="7.88671875" style="840" customWidth="1"/>
    <col min="14850" max="14850" width="68.44140625" style="840" customWidth="1"/>
    <col min="14851" max="14851" width="16.33203125" style="840" bestFit="1" customWidth="1"/>
    <col min="14852" max="14852" width="56.33203125" style="840" customWidth="1"/>
    <col min="14853" max="14853" width="19.77734375" style="840" customWidth="1"/>
    <col min="14854" max="14854" width="34.33203125" style="840" customWidth="1"/>
    <col min="14855" max="15104" width="9.109375" style="840"/>
    <col min="15105" max="15105" width="7.88671875" style="840" customWidth="1"/>
    <col min="15106" max="15106" width="68.44140625" style="840" customWidth="1"/>
    <col min="15107" max="15107" width="16.33203125" style="840" bestFit="1" customWidth="1"/>
    <col min="15108" max="15108" width="56.33203125" style="840" customWidth="1"/>
    <col min="15109" max="15109" width="19.77734375" style="840" customWidth="1"/>
    <col min="15110" max="15110" width="34.33203125" style="840" customWidth="1"/>
    <col min="15111" max="15360" width="9.109375" style="840"/>
    <col min="15361" max="15361" width="7.88671875" style="840" customWidth="1"/>
    <col min="15362" max="15362" width="68.44140625" style="840" customWidth="1"/>
    <col min="15363" max="15363" width="16.33203125" style="840" bestFit="1" customWidth="1"/>
    <col min="15364" max="15364" width="56.33203125" style="840" customWidth="1"/>
    <col min="15365" max="15365" width="19.77734375" style="840" customWidth="1"/>
    <col min="15366" max="15366" width="34.33203125" style="840" customWidth="1"/>
    <col min="15367" max="15616" width="9.109375" style="840"/>
    <col min="15617" max="15617" width="7.88671875" style="840" customWidth="1"/>
    <col min="15618" max="15618" width="68.44140625" style="840" customWidth="1"/>
    <col min="15619" max="15619" width="16.33203125" style="840" bestFit="1" customWidth="1"/>
    <col min="15620" max="15620" width="56.33203125" style="840" customWidth="1"/>
    <col min="15621" max="15621" width="19.77734375" style="840" customWidth="1"/>
    <col min="15622" max="15622" width="34.33203125" style="840" customWidth="1"/>
    <col min="15623" max="15872" width="9.109375" style="840"/>
    <col min="15873" max="15873" width="7.88671875" style="840" customWidth="1"/>
    <col min="15874" max="15874" width="68.44140625" style="840" customWidth="1"/>
    <col min="15875" max="15875" width="16.33203125" style="840" bestFit="1" customWidth="1"/>
    <col min="15876" max="15876" width="56.33203125" style="840" customWidth="1"/>
    <col min="15877" max="15877" width="19.77734375" style="840" customWidth="1"/>
    <col min="15878" max="15878" width="34.33203125" style="840" customWidth="1"/>
    <col min="15879" max="16128" width="9.109375" style="840"/>
    <col min="16129" max="16129" width="7.88671875" style="840" customWidth="1"/>
    <col min="16130" max="16130" width="68.44140625" style="840" customWidth="1"/>
    <col min="16131" max="16131" width="16.33203125" style="840" bestFit="1" customWidth="1"/>
    <col min="16132" max="16132" width="56.33203125" style="840" customWidth="1"/>
    <col min="16133" max="16133" width="19.77734375" style="840" customWidth="1"/>
    <col min="16134" max="16134" width="34.33203125" style="840" customWidth="1"/>
    <col min="16135" max="16384" width="9.109375" style="840"/>
  </cols>
  <sheetData>
    <row r="1" spans="1:6" x14ac:dyDescent="0.3">
      <c r="A1" s="839" t="s">
        <v>1586</v>
      </c>
      <c r="C1" s="839" t="s">
        <v>107</v>
      </c>
      <c r="D1" s="839"/>
      <c r="E1" s="839"/>
      <c r="F1" s="839"/>
    </row>
    <row r="2" spans="1:6" x14ac:dyDescent="0.3">
      <c r="B2" s="73"/>
      <c r="C2" s="73"/>
      <c r="D2" s="73"/>
      <c r="E2" s="842"/>
      <c r="F2" s="842"/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</row>
    <row r="4" spans="1:6" s="843" customFormat="1" x14ac:dyDescent="0.3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</row>
    <row r="5" spans="1:6" x14ac:dyDescent="0.3">
      <c r="A5" s="844"/>
      <c r="B5" s="164" t="s">
        <v>111</v>
      </c>
      <c r="C5" s="845"/>
      <c r="D5" s="845"/>
      <c r="E5" s="629"/>
      <c r="F5" s="629"/>
    </row>
    <row r="6" spans="1:6" ht="31.2" x14ac:dyDescent="0.3">
      <c r="A6" s="846"/>
      <c r="B6" s="847" t="s">
        <v>107</v>
      </c>
      <c r="C6" s="848">
        <v>3247130000</v>
      </c>
      <c r="D6" s="845"/>
      <c r="E6" s="629"/>
      <c r="F6" s="629"/>
    </row>
    <row r="7" spans="1:6" x14ac:dyDescent="0.3">
      <c r="A7" s="846"/>
      <c r="B7" s="847" t="s">
        <v>49</v>
      </c>
      <c r="C7" s="848">
        <v>3247130000</v>
      </c>
      <c r="D7" s="849"/>
      <c r="E7" s="629"/>
      <c r="F7" s="629"/>
    </row>
    <row r="8" spans="1:6" x14ac:dyDescent="0.3">
      <c r="A8" s="846"/>
      <c r="B8" s="847" t="s">
        <v>0</v>
      </c>
      <c r="C8" s="848">
        <v>0</v>
      </c>
      <c r="D8" s="849"/>
      <c r="E8" s="629"/>
      <c r="F8" s="629"/>
    </row>
    <row r="9" spans="1:6" x14ac:dyDescent="0.3">
      <c r="A9" s="846"/>
      <c r="B9" s="847"/>
      <c r="C9" s="848"/>
      <c r="D9" s="849"/>
      <c r="E9" s="629"/>
      <c r="F9" s="629"/>
    </row>
    <row r="10" spans="1:6" ht="31.2" x14ac:dyDescent="0.3">
      <c r="A10" s="860"/>
      <c r="B10" s="850" t="s">
        <v>976</v>
      </c>
      <c r="C10" s="866">
        <v>3247130000</v>
      </c>
      <c r="D10" s="854"/>
      <c r="E10" s="855"/>
      <c r="F10" s="855"/>
    </row>
    <row r="11" spans="1:6" ht="31.2" x14ac:dyDescent="0.3">
      <c r="A11" s="867" t="s">
        <v>237</v>
      </c>
      <c r="B11" s="851" t="s">
        <v>238</v>
      </c>
      <c r="C11" s="868">
        <v>290080000</v>
      </c>
      <c r="D11" s="854"/>
      <c r="E11" s="855"/>
      <c r="F11" s="855"/>
    </row>
    <row r="12" spans="1:6" ht="31.2" x14ac:dyDescent="0.3">
      <c r="A12" s="826">
        <v>1</v>
      </c>
      <c r="B12" s="852" t="s">
        <v>671</v>
      </c>
      <c r="C12" s="869">
        <v>3300000</v>
      </c>
      <c r="D12" s="176" t="s">
        <v>977</v>
      </c>
      <c r="E12" s="870" t="s">
        <v>978</v>
      </c>
      <c r="F12" s="870" t="s">
        <v>979</v>
      </c>
    </row>
    <row r="13" spans="1:6" ht="31.2" x14ac:dyDescent="0.3">
      <c r="A13" s="826">
        <v>2</v>
      </c>
      <c r="B13" s="852" t="s">
        <v>675</v>
      </c>
      <c r="C13" s="869">
        <v>72480000</v>
      </c>
      <c r="D13" s="176" t="s">
        <v>980</v>
      </c>
      <c r="E13" s="870" t="s">
        <v>798</v>
      </c>
      <c r="F13" s="870" t="s">
        <v>979</v>
      </c>
    </row>
    <row r="14" spans="1:6" ht="31.2" x14ac:dyDescent="0.3">
      <c r="A14" s="826">
        <v>3</v>
      </c>
      <c r="B14" s="852" t="s">
        <v>981</v>
      </c>
      <c r="C14" s="869">
        <v>55000000</v>
      </c>
      <c r="D14" s="176" t="s">
        <v>982</v>
      </c>
      <c r="E14" s="870" t="s">
        <v>983</v>
      </c>
      <c r="F14" s="870" t="s">
        <v>979</v>
      </c>
    </row>
    <row r="15" spans="1:6" ht="31.2" x14ac:dyDescent="0.3">
      <c r="A15" s="826">
        <v>4</v>
      </c>
      <c r="B15" s="852" t="s">
        <v>683</v>
      </c>
      <c r="C15" s="869">
        <v>25000000</v>
      </c>
      <c r="D15" s="176" t="s">
        <v>984</v>
      </c>
      <c r="E15" s="870" t="s">
        <v>985</v>
      </c>
      <c r="F15" s="870" t="s">
        <v>979</v>
      </c>
    </row>
    <row r="16" spans="1:6" ht="31.2" x14ac:dyDescent="0.3">
      <c r="A16" s="826">
        <v>5</v>
      </c>
      <c r="B16" s="852" t="s">
        <v>684</v>
      </c>
      <c r="C16" s="869">
        <v>25216000</v>
      </c>
      <c r="D16" s="176" t="s">
        <v>986</v>
      </c>
      <c r="E16" s="870" t="s">
        <v>776</v>
      </c>
      <c r="F16" s="870" t="s">
        <v>979</v>
      </c>
    </row>
    <row r="17" spans="1:6" ht="31.2" x14ac:dyDescent="0.3">
      <c r="A17" s="826">
        <v>6</v>
      </c>
      <c r="B17" s="852" t="s">
        <v>987</v>
      </c>
      <c r="C17" s="869">
        <v>2600000</v>
      </c>
      <c r="D17" s="176" t="s">
        <v>988</v>
      </c>
      <c r="E17" s="870" t="s">
        <v>989</v>
      </c>
      <c r="F17" s="870" t="s">
        <v>979</v>
      </c>
    </row>
    <row r="18" spans="1:6" ht="31.2" x14ac:dyDescent="0.3">
      <c r="A18" s="826">
        <v>7</v>
      </c>
      <c r="B18" s="852" t="s">
        <v>990</v>
      </c>
      <c r="C18" s="869">
        <v>2484000</v>
      </c>
      <c r="D18" s="176" t="s">
        <v>991</v>
      </c>
      <c r="E18" s="870" t="s">
        <v>992</v>
      </c>
      <c r="F18" s="870" t="s">
        <v>979</v>
      </c>
    </row>
    <row r="19" spans="1:6" ht="31.2" x14ac:dyDescent="0.3">
      <c r="A19" s="826">
        <v>8</v>
      </c>
      <c r="B19" s="852" t="s">
        <v>993</v>
      </c>
      <c r="C19" s="869">
        <v>24000000</v>
      </c>
      <c r="D19" s="176" t="s">
        <v>994</v>
      </c>
      <c r="E19" s="870" t="s">
        <v>995</v>
      </c>
      <c r="F19" s="870" t="s">
        <v>979</v>
      </c>
    </row>
    <row r="20" spans="1:6" ht="31.2" x14ac:dyDescent="0.3">
      <c r="A20" s="826">
        <v>9</v>
      </c>
      <c r="B20" s="852" t="s">
        <v>996</v>
      </c>
      <c r="C20" s="869">
        <v>80000000</v>
      </c>
      <c r="D20" s="176" t="s">
        <v>997</v>
      </c>
      <c r="E20" s="871" t="s">
        <v>776</v>
      </c>
      <c r="F20" s="870" t="s">
        <v>979</v>
      </c>
    </row>
    <row r="21" spans="1:6" x14ac:dyDescent="0.3">
      <c r="A21" s="860"/>
      <c r="B21" s="853"/>
      <c r="C21" s="183"/>
      <c r="D21" s="176"/>
      <c r="E21" s="870"/>
      <c r="F21" s="870"/>
    </row>
    <row r="22" spans="1:6" ht="31.2" x14ac:dyDescent="0.3">
      <c r="A22" s="867" t="s">
        <v>243</v>
      </c>
      <c r="B22" s="851" t="s">
        <v>244</v>
      </c>
      <c r="C22" s="868">
        <v>145300000</v>
      </c>
      <c r="D22" s="854"/>
      <c r="E22" s="872"/>
      <c r="F22" s="872"/>
    </row>
    <row r="23" spans="1:6" ht="31.2" x14ac:dyDescent="0.3">
      <c r="A23" s="826">
        <v>1</v>
      </c>
      <c r="B23" s="853" t="s">
        <v>862</v>
      </c>
      <c r="C23" s="869">
        <v>8000000</v>
      </c>
      <c r="D23" s="176" t="s">
        <v>998</v>
      </c>
      <c r="E23" s="870" t="s">
        <v>999</v>
      </c>
      <c r="F23" s="870" t="s">
        <v>979</v>
      </c>
    </row>
    <row r="24" spans="1:6" ht="31.2" x14ac:dyDescent="0.3">
      <c r="A24" s="826">
        <v>2</v>
      </c>
      <c r="B24" s="853" t="s">
        <v>453</v>
      </c>
      <c r="C24" s="869">
        <v>19800000</v>
      </c>
      <c r="D24" s="176" t="s">
        <v>1000</v>
      </c>
      <c r="E24" s="870" t="s">
        <v>1001</v>
      </c>
      <c r="F24" s="870" t="s">
        <v>979</v>
      </c>
    </row>
    <row r="25" spans="1:6" ht="46.8" x14ac:dyDescent="0.3">
      <c r="A25" s="826">
        <v>3</v>
      </c>
      <c r="B25" s="853" t="s">
        <v>1002</v>
      </c>
      <c r="C25" s="869">
        <v>94500000</v>
      </c>
      <c r="D25" s="176" t="s">
        <v>1003</v>
      </c>
      <c r="E25" s="870" t="s">
        <v>1004</v>
      </c>
      <c r="F25" s="870" t="s">
        <v>979</v>
      </c>
    </row>
    <row r="26" spans="1:6" ht="31.2" x14ac:dyDescent="0.3">
      <c r="A26" s="826">
        <v>4</v>
      </c>
      <c r="B26" s="853" t="s">
        <v>1005</v>
      </c>
      <c r="C26" s="869">
        <v>23000000</v>
      </c>
      <c r="D26" s="176" t="s">
        <v>1006</v>
      </c>
      <c r="E26" s="870" t="s">
        <v>1007</v>
      </c>
      <c r="F26" s="870" t="s">
        <v>979</v>
      </c>
    </row>
    <row r="27" spans="1:6" x14ac:dyDescent="0.3">
      <c r="A27" s="860"/>
      <c r="B27" s="853"/>
      <c r="C27" s="183"/>
      <c r="D27" s="176"/>
      <c r="E27" s="870"/>
      <c r="F27" s="870"/>
    </row>
    <row r="28" spans="1:6" ht="46.8" x14ac:dyDescent="0.3">
      <c r="A28" s="867" t="s">
        <v>247</v>
      </c>
      <c r="B28" s="851" t="s">
        <v>716</v>
      </c>
      <c r="C28" s="868">
        <v>165550000</v>
      </c>
      <c r="D28" s="854"/>
      <c r="E28" s="872"/>
      <c r="F28" s="872"/>
    </row>
    <row r="29" spans="1:6" ht="31.2" x14ac:dyDescent="0.3">
      <c r="A29" s="826">
        <v>1</v>
      </c>
      <c r="B29" s="853" t="s">
        <v>1008</v>
      </c>
      <c r="C29" s="183">
        <v>45100000</v>
      </c>
      <c r="D29" s="176" t="s">
        <v>1009</v>
      </c>
      <c r="E29" s="870" t="s">
        <v>1010</v>
      </c>
      <c r="F29" s="870" t="s">
        <v>979</v>
      </c>
    </row>
    <row r="30" spans="1:6" ht="31.2" x14ac:dyDescent="0.3">
      <c r="A30" s="826">
        <v>2</v>
      </c>
      <c r="B30" s="853" t="s">
        <v>1011</v>
      </c>
      <c r="C30" s="183">
        <v>120450000</v>
      </c>
      <c r="D30" s="176" t="s">
        <v>1012</v>
      </c>
      <c r="E30" s="870" t="s">
        <v>277</v>
      </c>
      <c r="F30" s="870" t="s">
        <v>979</v>
      </c>
    </row>
    <row r="31" spans="1:6" x14ac:dyDescent="0.3">
      <c r="A31" s="860"/>
      <c r="B31" s="853"/>
      <c r="C31" s="183"/>
      <c r="D31" s="176"/>
      <c r="E31" s="870"/>
      <c r="F31" s="870"/>
    </row>
    <row r="32" spans="1:6" x14ac:dyDescent="0.3">
      <c r="A32" s="867" t="s">
        <v>248</v>
      </c>
      <c r="B32" s="851" t="s">
        <v>1013</v>
      </c>
      <c r="C32" s="868">
        <v>399715000</v>
      </c>
      <c r="D32" s="854"/>
      <c r="E32" s="872"/>
      <c r="F32" s="872"/>
    </row>
    <row r="33" spans="1:6" ht="31.2" x14ac:dyDescent="0.3">
      <c r="A33" s="826">
        <v>1</v>
      </c>
      <c r="B33" s="853" t="s">
        <v>1014</v>
      </c>
      <c r="C33" s="183">
        <v>50497000</v>
      </c>
      <c r="D33" s="176" t="s">
        <v>1015</v>
      </c>
      <c r="E33" s="870" t="s">
        <v>1016</v>
      </c>
      <c r="F33" s="870" t="s">
        <v>979</v>
      </c>
    </row>
    <row r="34" spans="1:6" ht="31.2" x14ac:dyDescent="0.3">
      <c r="A34" s="826">
        <v>2</v>
      </c>
      <c r="B34" s="853" t="s">
        <v>1017</v>
      </c>
      <c r="C34" s="183">
        <v>73270000</v>
      </c>
      <c r="D34" s="176" t="s">
        <v>1018</v>
      </c>
      <c r="E34" s="870" t="s">
        <v>1019</v>
      </c>
      <c r="F34" s="870" t="s">
        <v>979</v>
      </c>
    </row>
    <row r="35" spans="1:6" ht="31.2" x14ac:dyDescent="0.3">
      <c r="A35" s="826">
        <v>3</v>
      </c>
      <c r="B35" s="853" t="s">
        <v>1020</v>
      </c>
      <c r="C35" s="183">
        <v>271248000</v>
      </c>
      <c r="D35" s="176" t="s">
        <v>1021</v>
      </c>
      <c r="E35" s="870" t="s">
        <v>1022</v>
      </c>
      <c r="F35" s="870" t="s">
        <v>979</v>
      </c>
    </row>
    <row r="36" spans="1:6" ht="31.2" x14ac:dyDescent="0.3">
      <c r="A36" s="826">
        <v>4</v>
      </c>
      <c r="B36" s="853" t="s">
        <v>1023</v>
      </c>
      <c r="C36" s="183">
        <v>4700000</v>
      </c>
      <c r="D36" s="176" t="s">
        <v>1024</v>
      </c>
      <c r="E36" s="870" t="s">
        <v>1025</v>
      </c>
      <c r="F36" s="870" t="s">
        <v>979</v>
      </c>
    </row>
    <row r="37" spans="1:6" x14ac:dyDescent="0.3">
      <c r="A37" s="860"/>
      <c r="B37" s="853"/>
      <c r="C37" s="183"/>
      <c r="D37" s="176"/>
      <c r="E37" s="870"/>
      <c r="F37" s="870"/>
    </row>
    <row r="38" spans="1:6" ht="31.2" x14ac:dyDescent="0.3">
      <c r="A38" s="867" t="s">
        <v>249</v>
      </c>
      <c r="B38" s="851" t="s">
        <v>1026</v>
      </c>
      <c r="C38" s="868">
        <v>812283000</v>
      </c>
      <c r="D38" s="854"/>
      <c r="E38" s="872"/>
      <c r="F38" s="872"/>
    </row>
    <row r="39" spans="1:6" ht="46.8" x14ac:dyDescent="0.3">
      <c r="A39" s="826">
        <v>1</v>
      </c>
      <c r="B39" s="856" t="s">
        <v>1027</v>
      </c>
      <c r="C39" s="183">
        <v>335160000</v>
      </c>
      <c r="D39" s="176" t="s">
        <v>1028</v>
      </c>
      <c r="E39" s="870" t="s">
        <v>1029</v>
      </c>
      <c r="F39" s="870" t="s">
        <v>979</v>
      </c>
    </row>
    <row r="40" spans="1:6" ht="46.8" x14ac:dyDescent="0.3">
      <c r="A40" s="826">
        <v>2</v>
      </c>
      <c r="B40" s="853" t="s">
        <v>1030</v>
      </c>
      <c r="C40" s="183">
        <v>303710000</v>
      </c>
      <c r="D40" s="176" t="s">
        <v>1031</v>
      </c>
      <c r="E40" s="870" t="s">
        <v>1032</v>
      </c>
      <c r="F40" s="870" t="s">
        <v>979</v>
      </c>
    </row>
    <row r="41" spans="1:6" ht="46.8" x14ac:dyDescent="0.3">
      <c r="A41" s="826">
        <v>3</v>
      </c>
      <c r="B41" s="853" t="s">
        <v>1033</v>
      </c>
      <c r="C41" s="183">
        <v>150000000</v>
      </c>
      <c r="D41" s="176" t="s">
        <v>1034</v>
      </c>
      <c r="E41" s="870" t="s">
        <v>1035</v>
      </c>
      <c r="F41" s="870" t="s">
        <v>979</v>
      </c>
    </row>
    <row r="42" spans="1:6" ht="31.2" x14ac:dyDescent="0.3">
      <c r="A42" s="826">
        <v>4</v>
      </c>
      <c r="B42" s="853" t="s">
        <v>1036</v>
      </c>
      <c r="C42" s="183">
        <v>10000000</v>
      </c>
      <c r="D42" s="176" t="s">
        <v>1037</v>
      </c>
      <c r="E42" s="870" t="s">
        <v>1038</v>
      </c>
      <c r="F42" s="870" t="s">
        <v>979</v>
      </c>
    </row>
    <row r="43" spans="1:6" ht="31.2" x14ac:dyDescent="0.3">
      <c r="A43" s="826">
        <v>5</v>
      </c>
      <c r="B43" s="853" t="s">
        <v>1039</v>
      </c>
      <c r="C43" s="183">
        <v>0</v>
      </c>
      <c r="D43" s="176" t="s">
        <v>1040</v>
      </c>
      <c r="E43" s="870" t="s">
        <v>762</v>
      </c>
      <c r="F43" s="870" t="s">
        <v>979</v>
      </c>
    </row>
    <row r="44" spans="1:6" ht="31.2" x14ac:dyDescent="0.3">
      <c r="A44" s="826">
        <v>6</v>
      </c>
      <c r="B44" s="853" t="s">
        <v>1041</v>
      </c>
      <c r="C44" s="183">
        <v>13413000</v>
      </c>
      <c r="D44" s="176" t="s">
        <v>1042</v>
      </c>
      <c r="E44" s="870" t="s">
        <v>1043</v>
      </c>
      <c r="F44" s="870" t="s">
        <v>979</v>
      </c>
    </row>
    <row r="45" spans="1:6" x14ac:dyDescent="0.3">
      <c r="A45" s="860"/>
      <c r="B45" s="853"/>
      <c r="C45" s="183"/>
      <c r="D45" s="176"/>
      <c r="E45" s="870"/>
      <c r="F45" s="870"/>
    </row>
    <row r="46" spans="1:6" s="857" customFormat="1" ht="31.2" x14ac:dyDescent="0.3">
      <c r="A46" s="867" t="s">
        <v>250</v>
      </c>
      <c r="B46" s="851" t="s">
        <v>1044</v>
      </c>
      <c r="C46" s="868">
        <v>1434202000</v>
      </c>
      <c r="D46" s="854"/>
      <c r="E46" s="872"/>
      <c r="F46" s="872"/>
    </row>
    <row r="47" spans="1:6" ht="31.2" x14ac:dyDescent="0.3">
      <c r="A47" s="826">
        <v>1</v>
      </c>
      <c r="B47" s="853" t="s">
        <v>1045</v>
      </c>
      <c r="C47" s="183">
        <v>60000000</v>
      </c>
      <c r="D47" s="176" t="s">
        <v>1046</v>
      </c>
      <c r="E47" s="870" t="s">
        <v>1047</v>
      </c>
      <c r="F47" s="870" t="s">
        <v>979</v>
      </c>
    </row>
    <row r="48" spans="1:6" ht="31.2" x14ac:dyDescent="0.3">
      <c r="A48" s="826">
        <v>2</v>
      </c>
      <c r="B48" s="853" t="s">
        <v>1048</v>
      </c>
      <c r="C48" s="183">
        <v>17500000</v>
      </c>
      <c r="D48" s="176" t="s">
        <v>1049</v>
      </c>
      <c r="E48" s="870" t="s">
        <v>1050</v>
      </c>
      <c r="F48" s="870" t="s">
        <v>979</v>
      </c>
    </row>
    <row r="49" spans="1:6" ht="31.2" x14ac:dyDescent="0.3">
      <c r="A49" s="826">
        <v>3</v>
      </c>
      <c r="B49" s="853" t="s">
        <v>1051</v>
      </c>
      <c r="C49" s="183">
        <v>65000000</v>
      </c>
      <c r="D49" s="176" t="s">
        <v>1052</v>
      </c>
      <c r="E49" s="870" t="s">
        <v>1053</v>
      </c>
      <c r="F49" s="870" t="s">
        <v>979</v>
      </c>
    </row>
    <row r="50" spans="1:6" ht="31.2" x14ac:dyDescent="0.3">
      <c r="A50" s="826">
        <v>4</v>
      </c>
      <c r="B50" s="853" t="s">
        <v>1054</v>
      </c>
      <c r="C50" s="183">
        <v>40442000</v>
      </c>
      <c r="D50" s="176" t="s">
        <v>1055</v>
      </c>
      <c r="E50" s="870" t="s">
        <v>1056</v>
      </c>
      <c r="F50" s="870" t="s">
        <v>979</v>
      </c>
    </row>
    <row r="51" spans="1:6" ht="31.2" x14ac:dyDescent="0.3">
      <c r="A51" s="826">
        <v>5</v>
      </c>
      <c r="B51" s="853" t="s">
        <v>1057</v>
      </c>
      <c r="C51" s="183">
        <v>64000000</v>
      </c>
      <c r="D51" s="176" t="s">
        <v>1058</v>
      </c>
      <c r="E51" s="870" t="s">
        <v>1059</v>
      </c>
      <c r="F51" s="870" t="s">
        <v>979</v>
      </c>
    </row>
    <row r="52" spans="1:6" ht="46.8" x14ac:dyDescent="0.3">
      <c r="A52" s="826">
        <v>6</v>
      </c>
      <c r="B52" s="853" t="s">
        <v>1060</v>
      </c>
      <c r="C52" s="183">
        <v>10500000</v>
      </c>
      <c r="D52" s="176" t="s">
        <v>1061</v>
      </c>
      <c r="E52" s="870" t="s">
        <v>1062</v>
      </c>
      <c r="F52" s="870" t="s">
        <v>979</v>
      </c>
    </row>
    <row r="53" spans="1:6" ht="31.2" x14ac:dyDescent="0.3">
      <c r="A53" s="826">
        <v>7</v>
      </c>
      <c r="B53" s="853" t="s">
        <v>1063</v>
      </c>
      <c r="C53" s="183">
        <v>27000000</v>
      </c>
      <c r="D53" s="176" t="s">
        <v>1064</v>
      </c>
      <c r="E53" s="870" t="s">
        <v>1065</v>
      </c>
      <c r="F53" s="870" t="s">
        <v>979</v>
      </c>
    </row>
    <row r="54" spans="1:6" ht="31.2" x14ac:dyDescent="0.3">
      <c r="A54" s="826">
        <v>8</v>
      </c>
      <c r="B54" s="853" t="s">
        <v>1066</v>
      </c>
      <c r="C54" s="183">
        <v>35000000</v>
      </c>
      <c r="D54" s="176" t="s">
        <v>1067</v>
      </c>
      <c r="E54" s="870" t="s">
        <v>1068</v>
      </c>
      <c r="F54" s="870" t="s">
        <v>979</v>
      </c>
    </row>
    <row r="55" spans="1:6" ht="31.2" x14ac:dyDescent="0.3">
      <c r="A55" s="826">
        <v>9</v>
      </c>
      <c r="B55" s="853" t="s">
        <v>1069</v>
      </c>
      <c r="C55" s="183">
        <v>12500000</v>
      </c>
      <c r="D55" s="176" t="s">
        <v>1070</v>
      </c>
      <c r="E55" s="870" t="s">
        <v>1071</v>
      </c>
      <c r="F55" s="870" t="s">
        <v>979</v>
      </c>
    </row>
    <row r="56" spans="1:6" ht="31.2" x14ac:dyDescent="0.3">
      <c r="A56" s="826">
        <v>10</v>
      </c>
      <c r="B56" s="853" t="s">
        <v>1072</v>
      </c>
      <c r="C56" s="183">
        <v>40000000</v>
      </c>
      <c r="D56" s="176" t="s">
        <v>1073</v>
      </c>
      <c r="E56" s="870" t="s">
        <v>1074</v>
      </c>
      <c r="F56" s="870" t="s">
        <v>979</v>
      </c>
    </row>
    <row r="57" spans="1:6" ht="31.2" x14ac:dyDescent="0.3">
      <c r="A57" s="826">
        <v>11</v>
      </c>
      <c r="B57" s="853" t="s">
        <v>1075</v>
      </c>
      <c r="C57" s="183">
        <v>30000000</v>
      </c>
      <c r="D57" s="176" t="s">
        <v>1076</v>
      </c>
      <c r="E57" s="870" t="s">
        <v>1077</v>
      </c>
      <c r="F57" s="870" t="s">
        <v>979</v>
      </c>
    </row>
    <row r="58" spans="1:6" ht="46.8" x14ac:dyDescent="0.3">
      <c r="A58" s="826">
        <v>12</v>
      </c>
      <c r="B58" s="853" t="s">
        <v>1078</v>
      </c>
      <c r="C58" s="183">
        <v>20000000</v>
      </c>
      <c r="D58" s="176" t="s">
        <v>1079</v>
      </c>
      <c r="E58" s="870" t="s">
        <v>1080</v>
      </c>
      <c r="F58" s="870" t="s">
        <v>979</v>
      </c>
    </row>
    <row r="59" spans="1:6" ht="31.2" x14ac:dyDescent="0.3">
      <c r="A59" s="826">
        <v>13</v>
      </c>
      <c r="B59" s="853" t="s">
        <v>1081</v>
      </c>
      <c r="C59" s="183">
        <v>20000000</v>
      </c>
      <c r="D59" s="176" t="s">
        <v>1082</v>
      </c>
      <c r="E59" s="870" t="s">
        <v>1083</v>
      </c>
      <c r="F59" s="870" t="s">
        <v>979</v>
      </c>
    </row>
    <row r="60" spans="1:6" ht="46.8" x14ac:dyDescent="0.3">
      <c r="A60" s="826">
        <v>14</v>
      </c>
      <c r="B60" s="853" t="s">
        <v>1084</v>
      </c>
      <c r="C60" s="183">
        <v>12260000</v>
      </c>
      <c r="D60" s="176" t="s">
        <v>1085</v>
      </c>
      <c r="E60" s="870" t="s">
        <v>1086</v>
      </c>
      <c r="F60" s="870" t="s">
        <v>979</v>
      </c>
    </row>
    <row r="61" spans="1:6" ht="31.2" x14ac:dyDescent="0.3">
      <c r="A61" s="826">
        <v>15</v>
      </c>
      <c r="B61" s="853" t="s">
        <v>1087</v>
      </c>
      <c r="C61" s="183">
        <v>25000000</v>
      </c>
      <c r="D61" s="176" t="s">
        <v>1088</v>
      </c>
      <c r="E61" s="871">
        <v>1</v>
      </c>
      <c r="F61" s="870" t="s">
        <v>979</v>
      </c>
    </row>
    <row r="62" spans="1:6" ht="31.2" x14ac:dyDescent="0.3">
      <c r="A62" s="826">
        <v>16</v>
      </c>
      <c r="B62" s="858" t="s">
        <v>1089</v>
      </c>
      <c r="C62" s="869">
        <v>0</v>
      </c>
      <c r="D62" s="207" t="s">
        <v>1090</v>
      </c>
      <c r="E62" s="214" t="s">
        <v>762</v>
      </c>
      <c r="F62" s="870" t="s">
        <v>979</v>
      </c>
    </row>
    <row r="63" spans="1:6" ht="31.2" x14ac:dyDescent="0.3">
      <c r="A63" s="826">
        <v>17</v>
      </c>
      <c r="B63" s="853" t="s">
        <v>1091</v>
      </c>
      <c r="C63" s="183">
        <v>45000000</v>
      </c>
      <c r="D63" s="176" t="s">
        <v>1092</v>
      </c>
      <c r="E63" s="870" t="s">
        <v>1093</v>
      </c>
      <c r="F63" s="870" t="s">
        <v>979</v>
      </c>
    </row>
    <row r="64" spans="1:6" ht="46.8" x14ac:dyDescent="0.3">
      <c r="A64" s="826">
        <v>18</v>
      </c>
      <c r="B64" s="853" t="s">
        <v>1094</v>
      </c>
      <c r="C64" s="183">
        <v>10000000</v>
      </c>
      <c r="D64" s="176" t="s">
        <v>1095</v>
      </c>
      <c r="E64" s="870" t="s">
        <v>1059</v>
      </c>
      <c r="F64" s="870" t="s">
        <v>979</v>
      </c>
    </row>
    <row r="65" spans="1:6" ht="31.2" x14ac:dyDescent="0.3">
      <c r="A65" s="826">
        <v>19</v>
      </c>
      <c r="B65" s="853" t="s">
        <v>1096</v>
      </c>
      <c r="C65" s="183">
        <v>10000000</v>
      </c>
      <c r="D65" s="176" t="s">
        <v>1097</v>
      </c>
      <c r="E65" s="870" t="s">
        <v>1059</v>
      </c>
      <c r="F65" s="870" t="s">
        <v>979</v>
      </c>
    </row>
    <row r="66" spans="1:6" ht="31.2" x14ac:dyDescent="0.3">
      <c r="A66" s="826">
        <v>20</v>
      </c>
      <c r="B66" s="859" t="s">
        <v>1098</v>
      </c>
      <c r="C66" s="183">
        <v>800000000</v>
      </c>
      <c r="D66" s="221" t="s">
        <v>1099</v>
      </c>
      <c r="E66" s="214" t="s">
        <v>1100</v>
      </c>
      <c r="F66" s="870" t="s">
        <v>979</v>
      </c>
    </row>
    <row r="67" spans="1:6" ht="31.2" x14ac:dyDescent="0.3">
      <c r="A67" s="826">
        <v>21</v>
      </c>
      <c r="B67" s="859" t="s">
        <v>1101</v>
      </c>
      <c r="C67" s="183">
        <v>30000000</v>
      </c>
      <c r="D67" s="221" t="s">
        <v>1102</v>
      </c>
      <c r="E67" s="873">
        <v>1</v>
      </c>
      <c r="F67" s="870" t="s">
        <v>979</v>
      </c>
    </row>
    <row r="68" spans="1:6" ht="46.8" x14ac:dyDescent="0.3">
      <c r="A68" s="826">
        <v>22</v>
      </c>
      <c r="B68" s="853" t="s">
        <v>1103</v>
      </c>
      <c r="C68" s="183">
        <v>35000000</v>
      </c>
      <c r="D68" s="176" t="s">
        <v>1104</v>
      </c>
      <c r="E68" s="870" t="s">
        <v>1105</v>
      </c>
      <c r="F68" s="870" t="s">
        <v>979</v>
      </c>
    </row>
    <row r="69" spans="1:6" ht="31.2" x14ac:dyDescent="0.3">
      <c r="A69" s="826">
        <v>23</v>
      </c>
      <c r="B69" s="853" t="s">
        <v>1106</v>
      </c>
      <c r="C69" s="183">
        <v>25000000</v>
      </c>
      <c r="D69" s="176" t="s">
        <v>1107</v>
      </c>
      <c r="E69" s="870" t="s">
        <v>1108</v>
      </c>
      <c r="F69" s="870" t="s">
        <v>979</v>
      </c>
    </row>
    <row r="73" spans="1:6" x14ac:dyDescent="0.3">
      <c r="E73" s="861"/>
    </row>
    <row r="74" spans="1:6" x14ac:dyDescent="0.3">
      <c r="E74" s="862"/>
    </row>
    <row r="75" spans="1:6" x14ac:dyDescent="0.3">
      <c r="E75" s="862"/>
    </row>
    <row r="76" spans="1:6" x14ac:dyDescent="0.3">
      <c r="E76" s="863"/>
    </row>
    <row r="77" spans="1:6" x14ac:dyDescent="0.3">
      <c r="E77" s="863"/>
    </row>
    <row r="78" spans="1:6" x14ac:dyDescent="0.3">
      <c r="E78" s="863"/>
    </row>
    <row r="79" spans="1:6" x14ac:dyDescent="0.3">
      <c r="E79" s="863"/>
    </row>
    <row r="80" spans="1:6" x14ac:dyDescent="0.3">
      <c r="E80" s="864"/>
    </row>
    <row r="81" spans="5:5" x14ac:dyDescent="0.3">
      <c r="E81" s="865"/>
    </row>
    <row r="82" spans="5:5" x14ac:dyDescent="0.3">
      <c r="E82" s="865"/>
    </row>
  </sheetData>
  <pageMargins left="0.7" right="0.7" top="0.75" bottom="0.75" header="0.3" footer="0.3"/>
  <pageSetup paperSize="256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70" zoomScaleNormal="70" workbookViewId="0">
      <selection activeCell="E16" sqref="E16"/>
    </sheetView>
  </sheetViews>
  <sheetFormatPr defaultColWidth="8" defaultRowHeight="15.6" x14ac:dyDescent="0.25"/>
  <cols>
    <col min="1" max="1" width="7.77734375" style="879" customWidth="1"/>
    <col min="2" max="2" width="55.77734375" style="880" customWidth="1"/>
    <col min="3" max="3" width="23.77734375" style="879" customWidth="1"/>
    <col min="4" max="4" width="45.77734375" style="880" customWidth="1"/>
    <col min="5" max="5" width="24.77734375" style="880" customWidth="1"/>
    <col min="6" max="6" width="24.77734375" style="879" customWidth="1"/>
    <col min="7" max="7" width="12" style="879" customWidth="1"/>
    <col min="8" max="8" width="5.6640625" style="879" customWidth="1"/>
    <col min="9" max="254" width="6.88671875" style="879" customWidth="1"/>
    <col min="255" max="16384" width="8" style="879"/>
  </cols>
  <sheetData>
    <row r="1" spans="1:8" s="376" customFormat="1" x14ac:dyDescent="0.25">
      <c r="A1" s="375" t="s">
        <v>1701</v>
      </c>
      <c r="B1" s="446"/>
      <c r="C1" s="375" t="s">
        <v>106</v>
      </c>
      <c r="D1" s="874"/>
      <c r="E1" s="874"/>
    </row>
    <row r="2" spans="1:8" s="376" customFormat="1" x14ac:dyDescent="0.25">
      <c r="B2" s="875"/>
      <c r="D2" s="874"/>
      <c r="E2" s="874"/>
    </row>
    <row r="3" spans="1:8" s="280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7" t="s">
        <v>265</v>
      </c>
      <c r="G3" s="378"/>
      <c r="H3" s="378"/>
    </row>
    <row r="4" spans="1:8" s="280" customFormat="1" x14ac:dyDescent="0.25">
      <c r="A4" s="153">
        <v>1</v>
      </c>
      <c r="B4" s="154">
        <v>2</v>
      </c>
      <c r="C4" s="155">
        <v>3</v>
      </c>
      <c r="D4" s="156">
        <v>4</v>
      </c>
      <c r="E4" s="156">
        <v>5</v>
      </c>
      <c r="F4" s="155">
        <v>6</v>
      </c>
      <c r="G4" s="378"/>
      <c r="H4" s="378"/>
    </row>
    <row r="5" spans="1:8" s="280" customFormat="1" x14ac:dyDescent="0.25">
      <c r="A5" s="281"/>
      <c r="B5" s="281"/>
      <c r="C5" s="281"/>
      <c r="D5" s="281"/>
      <c r="E5" s="281"/>
      <c r="F5" s="281"/>
      <c r="G5" s="378"/>
      <c r="H5" s="378"/>
    </row>
    <row r="6" spans="1:8" s="280" customFormat="1" x14ac:dyDescent="0.25">
      <c r="A6" s="281"/>
      <c r="B6" s="164" t="s">
        <v>111</v>
      </c>
      <c r="C6" s="281"/>
      <c r="D6" s="281"/>
      <c r="E6" s="281"/>
      <c r="F6" s="281"/>
      <c r="G6" s="378"/>
      <c r="H6" s="378"/>
    </row>
    <row r="7" spans="1:8" s="280" customFormat="1" x14ac:dyDescent="0.25">
      <c r="A7" s="281"/>
      <c r="B7" s="501" t="str">
        <f>C1</f>
        <v>Badan Keuangan Daerah</v>
      </c>
      <c r="C7" s="450">
        <f>C9</f>
        <v>44640503000</v>
      </c>
      <c r="D7" s="281"/>
      <c r="E7" s="281"/>
      <c r="F7" s="281"/>
      <c r="G7" s="378"/>
      <c r="H7" s="378"/>
    </row>
    <row r="8" spans="1:8" s="280" customFormat="1" x14ac:dyDescent="0.25">
      <c r="A8" s="281"/>
      <c r="B8" s="281"/>
      <c r="C8" s="450"/>
      <c r="D8" s="281"/>
      <c r="E8" s="281"/>
      <c r="F8" s="281"/>
      <c r="G8" s="378"/>
      <c r="H8" s="378"/>
    </row>
    <row r="9" spans="1:8" s="280" customFormat="1" x14ac:dyDescent="0.25">
      <c r="A9" s="501" t="s">
        <v>123</v>
      </c>
      <c r="B9" s="501" t="str">
        <f>B7</f>
        <v>Badan Keuangan Daerah</v>
      </c>
      <c r="C9" s="450">
        <f>SUM(C10,C18,C27,C31,C38,C87,C97,C100,C103)</f>
        <v>44640503000</v>
      </c>
      <c r="D9" s="281"/>
      <c r="E9" s="281"/>
      <c r="F9" s="281"/>
      <c r="G9" s="378"/>
      <c r="H9" s="378"/>
    </row>
    <row r="10" spans="1:8" s="376" customFormat="1" ht="31.2" x14ac:dyDescent="0.25">
      <c r="A10" s="116" t="s">
        <v>237</v>
      </c>
      <c r="B10" s="876" t="s">
        <v>238</v>
      </c>
      <c r="C10" s="884">
        <f>SUM(C11:C16)</f>
        <v>25996883000</v>
      </c>
      <c r="D10" s="877"/>
      <c r="E10" s="885"/>
      <c r="F10" s="885"/>
    </row>
    <row r="11" spans="1:8" s="98" customFormat="1" ht="31.2" x14ac:dyDescent="0.25">
      <c r="A11" s="5">
        <v>1</v>
      </c>
      <c r="B11" s="106" t="s">
        <v>420</v>
      </c>
      <c r="C11" s="16">
        <v>103710000</v>
      </c>
      <c r="D11" s="63" t="s">
        <v>3992</v>
      </c>
      <c r="E11" s="106" t="s">
        <v>645</v>
      </c>
      <c r="F11" s="106" t="s">
        <v>3993</v>
      </c>
    </row>
    <row r="12" spans="1:8" s="98" customFormat="1" ht="31.2" x14ac:dyDescent="0.25">
      <c r="A12" s="5">
        <v>2</v>
      </c>
      <c r="B12" s="456" t="s">
        <v>424</v>
      </c>
      <c r="C12" s="16">
        <v>25133850000</v>
      </c>
      <c r="D12" s="63" t="s">
        <v>3994</v>
      </c>
      <c r="E12" s="106" t="s">
        <v>645</v>
      </c>
      <c r="F12" s="106" t="s">
        <v>3993</v>
      </c>
    </row>
    <row r="13" spans="1:8" s="98" customFormat="1" ht="31.2" x14ac:dyDescent="0.25">
      <c r="A13" s="5">
        <v>3</v>
      </c>
      <c r="B13" s="106" t="s">
        <v>426</v>
      </c>
      <c r="C13" s="16">
        <v>263603000</v>
      </c>
      <c r="D13" s="63" t="s">
        <v>3995</v>
      </c>
      <c r="E13" s="106" t="s">
        <v>645</v>
      </c>
      <c r="F13" s="106" t="s">
        <v>3993</v>
      </c>
    </row>
    <row r="14" spans="1:8" s="98" customFormat="1" ht="31.2" x14ac:dyDescent="0.25">
      <c r="A14" s="5">
        <v>4</v>
      </c>
      <c r="B14" s="106" t="s">
        <v>239</v>
      </c>
      <c r="C14" s="16">
        <v>100000000</v>
      </c>
      <c r="D14" s="512" t="s">
        <v>436</v>
      </c>
      <c r="E14" s="106" t="s">
        <v>3996</v>
      </c>
      <c r="F14" s="106" t="s">
        <v>3993</v>
      </c>
    </row>
    <row r="15" spans="1:8" s="98" customFormat="1" ht="31.2" x14ac:dyDescent="0.25">
      <c r="A15" s="5">
        <v>5</v>
      </c>
      <c r="B15" s="106" t="s">
        <v>446</v>
      </c>
      <c r="C15" s="16">
        <v>230720000</v>
      </c>
      <c r="D15" s="512" t="s">
        <v>3997</v>
      </c>
      <c r="E15" s="106" t="s">
        <v>645</v>
      </c>
      <c r="F15" s="106" t="s">
        <v>3993</v>
      </c>
    </row>
    <row r="16" spans="1:8" s="98" customFormat="1" ht="46.8" x14ac:dyDescent="0.25">
      <c r="A16" s="5">
        <v>6</v>
      </c>
      <c r="B16" s="456" t="s">
        <v>554</v>
      </c>
      <c r="C16" s="16">
        <v>165000000</v>
      </c>
      <c r="D16" s="63" t="s">
        <v>3998</v>
      </c>
      <c r="E16" s="106" t="s">
        <v>645</v>
      </c>
      <c r="F16" s="106" t="s">
        <v>3993</v>
      </c>
    </row>
    <row r="17" spans="1:6" s="98" customFormat="1" x14ac:dyDescent="0.25">
      <c r="A17" s="5"/>
      <c r="B17" s="456"/>
      <c r="C17" s="16"/>
      <c r="D17" s="63"/>
      <c r="E17" s="106"/>
      <c r="F17" s="106"/>
    </row>
    <row r="18" spans="1:6" s="476" customFormat="1" ht="31.2" x14ac:dyDescent="0.25">
      <c r="A18" s="118" t="s">
        <v>243</v>
      </c>
      <c r="B18" s="90" t="s">
        <v>244</v>
      </c>
      <c r="C18" s="117">
        <f>SUM(C19:C25)</f>
        <v>6264869000</v>
      </c>
      <c r="D18" s="878"/>
      <c r="E18" s="80"/>
      <c r="F18" s="80"/>
    </row>
    <row r="19" spans="1:6" s="98" customFormat="1" ht="31.2" x14ac:dyDescent="0.25">
      <c r="A19" s="5">
        <v>1</v>
      </c>
      <c r="B19" s="106" t="s">
        <v>3999</v>
      </c>
      <c r="C19" s="16">
        <v>4660850000</v>
      </c>
      <c r="D19" s="63" t="s">
        <v>4000</v>
      </c>
      <c r="E19" s="456" t="s">
        <v>4001</v>
      </c>
      <c r="F19" s="106" t="s">
        <v>3993</v>
      </c>
    </row>
    <row r="20" spans="1:6" s="98" customFormat="1" ht="31.2" x14ac:dyDescent="0.25">
      <c r="A20" s="5">
        <v>2</v>
      </c>
      <c r="B20" s="106" t="s">
        <v>862</v>
      </c>
      <c r="C20" s="16">
        <v>439050000</v>
      </c>
      <c r="D20" s="63" t="s">
        <v>3560</v>
      </c>
      <c r="E20" s="106" t="s">
        <v>645</v>
      </c>
      <c r="F20" s="106" t="s">
        <v>3993</v>
      </c>
    </row>
    <row r="21" spans="1:6" s="98" customFormat="1" ht="31.2" x14ac:dyDescent="0.25">
      <c r="A21" s="5">
        <v>3</v>
      </c>
      <c r="B21" s="106" t="s">
        <v>1173</v>
      </c>
      <c r="C21" s="16">
        <v>182850000</v>
      </c>
      <c r="D21" s="63" t="s">
        <v>4002</v>
      </c>
      <c r="E21" s="106" t="s">
        <v>4003</v>
      </c>
      <c r="F21" s="106" t="s">
        <v>3993</v>
      </c>
    </row>
    <row r="22" spans="1:6" s="98" customFormat="1" ht="46.8" x14ac:dyDescent="0.25">
      <c r="A22" s="5">
        <v>4</v>
      </c>
      <c r="B22" s="106" t="s">
        <v>245</v>
      </c>
      <c r="C22" s="16">
        <v>364850000</v>
      </c>
      <c r="D22" s="512" t="s">
        <v>4004</v>
      </c>
      <c r="E22" s="106" t="s">
        <v>645</v>
      </c>
      <c r="F22" s="106" t="s">
        <v>3993</v>
      </c>
    </row>
    <row r="23" spans="1:6" s="98" customFormat="1" ht="31.2" x14ac:dyDescent="0.25">
      <c r="A23" s="5">
        <v>5</v>
      </c>
      <c r="B23" s="456" t="s">
        <v>456</v>
      </c>
      <c r="C23" s="16">
        <v>246600000</v>
      </c>
      <c r="D23" s="512" t="s">
        <v>4005</v>
      </c>
      <c r="E23" s="106" t="s">
        <v>645</v>
      </c>
      <c r="F23" s="106" t="s">
        <v>3993</v>
      </c>
    </row>
    <row r="24" spans="1:6" s="98" customFormat="1" ht="46.8" x14ac:dyDescent="0.25">
      <c r="A24" s="5">
        <v>6</v>
      </c>
      <c r="B24" s="456" t="s">
        <v>867</v>
      </c>
      <c r="C24" s="16">
        <v>269819000</v>
      </c>
      <c r="D24" s="512" t="s">
        <v>4006</v>
      </c>
      <c r="E24" s="106" t="s">
        <v>645</v>
      </c>
      <c r="F24" s="106" t="s">
        <v>3993</v>
      </c>
    </row>
    <row r="25" spans="1:6" s="98" customFormat="1" ht="31.2" x14ac:dyDescent="0.25">
      <c r="A25" s="5">
        <v>7</v>
      </c>
      <c r="B25" s="456" t="s">
        <v>4007</v>
      </c>
      <c r="C25" s="16">
        <v>100850000</v>
      </c>
      <c r="D25" s="512" t="s">
        <v>4008</v>
      </c>
      <c r="E25" s="106" t="s">
        <v>645</v>
      </c>
      <c r="F25" s="106" t="s">
        <v>3993</v>
      </c>
    </row>
    <row r="26" spans="1:6" s="98" customFormat="1" x14ac:dyDescent="0.25">
      <c r="A26" s="5"/>
      <c r="B26" s="456"/>
      <c r="C26" s="16"/>
      <c r="D26" s="512"/>
      <c r="E26" s="106"/>
      <c r="F26" s="106"/>
    </row>
    <row r="27" spans="1:6" s="476" customFormat="1" ht="31.2" x14ac:dyDescent="0.25">
      <c r="A27" s="118" t="s">
        <v>247</v>
      </c>
      <c r="B27" s="90" t="s">
        <v>881</v>
      </c>
      <c r="C27" s="117">
        <f>SUM(C28:C29)</f>
        <v>330000000</v>
      </c>
      <c r="D27" s="878"/>
      <c r="E27" s="80"/>
      <c r="F27" s="80"/>
    </row>
    <row r="28" spans="1:6" s="98" customFormat="1" ht="31.2" x14ac:dyDescent="0.25">
      <c r="A28" s="5">
        <v>1</v>
      </c>
      <c r="B28" s="106" t="s">
        <v>464</v>
      </c>
      <c r="C28" s="16">
        <v>80000000</v>
      </c>
      <c r="D28" s="512" t="s">
        <v>4009</v>
      </c>
      <c r="E28" s="106" t="s">
        <v>645</v>
      </c>
      <c r="F28" s="106" t="s">
        <v>3993</v>
      </c>
    </row>
    <row r="29" spans="1:6" s="98" customFormat="1" ht="31.2" x14ac:dyDescent="0.25">
      <c r="A29" s="5">
        <v>2</v>
      </c>
      <c r="B29" s="106" t="s">
        <v>1443</v>
      </c>
      <c r="C29" s="16">
        <v>250000000</v>
      </c>
      <c r="D29" s="512" t="s">
        <v>4010</v>
      </c>
      <c r="E29" s="106" t="s">
        <v>259</v>
      </c>
      <c r="F29" s="106" t="s">
        <v>3993</v>
      </c>
    </row>
    <row r="30" spans="1:6" s="98" customFormat="1" x14ac:dyDescent="0.25">
      <c r="A30" s="5"/>
      <c r="B30" s="106"/>
      <c r="C30" s="16"/>
      <c r="D30" s="512"/>
      <c r="E30" s="106"/>
      <c r="F30" s="106"/>
    </row>
    <row r="31" spans="1:6" s="98" customFormat="1" ht="46.8" x14ac:dyDescent="0.25">
      <c r="A31" s="118" t="s">
        <v>248</v>
      </c>
      <c r="B31" s="90" t="s">
        <v>466</v>
      </c>
      <c r="C31" s="117">
        <f>SUM(C32:C36)</f>
        <v>679287500</v>
      </c>
      <c r="D31" s="63"/>
      <c r="E31" s="106"/>
      <c r="F31" s="106"/>
    </row>
    <row r="32" spans="1:6" s="98" customFormat="1" ht="31.2" x14ac:dyDescent="0.25">
      <c r="A32" s="5">
        <v>1</v>
      </c>
      <c r="B32" s="456" t="s">
        <v>467</v>
      </c>
      <c r="C32" s="16">
        <v>364287500</v>
      </c>
      <c r="D32" s="512" t="s">
        <v>4011</v>
      </c>
      <c r="E32" s="106" t="s">
        <v>645</v>
      </c>
      <c r="F32" s="106" t="s">
        <v>3993</v>
      </c>
    </row>
    <row r="33" spans="1:6" s="98" customFormat="1" ht="31.2" x14ac:dyDescent="0.25">
      <c r="A33" s="5">
        <v>2</v>
      </c>
      <c r="B33" s="456" t="s">
        <v>2909</v>
      </c>
      <c r="C33" s="16">
        <v>25000000</v>
      </c>
      <c r="D33" s="63" t="s">
        <v>4012</v>
      </c>
      <c r="E33" s="106" t="s">
        <v>4013</v>
      </c>
      <c r="F33" s="106" t="s">
        <v>3993</v>
      </c>
    </row>
    <row r="34" spans="1:6" s="98" customFormat="1" ht="31.2" x14ac:dyDescent="0.25">
      <c r="A34" s="5">
        <v>3</v>
      </c>
      <c r="B34" s="456" t="s">
        <v>3808</v>
      </c>
      <c r="C34" s="16">
        <v>15000000</v>
      </c>
      <c r="D34" s="512" t="s">
        <v>4014</v>
      </c>
      <c r="E34" s="106" t="s">
        <v>4015</v>
      </c>
      <c r="F34" s="456" t="s">
        <v>902</v>
      </c>
    </row>
    <row r="35" spans="1:6" s="98" customFormat="1" ht="46.8" x14ac:dyDescent="0.25">
      <c r="A35" s="5">
        <v>4</v>
      </c>
      <c r="B35" s="106" t="s">
        <v>4016</v>
      </c>
      <c r="C35" s="16">
        <v>250000000</v>
      </c>
      <c r="D35" s="252" t="s">
        <v>4017</v>
      </c>
      <c r="E35" s="456" t="s">
        <v>4018</v>
      </c>
      <c r="F35" s="106" t="s">
        <v>3993</v>
      </c>
    </row>
    <row r="36" spans="1:6" s="98" customFormat="1" ht="46.8" x14ac:dyDescent="0.25">
      <c r="A36" s="5">
        <v>5</v>
      </c>
      <c r="B36" s="456" t="s">
        <v>4019</v>
      </c>
      <c r="C36" s="16">
        <v>25000000</v>
      </c>
      <c r="D36" s="63" t="s">
        <v>4020</v>
      </c>
      <c r="E36" s="456" t="s">
        <v>4021</v>
      </c>
      <c r="F36" s="106"/>
    </row>
    <row r="37" spans="1:6" s="98" customFormat="1" x14ac:dyDescent="0.25">
      <c r="A37" s="5"/>
      <c r="B37" s="456"/>
      <c r="C37" s="16"/>
      <c r="D37" s="63"/>
      <c r="E37" s="456"/>
      <c r="F37" s="106"/>
    </row>
    <row r="38" spans="1:6" s="476" customFormat="1" ht="31.2" x14ac:dyDescent="0.25">
      <c r="A38" s="118" t="s">
        <v>249</v>
      </c>
      <c r="B38" s="90" t="s">
        <v>760</v>
      </c>
      <c r="C38" s="117">
        <f>SUM(C39:C85)</f>
        <v>9834900500</v>
      </c>
      <c r="D38" s="878"/>
      <c r="E38" s="80"/>
      <c r="F38" s="80"/>
    </row>
    <row r="39" spans="1:6" s="98" customFormat="1" ht="31.2" x14ac:dyDescent="0.25">
      <c r="A39" s="5">
        <v>1</v>
      </c>
      <c r="B39" s="106" t="s">
        <v>4022</v>
      </c>
      <c r="C39" s="16">
        <v>59859000</v>
      </c>
      <c r="D39" s="63" t="s">
        <v>4023</v>
      </c>
      <c r="E39" s="106" t="s">
        <v>4024</v>
      </c>
      <c r="F39" s="456" t="s">
        <v>902</v>
      </c>
    </row>
    <row r="40" spans="1:6" s="98" customFormat="1" ht="46.8" x14ac:dyDescent="0.25">
      <c r="A40" s="5">
        <v>2</v>
      </c>
      <c r="B40" s="456" t="s">
        <v>4025</v>
      </c>
      <c r="C40" s="16">
        <v>200000000</v>
      </c>
      <c r="D40" s="63" t="s">
        <v>4026</v>
      </c>
      <c r="E40" s="456" t="s">
        <v>4027</v>
      </c>
      <c r="F40" s="106" t="s">
        <v>3993</v>
      </c>
    </row>
    <row r="41" spans="1:6" s="98" customFormat="1" ht="62.4" x14ac:dyDescent="0.25">
      <c r="A41" s="5">
        <v>3</v>
      </c>
      <c r="B41" s="456" t="s">
        <v>4028</v>
      </c>
      <c r="C41" s="16">
        <v>100000000</v>
      </c>
      <c r="D41" s="63" t="s">
        <v>4029</v>
      </c>
      <c r="E41" s="106" t="s">
        <v>4030</v>
      </c>
      <c r="F41" s="106" t="s">
        <v>3993</v>
      </c>
    </row>
    <row r="42" spans="1:6" s="98" customFormat="1" ht="31.2" x14ac:dyDescent="0.25">
      <c r="A42" s="5">
        <v>4</v>
      </c>
      <c r="B42" s="106" t="s">
        <v>4031</v>
      </c>
      <c r="C42" s="16">
        <v>144400000</v>
      </c>
      <c r="D42" s="63" t="s">
        <v>4032</v>
      </c>
      <c r="E42" s="106" t="s">
        <v>4033</v>
      </c>
      <c r="F42" s="456" t="s">
        <v>902</v>
      </c>
    </row>
    <row r="43" spans="1:6" s="98" customFormat="1" ht="46.8" x14ac:dyDescent="0.25">
      <c r="A43" s="5">
        <v>5</v>
      </c>
      <c r="B43" s="456" t="s">
        <v>4034</v>
      </c>
      <c r="C43" s="16">
        <v>35900000</v>
      </c>
      <c r="D43" s="269" t="s">
        <v>4035</v>
      </c>
      <c r="E43" s="106" t="s">
        <v>4036</v>
      </c>
      <c r="F43" s="456" t="s">
        <v>902</v>
      </c>
    </row>
    <row r="44" spans="1:6" s="98" customFormat="1" ht="31.2" x14ac:dyDescent="0.25">
      <c r="A44" s="5">
        <v>6</v>
      </c>
      <c r="B44" s="456" t="s">
        <v>4037</v>
      </c>
      <c r="C44" s="16">
        <v>389000000</v>
      </c>
      <c r="D44" s="269" t="s">
        <v>4038</v>
      </c>
      <c r="E44" s="106" t="s">
        <v>4033</v>
      </c>
      <c r="F44" s="456" t="s">
        <v>902</v>
      </c>
    </row>
    <row r="45" spans="1:6" s="98" customFormat="1" ht="31.2" x14ac:dyDescent="0.25">
      <c r="A45" s="5">
        <v>7</v>
      </c>
      <c r="B45" s="106" t="s">
        <v>4039</v>
      </c>
      <c r="C45" s="16">
        <v>36300000</v>
      </c>
      <c r="D45" s="207" t="s">
        <v>4040</v>
      </c>
      <c r="E45" s="106" t="s">
        <v>4041</v>
      </c>
      <c r="F45" s="456" t="s">
        <v>902</v>
      </c>
    </row>
    <row r="46" spans="1:6" s="98" customFormat="1" ht="31.2" x14ac:dyDescent="0.25">
      <c r="A46" s="5">
        <v>8</v>
      </c>
      <c r="B46" s="106" t="s">
        <v>4042</v>
      </c>
      <c r="C46" s="16">
        <v>213350000</v>
      </c>
      <c r="D46" s="269" t="s">
        <v>4043</v>
      </c>
      <c r="E46" s="106" t="s">
        <v>4033</v>
      </c>
      <c r="F46" s="456" t="s">
        <v>902</v>
      </c>
    </row>
    <row r="47" spans="1:6" s="98" customFormat="1" ht="31.2" x14ac:dyDescent="0.25">
      <c r="A47" s="5">
        <v>9</v>
      </c>
      <c r="B47" s="456" t="s">
        <v>4044</v>
      </c>
      <c r="C47" s="16">
        <v>181500000</v>
      </c>
      <c r="D47" s="63" t="s">
        <v>4045</v>
      </c>
      <c r="E47" s="106" t="s">
        <v>645</v>
      </c>
      <c r="F47" s="456" t="s">
        <v>902</v>
      </c>
    </row>
    <row r="48" spans="1:6" s="98" customFormat="1" ht="31.2" x14ac:dyDescent="0.25">
      <c r="A48" s="5">
        <v>10</v>
      </c>
      <c r="B48" s="106" t="s">
        <v>4046</v>
      </c>
      <c r="C48" s="16">
        <v>526458000</v>
      </c>
      <c r="D48" s="63" t="s">
        <v>4047</v>
      </c>
      <c r="E48" s="106" t="s">
        <v>262</v>
      </c>
      <c r="F48" s="456" t="s">
        <v>902</v>
      </c>
    </row>
    <row r="49" spans="1:6" s="98" customFormat="1" ht="31.2" x14ac:dyDescent="0.25">
      <c r="A49" s="5">
        <v>11</v>
      </c>
      <c r="B49" s="106" t="s">
        <v>4048</v>
      </c>
      <c r="C49" s="16">
        <v>195000000</v>
      </c>
      <c r="D49" s="207" t="s">
        <v>4049</v>
      </c>
      <c r="E49" s="106" t="s">
        <v>4050</v>
      </c>
      <c r="F49" s="456" t="s">
        <v>902</v>
      </c>
    </row>
    <row r="50" spans="1:6" s="98" customFormat="1" ht="31.2" x14ac:dyDescent="0.25">
      <c r="A50" s="5">
        <v>12</v>
      </c>
      <c r="B50" s="456" t="s">
        <v>4051</v>
      </c>
      <c r="C50" s="16">
        <v>725503200</v>
      </c>
      <c r="D50" s="63" t="s">
        <v>4052</v>
      </c>
      <c r="E50" s="106" t="s">
        <v>4053</v>
      </c>
      <c r="F50" s="456" t="s">
        <v>902</v>
      </c>
    </row>
    <row r="51" spans="1:6" s="98" customFormat="1" ht="31.2" x14ac:dyDescent="0.25">
      <c r="A51" s="5">
        <v>13</v>
      </c>
      <c r="B51" s="106" t="s">
        <v>4054</v>
      </c>
      <c r="C51" s="16">
        <v>148621000</v>
      </c>
      <c r="D51" s="207" t="s">
        <v>4055</v>
      </c>
      <c r="E51" s="106"/>
      <c r="F51" s="456" t="s">
        <v>902</v>
      </c>
    </row>
    <row r="52" spans="1:6" s="98" customFormat="1" ht="31.2" x14ac:dyDescent="0.25">
      <c r="A52" s="5">
        <v>14</v>
      </c>
      <c r="B52" s="106" t="s">
        <v>4056</v>
      </c>
      <c r="C52" s="16">
        <v>52000000</v>
      </c>
      <c r="D52" s="512" t="s">
        <v>4057</v>
      </c>
      <c r="E52" s="106" t="s">
        <v>645</v>
      </c>
      <c r="F52" s="456" t="s">
        <v>902</v>
      </c>
    </row>
    <row r="53" spans="1:6" s="98" customFormat="1" ht="31.2" x14ac:dyDescent="0.25">
      <c r="A53" s="5">
        <v>15</v>
      </c>
      <c r="B53" s="106" t="s">
        <v>4058</v>
      </c>
      <c r="C53" s="16">
        <v>70000000</v>
      </c>
      <c r="D53" s="63" t="s">
        <v>4059</v>
      </c>
      <c r="E53" s="106" t="s">
        <v>645</v>
      </c>
      <c r="F53" s="456" t="s">
        <v>902</v>
      </c>
    </row>
    <row r="54" spans="1:6" s="98" customFormat="1" ht="46.8" x14ac:dyDescent="0.25">
      <c r="A54" s="5">
        <v>16</v>
      </c>
      <c r="B54" s="456" t="s">
        <v>4060</v>
      </c>
      <c r="C54" s="16">
        <v>25500000</v>
      </c>
      <c r="D54" s="207" t="s">
        <v>4061</v>
      </c>
      <c r="E54" s="106" t="s">
        <v>645</v>
      </c>
      <c r="F54" s="106" t="s">
        <v>3993</v>
      </c>
    </row>
    <row r="55" spans="1:6" s="98" customFormat="1" ht="31.2" x14ac:dyDescent="0.25">
      <c r="A55" s="5">
        <v>17</v>
      </c>
      <c r="B55" s="456" t="s">
        <v>4062</v>
      </c>
      <c r="C55" s="16">
        <v>518000000</v>
      </c>
      <c r="D55" s="63" t="s">
        <v>4063</v>
      </c>
      <c r="E55" s="106" t="s">
        <v>4064</v>
      </c>
      <c r="F55" s="106" t="s">
        <v>3993</v>
      </c>
    </row>
    <row r="56" spans="1:6" s="98" customFormat="1" ht="31.2" x14ac:dyDescent="0.25">
      <c r="A56" s="5">
        <v>18</v>
      </c>
      <c r="B56" s="456" t="s">
        <v>4065</v>
      </c>
      <c r="C56" s="16">
        <v>39000000</v>
      </c>
      <c r="D56" s="63" t="s">
        <v>4066</v>
      </c>
      <c r="E56" s="456" t="s">
        <v>4067</v>
      </c>
      <c r="F56" s="456" t="s">
        <v>902</v>
      </c>
    </row>
    <row r="57" spans="1:6" s="98" customFormat="1" ht="31.2" x14ac:dyDescent="0.25">
      <c r="A57" s="5">
        <v>19</v>
      </c>
      <c r="B57" s="456" t="s">
        <v>4068</v>
      </c>
      <c r="C57" s="16">
        <v>150000000</v>
      </c>
      <c r="D57" s="63" t="s">
        <v>4069</v>
      </c>
      <c r="E57" s="106" t="s">
        <v>4041</v>
      </c>
      <c r="F57" s="456" t="s">
        <v>902</v>
      </c>
    </row>
    <row r="58" spans="1:6" s="98" customFormat="1" ht="31.2" x14ac:dyDescent="0.25">
      <c r="A58" s="5">
        <v>20</v>
      </c>
      <c r="B58" s="456" t="s">
        <v>4070</v>
      </c>
      <c r="C58" s="16">
        <v>93000000</v>
      </c>
      <c r="D58" s="63" t="s">
        <v>4071</v>
      </c>
      <c r="E58" s="106" t="s">
        <v>645</v>
      </c>
      <c r="F58" s="456" t="s">
        <v>902</v>
      </c>
    </row>
    <row r="59" spans="1:6" s="98" customFormat="1" ht="46.8" x14ac:dyDescent="0.25">
      <c r="A59" s="5">
        <v>21</v>
      </c>
      <c r="B59" s="106" t="s">
        <v>4072</v>
      </c>
      <c r="C59" s="16">
        <v>79000000</v>
      </c>
      <c r="D59" s="63" t="s">
        <v>4073</v>
      </c>
      <c r="E59" s="106" t="s">
        <v>4050</v>
      </c>
      <c r="F59" s="456" t="s">
        <v>902</v>
      </c>
    </row>
    <row r="60" spans="1:6" s="98" customFormat="1" ht="31.2" x14ac:dyDescent="0.25">
      <c r="A60" s="5">
        <v>22</v>
      </c>
      <c r="B60" s="456" t="s">
        <v>4074</v>
      </c>
      <c r="C60" s="16">
        <v>250000000</v>
      </c>
      <c r="D60" s="63" t="s">
        <v>4075</v>
      </c>
      <c r="E60" s="106" t="s">
        <v>4041</v>
      </c>
      <c r="F60" s="456" t="s">
        <v>902</v>
      </c>
    </row>
    <row r="61" spans="1:6" s="98" customFormat="1" ht="31.2" x14ac:dyDescent="0.25">
      <c r="A61" s="5">
        <v>23</v>
      </c>
      <c r="B61" s="456" t="s">
        <v>4076</v>
      </c>
      <c r="C61" s="16">
        <v>197634000</v>
      </c>
      <c r="D61" s="207" t="s">
        <v>4077</v>
      </c>
      <c r="E61" s="456" t="s">
        <v>4078</v>
      </c>
      <c r="F61" s="456" t="s">
        <v>902</v>
      </c>
    </row>
    <row r="62" spans="1:6" s="98" customFormat="1" ht="31.2" x14ac:dyDescent="0.25">
      <c r="A62" s="5">
        <v>24</v>
      </c>
      <c r="B62" s="106" t="s">
        <v>4079</v>
      </c>
      <c r="C62" s="16">
        <v>235000000</v>
      </c>
      <c r="D62" s="63" t="s">
        <v>4080</v>
      </c>
      <c r="E62" s="106" t="s">
        <v>3751</v>
      </c>
      <c r="F62" s="456" t="s">
        <v>902</v>
      </c>
    </row>
    <row r="63" spans="1:6" s="98" customFormat="1" ht="46.8" x14ac:dyDescent="0.25">
      <c r="A63" s="5">
        <v>25</v>
      </c>
      <c r="B63" s="456" t="s">
        <v>4081</v>
      </c>
      <c r="C63" s="16">
        <v>50000000</v>
      </c>
      <c r="D63" s="63" t="s">
        <v>4082</v>
      </c>
      <c r="E63" s="456" t="s">
        <v>4018</v>
      </c>
      <c r="F63" s="456" t="s">
        <v>902</v>
      </c>
    </row>
    <row r="64" spans="1:6" s="98" customFormat="1" ht="46.8" x14ac:dyDescent="0.25">
      <c r="A64" s="5">
        <v>26</v>
      </c>
      <c r="B64" s="456" t="s">
        <v>4083</v>
      </c>
      <c r="C64" s="16">
        <v>155900000</v>
      </c>
      <c r="D64" s="63" t="s">
        <v>4084</v>
      </c>
      <c r="E64" s="106" t="s">
        <v>4085</v>
      </c>
      <c r="F64" s="456" t="s">
        <v>902</v>
      </c>
    </row>
    <row r="65" spans="1:6" s="98" customFormat="1" ht="46.8" x14ac:dyDescent="0.25">
      <c r="A65" s="5">
        <v>27</v>
      </c>
      <c r="B65" s="106" t="s">
        <v>4086</v>
      </c>
      <c r="C65" s="16">
        <v>1967320000</v>
      </c>
      <c r="D65" s="63" t="s">
        <v>4087</v>
      </c>
      <c r="E65" s="456" t="s">
        <v>4088</v>
      </c>
      <c r="F65" s="456" t="s">
        <v>902</v>
      </c>
    </row>
    <row r="66" spans="1:6" s="98" customFormat="1" ht="31.2" x14ac:dyDescent="0.25">
      <c r="A66" s="5">
        <v>28</v>
      </c>
      <c r="B66" s="106" t="s">
        <v>4089</v>
      </c>
      <c r="C66" s="16">
        <v>121320000</v>
      </c>
      <c r="D66" s="63" t="s">
        <v>4090</v>
      </c>
      <c r="E66" s="106" t="s">
        <v>4091</v>
      </c>
      <c r="F66" s="456" t="s">
        <v>902</v>
      </c>
    </row>
    <row r="67" spans="1:6" s="98" customFormat="1" ht="62.4" x14ac:dyDescent="0.25">
      <c r="A67" s="5">
        <v>29</v>
      </c>
      <c r="B67" s="456" t="s">
        <v>4092</v>
      </c>
      <c r="C67" s="16">
        <v>204850000</v>
      </c>
      <c r="D67" s="512" t="s">
        <v>4093</v>
      </c>
      <c r="E67" s="106" t="s">
        <v>645</v>
      </c>
      <c r="F67" s="456" t="s">
        <v>902</v>
      </c>
    </row>
    <row r="68" spans="1:6" s="98" customFormat="1" ht="46.8" x14ac:dyDescent="0.25">
      <c r="A68" s="5">
        <v>30</v>
      </c>
      <c r="B68" s="456" t="s">
        <v>4094</v>
      </c>
      <c r="C68" s="16">
        <v>131500000</v>
      </c>
      <c r="D68" s="207" t="s">
        <v>4095</v>
      </c>
      <c r="E68" s="106" t="s">
        <v>4050</v>
      </c>
      <c r="F68" s="456" t="s">
        <v>902</v>
      </c>
    </row>
    <row r="69" spans="1:6" s="98" customFormat="1" ht="31.2" x14ac:dyDescent="0.25">
      <c r="A69" s="5">
        <v>31</v>
      </c>
      <c r="B69" s="456" t="s">
        <v>4096</v>
      </c>
      <c r="C69" s="16">
        <v>192700000</v>
      </c>
      <c r="D69" s="63" t="s">
        <v>4097</v>
      </c>
      <c r="E69" s="106" t="s">
        <v>1601</v>
      </c>
      <c r="F69" s="456" t="s">
        <v>902</v>
      </c>
    </row>
    <row r="70" spans="1:6" s="98" customFormat="1" ht="31.2" x14ac:dyDescent="0.25">
      <c r="A70" s="5">
        <v>32</v>
      </c>
      <c r="B70" s="106" t="s">
        <v>4098</v>
      </c>
      <c r="C70" s="16">
        <v>50000000</v>
      </c>
      <c r="D70" s="63" t="s">
        <v>4099</v>
      </c>
      <c r="E70" s="106" t="s">
        <v>4100</v>
      </c>
      <c r="F70" s="456" t="s">
        <v>902</v>
      </c>
    </row>
    <row r="71" spans="1:6" s="98" customFormat="1" ht="31.2" x14ac:dyDescent="0.25">
      <c r="A71" s="5">
        <v>33</v>
      </c>
      <c r="B71" s="106" t="s">
        <v>4101</v>
      </c>
      <c r="C71" s="16">
        <v>164035000</v>
      </c>
      <c r="D71" s="63" t="s">
        <v>4102</v>
      </c>
      <c r="E71" s="106" t="s">
        <v>4103</v>
      </c>
      <c r="F71" s="456" t="s">
        <v>902</v>
      </c>
    </row>
    <row r="72" spans="1:6" s="98" customFormat="1" ht="31.2" x14ac:dyDescent="0.25">
      <c r="A72" s="5">
        <v>34</v>
      </c>
      <c r="B72" s="106" t="s">
        <v>4104</v>
      </c>
      <c r="C72" s="16">
        <v>50000000</v>
      </c>
      <c r="D72" s="63" t="s">
        <v>4105</v>
      </c>
      <c r="E72" s="106" t="s">
        <v>645</v>
      </c>
      <c r="F72" s="456" t="s">
        <v>902</v>
      </c>
    </row>
    <row r="73" spans="1:6" s="98" customFormat="1" ht="31.2" x14ac:dyDescent="0.25">
      <c r="A73" s="5">
        <v>35</v>
      </c>
      <c r="B73" s="106" t="s">
        <v>4106</v>
      </c>
      <c r="C73" s="16">
        <v>100000000</v>
      </c>
      <c r="D73" s="63" t="s">
        <v>4107</v>
      </c>
      <c r="E73" s="106" t="s">
        <v>645</v>
      </c>
      <c r="F73" s="456" t="s">
        <v>902</v>
      </c>
    </row>
    <row r="74" spans="1:6" s="98" customFormat="1" ht="31.2" x14ac:dyDescent="0.25">
      <c r="A74" s="5">
        <v>36</v>
      </c>
      <c r="B74" s="456" t="s">
        <v>4108</v>
      </c>
      <c r="C74" s="16">
        <v>474963700</v>
      </c>
      <c r="D74" s="512" t="s">
        <v>4109</v>
      </c>
      <c r="E74" s="106" t="s">
        <v>4110</v>
      </c>
      <c r="F74" s="456" t="s">
        <v>902</v>
      </c>
    </row>
    <row r="75" spans="1:6" s="98" customFormat="1" ht="31.2" x14ac:dyDescent="0.25">
      <c r="A75" s="5">
        <v>37</v>
      </c>
      <c r="B75" s="106" t="s">
        <v>4111</v>
      </c>
      <c r="C75" s="16">
        <v>348953600</v>
      </c>
      <c r="D75" s="63" t="s">
        <v>4112</v>
      </c>
      <c r="E75" s="106" t="s">
        <v>4113</v>
      </c>
      <c r="F75" s="456" t="s">
        <v>902</v>
      </c>
    </row>
    <row r="76" spans="1:6" s="98" customFormat="1" ht="31.2" x14ac:dyDescent="0.25">
      <c r="A76" s="5">
        <v>38</v>
      </c>
      <c r="B76" s="106" t="s">
        <v>4114</v>
      </c>
      <c r="C76" s="16">
        <v>200050000</v>
      </c>
      <c r="D76" s="214" t="s">
        <v>4115</v>
      </c>
      <c r="E76" s="106" t="s">
        <v>645</v>
      </c>
      <c r="F76" s="456" t="s">
        <v>902</v>
      </c>
    </row>
    <row r="77" spans="1:6" s="98" customFormat="1" ht="31.2" x14ac:dyDescent="0.25">
      <c r="A77" s="5">
        <v>39</v>
      </c>
      <c r="B77" s="456" t="s">
        <v>4116</v>
      </c>
      <c r="C77" s="16">
        <v>65000000</v>
      </c>
      <c r="D77" s="63" t="s">
        <v>4117</v>
      </c>
      <c r="E77" s="106" t="s">
        <v>645</v>
      </c>
      <c r="F77" s="456" t="s">
        <v>902</v>
      </c>
    </row>
    <row r="78" spans="1:6" s="98" customFormat="1" ht="31.2" x14ac:dyDescent="0.25">
      <c r="A78" s="5">
        <v>40</v>
      </c>
      <c r="B78" s="106" t="s">
        <v>4118</v>
      </c>
      <c r="C78" s="16">
        <v>107675000</v>
      </c>
      <c r="D78" s="63" t="s">
        <v>4119</v>
      </c>
      <c r="E78" s="106" t="s">
        <v>262</v>
      </c>
      <c r="F78" s="456" t="s">
        <v>902</v>
      </c>
    </row>
    <row r="79" spans="1:6" s="98" customFormat="1" ht="31.2" x14ac:dyDescent="0.25">
      <c r="A79" s="5">
        <v>41</v>
      </c>
      <c r="B79" s="456" t="s">
        <v>4120</v>
      </c>
      <c r="C79" s="16">
        <v>360000000</v>
      </c>
      <c r="D79" s="63" t="s">
        <v>4121</v>
      </c>
      <c r="E79" s="106" t="s">
        <v>4122</v>
      </c>
      <c r="F79" s="456" t="s">
        <v>902</v>
      </c>
    </row>
    <row r="80" spans="1:6" s="98" customFormat="1" ht="31.2" x14ac:dyDescent="0.25">
      <c r="A80" s="5">
        <v>42</v>
      </c>
      <c r="B80" s="456" t="s">
        <v>4123</v>
      </c>
      <c r="C80" s="16">
        <v>50000000</v>
      </c>
      <c r="D80" s="63" t="s">
        <v>4124</v>
      </c>
      <c r="E80" s="106" t="s">
        <v>4125</v>
      </c>
      <c r="F80" s="456" t="s">
        <v>902</v>
      </c>
    </row>
    <row r="81" spans="1:6" s="98" customFormat="1" ht="31.2" x14ac:dyDescent="0.25">
      <c r="A81" s="5">
        <v>43</v>
      </c>
      <c r="B81" s="456" t="s">
        <v>4126</v>
      </c>
      <c r="C81" s="16">
        <v>70000000</v>
      </c>
      <c r="D81" s="512" t="s">
        <v>4127</v>
      </c>
      <c r="E81" s="106" t="s">
        <v>645</v>
      </c>
      <c r="F81" s="106" t="s">
        <v>3993</v>
      </c>
    </row>
    <row r="82" spans="1:6" s="98" customFormat="1" ht="62.4" x14ac:dyDescent="0.25">
      <c r="A82" s="5">
        <v>44</v>
      </c>
      <c r="B82" s="456" t="s">
        <v>4128</v>
      </c>
      <c r="C82" s="16">
        <v>57000000</v>
      </c>
      <c r="D82" s="63" t="s">
        <v>4129</v>
      </c>
      <c r="E82" s="106" t="s">
        <v>262</v>
      </c>
      <c r="F82" s="456" t="s">
        <v>902</v>
      </c>
    </row>
    <row r="83" spans="1:6" s="98" customFormat="1" ht="46.8" x14ac:dyDescent="0.25">
      <c r="A83" s="5">
        <v>45</v>
      </c>
      <c r="B83" s="456" t="s">
        <v>4130</v>
      </c>
      <c r="C83" s="16">
        <v>100000000</v>
      </c>
      <c r="D83" s="63" t="s">
        <v>4131</v>
      </c>
      <c r="E83" s="106" t="s">
        <v>645</v>
      </c>
      <c r="F83" s="456" t="s">
        <v>902</v>
      </c>
    </row>
    <row r="84" spans="1:6" s="98" customFormat="1" ht="46.8" x14ac:dyDescent="0.25">
      <c r="A84" s="5">
        <v>46</v>
      </c>
      <c r="B84" s="456" t="s">
        <v>4132</v>
      </c>
      <c r="C84" s="16">
        <v>65000000</v>
      </c>
      <c r="D84" s="63" t="s">
        <v>4133</v>
      </c>
      <c r="E84" s="106" t="s">
        <v>262</v>
      </c>
      <c r="F84" s="456" t="s">
        <v>902</v>
      </c>
    </row>
    <row r="85" spans="1:6" s="98" customFormat="1" ht="31.2" x14ac:dyDescent="0.25">
      <c r="A85" s="5">
        <v>47</v>
      </c>
      <c r="B85" s="456" t="s">
        <v>4134</v>
      </c>
      <c r="C85" s="16">
        <v>83608000</v>
      </c>
      <c r="D85" s="63" t="s">
        <v>4135</v>
      </c>
      <c r="E85" s="106" t="s">
        <v>4024</v>
      </c>
      <c r="F85" s="106" t="s">
        <v>269</v>
      </c>
    </row>
    <row r="86" spans="1:6" s="98" customFormat="1" x14ac:dyDescent="0.25">
      <c r="A86" s="5"/>
      <c r="B86" s="456"/>
      <c r="C86" s="16"/>
      <c r="D86" s="63"/>
      <c r="E86" s="106"/>
      <c r="F86" s="106"/>
    </row>
    <row r="87" spans="1:6" s="476" customFormat="1" ht="31.2" x14ac:dyDescent="0.25">
      <c r="A87" s="118" t="s">
        <v>250</v>
      </c>
      <c r="B87" s="90" t="s">
        <v>2179</v>
      </c>
      <c r="C87" s="117">
        <f>SUM(C88:C95)</f>
        <v>1168583000</v>
      </c>
      <c r="D87" s="878"/>
      <c r="E87" s="80"/>
      <c r="F87" s="80"/>
    </row>
    <row r="88" spans="1:6" s="98" customFormat="1" ht="46.8" x14ac:dyDescent="0.25">
      <c r="A88" s="5">
        <v>1</v>
      </c>
      <c r="B88" s="106" t="s">
        <v>4136</v>
      </c>
      <c r="C88" s="16">
        <v>22000000</v>
      </c>
      <c r="D88" s="63" t="s">
        <v>4137</v>
      </c>
      <c r="E88" s="106" t="s">
        <v>645</v>
      </c>
      <c r="F88" s="456" t="s">
        <v>902</v>
      </c>
    </row>
    <row r="89" spans="1:6" s="98" customFormat="1" ht="31.2" x14ac:dyDescent="0.25">
      <c r="A89" s="5">
        <v>2</v>
      </c>
      <c r="B89" s="456" t="s">
        <v>4138</v>
      </c>
      <c r="C89" s="16">
        <v>150000000</v>
      </c>
      <c r="D89" s="63" t="s">
        <v>4139</v>
      </c>
      <c r="E89" s="456" t="s">
        <v>4140</v>
      </c>
      <c r="F89" s="106" t="s">
        <v>3993</v>
      </c>
    </row>
    <row r="90" spans="1:6" s="98" customFormat="1" ht="46.8" x14ac:dyDescent="0.25">
      <c r="A90" s="5">
        <v>3</v>
      </c>
      <c r="B90" s="456" t="s">
        <v>4141</v>
      </c>
      <c r="C90" s="16">
        <v>49000000</v>
      </c>
      <c r="D90" s="63" t="s">
        <v>4142</v>
      </c>
      <c r="E90" s="106" t="s">
        <v>4050</v>
      </c>
      <c r="F90" s="456" t="s">
        <v>902</v>
      </c>
    </row>
    <row r="91" spans="1:6" s="98" customFormat="1" ht="46.8" x14ac:dyDescent="0.25">
      <c r="A91" s="5">
        <v>4</v>
      </c>
      <c r="B91" s="106" t="s">
        <v>4143</v>
      </c>
      <c r="C91" s="16">
        <v>145000000</v>
      </c>
      <c r="D91" s="63" t="s">
        <v>4144</v>
      </c>
      <c r="E91" s="106" t="s">
        <v>3751</v>
      </c>
      <c r="F91" s="456" t="s">
        <v>902</v>
      </c>
    </row>
    <row r="92" spans="1:6" s="98" customFormat="1" ht="31.2" x14ac:dyDescent="0.25">
      <c r="A92" s="5">
        <v>5</v>
      </c>
      <c r="B92" s="106" t="s">
        <v>4145</v>
      </c>
      <c r="C92" s="16">
        <v>15000000</v>
      </c>
      <c r="D92" s="63" t="s">
        <v>4146</v>
      </c>
      <c r="E92" s="106" t="s">
        <v>645</v>
      </c>
      <c r="F92" s="106" t="s">
        <v>3993</v>
      </c>
    </row>
    <row r="93" spans="1:6" s="98" customFormat="1" ht="46.8" x14ac:dyDescent="0.25">
      <c r="A93" s="5">
        <v>6</v>
      </c>
      <c r="B93" s="456" t="s">
        <v>4147</v>
      </c>
      <c r="C93" s="16">
        <v>265000000</v>
      </c>
      <c r="D93" s="63" t="s">
        <v>4148</v>
      </c>
      <c r="E93" s="106" t="s">
        <v>4041</v>
      </c>
      <c r="F93" s="456" t="s">
        <v>902</v>
      </c>
    </row>
    <row r="94" spans="1:6" s="98" customFormat="1" ht="31.2" x14ac:dyDescent="0.25">
      <c r="A94" s="5">
        <v>7</v>
      </c>
      <c r="B94" s="106" t="s">
        <v>4149</v>
      </c>
      <c r="C94" s="16">
        <v>385153000</v>
      </c>
      <c r="D94" s="63" t="s">
        <v>4150</v>
      </c>
      <c r="E94" s="106" t="s">
        <v>4151</v>
      </c>
      <c r="F94" s="456" t="s">
        <v>902</v>
      </c>
    </row>
    <row r="95" spans="1:6" s="98" customFormat="1" ht="31.2" x14ac:dyDescent="0.25">
      <c r="A95" s="5">
        <v>8</v>
      </c>
      <c r="B95" s="106" t="s">
        <v>4152</v>
      </c>
      <c r="C95" s="16">
        <v>137430000</v>
      </c>
      <c r="D95" s="512" t="s">
        <v>4153</v>
      </c>
      <c r="E95" s="106" t="s">
        <v>4154</v>
      </c>
      <c r="F95" s="106" t="s">
        <v>3993</v>
      </c>
    </row>
    <row r="96" spans="1:6" s="98" customFormat="1" x14ac:dyDescent="0.25">
      <c r="A96" s="5"/>
      <c r="B96" s="106"/>
      <c r="C96" s="16"/>
      <c r="D96" s="512"/>
      <c r="E96" s="106"/>
      <c r="F96" s="106"/>
    </row>
    <row r="97" spans="1:6" s="476" customFormat="1" ht="31.2" x14ac:dyDescent="0.25">
      <c r="A97" s="118" t="s">
        <v>253</v>
      </c>
      <c r="B97" s="90" t="s">
        <v>4155</v>
      </c>
      <c r="C97" s="117">
        <f>C98</f>
        <v>100000000</v>
      </c>
      <c r="D97" s="878"/>
      <c r="E97" s="80"/>
      <c r="F97" s="80"/>
    </row>
    <row r="98" spans="1:6" s="98" customFormat="1" ht="62.4" x14ac:dyDescent="0.25">
      <c r="A98" s="5">
        <v>1</v>
      </c>
      <c r="B98" s="456" t="s">
        <v>4156</v>
      </c>
      <c r="C98" s="16">
        <v>100000000</v>
      </c>
      <c r="D98" s="63" t="s">
        <v>4157</v>
      </c>
      <c r="E98" s="106" t="s">
        <v>4158</v>
      </c>
      <c r="F98" s="456" t="s">
        <v>902</v>
      </c>
    </row>
    <row r="99" spans="1:6" s="98" customFormat="1" x14ac:dyDescent="0.25">
      <c r="A99" s="5"/>
      <c r="B99" s="456"/>
      <c r="C99" s="16"/>
      <c r="D99" s="63"/>
      <c r="E99" s="106"/>
      <c r="F99" s="456"/>
    </row>
    <row r="100" spans="1:6" s="476" customFormat="1" ht="31.2" x14ac:dyDescent="0.25">
      <c r="A100" s="118" t="s">
        <v>256</v>
      </c>
      <c r="B100" s="90" t="s">
        <v>898</v>
      </c>
      <c r="C100" s="117">
        <f>C101</f>
        <v>255980000</v>
      </c>
      <c r="D100" s="878"/>
      <c r="E100" s="80"/>
      <c r="F100" s="80"/>
    </row>
    <row r="101" spans="1:6" s="98" customFormat="1" ht="31.2" x14ac:dyDescent="0.25">
      <c r="A101" s="5">
        <v>1</v>
      </c>
      <c r="B101" s="106" t="s">
        <v>4159</v>
      </c>
      <c r="C101" s="16">
        <v>255980000</v>
      </c>
      <c r="D101" s="63" t="s">
        <v>4160</v>
      </c>
      <c r="E101" s="106" t="s">
        <v>4161</v>
      </c>
      <c r="F101" s="456" t="s">
        <v>902</v>
      </c>
    </row>
    <row r="102" spans="1:6" s="98" customFormat="1" x14ac:dyDescent="0.25">
      <c r="A102" s="5"/>
      <c r="B102" s="106"/>
      <c r="C102" s="16"/>
      <c r="D102" s="63"/>
      <c r="E102" s="106"/>
      <c r="F102" s="456"/>
    </row>
    <row r="103" spans="1:6" s="476" customFormat="1" ht="31.2" x14ac:dyDescent="0.25">
      <c r="A103" s="118" t="s">
        <v>123</v>
      </c>
      <c r="B103" s="90" t="s">
        <v>4162</v>
      </c>
      <c r="C103" s="117">
        <f>C104</f>
        <v>10000000</v>
      </c>
      <c r="D103" s="878"/>
      <c r="E103" s="80"/>
      <c r="F103" s="80"/>
    </row>
    <row r="104" spans="1:6" s="98" customFormat="1" ht="31.2" x14ac:dyDescent="0.25">
      <c r="A104" s="5">
        <v>1</v>
      </c>
      <c r="B104" s="106" t="s">
        <v>4163</v>
      </c>
      <c r="C104" s="16">
        <v>10000000</v>
      </c>
      <c r="D104" s="63" t="s">
        <v>4164</v>
      </c>
      <c r="E104" s="106" t="s">
        <v>4165</v>
      </c>
      <c r="F104" s="106" t="s">
        <v>3993</v>
      </c>
    </row>
    <row r="105" spans="1:6" x14ac:dyDescent="0.25">
      <c r="C105" s="881"/>
      <c r="D105" s="881"/>
      <c r="E105" s="881"/>
    </row>
    <row r="106" spans="1:6" x14ac:dyDescent="0.25">
      <c r="C106" s="882"/>
      <c r="D106" s="882"/>
      <c r="E106" s="882"/>
    </row>
    <row r="107" spans="1:6" x14ac:dyDescent="0.25">
      <c r="C107" s="883"/>
      <c r="D107" s="883"/>
      <c r="E107" s="883"/>
    </row>
    <row r="108" spans="1:6" x14ac:dyDescent="0.25">
      <c r="C108" s="883"/>
      <c r="D108" s="883"/>
      <c r="E108" s="883"/>
    </row>
    <row r="110" spans="1:6" x14ac:dyDescent="0.25">
      <c r="C110" s="874"/>
      <c r="D110" s="874"/>
      <c r="E110" s="874"/>
    </row>
    <row r="112" spans="1:6" x14ac:dyDescent="0.25">
      <c r="C112" s="882"/>
      <c r="D112" s="882"/>
      <c r="E112" s="882"/>
    </row>
  </sheetData>
  <pageMargins left="0.7" right="0.7" top="0.75" bottom="0.75" header="0.3" footer="0.3"/>
  <pageSetup paperSize="256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82"/>
  <sheetViews>
    <sheetView view="pageBreakPreview" zoomScale="85" zoomScaleNormal="85" zoomScaleSheetLayoutView="85" workbookViewId="0">
      <selection activeCell="B36" sqref="B36"/>
    </sheetView>
  </sheetViews>
  <sheetFormatPr defaultColWidth="25"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25" style="158"/>
  </cols>
  <sheetData>
    <row r="1" spans="1:4" x14ac:dyDescent="0.25">
      <c r="B1" s="1027" t="s">
        <v>6178</v>
      </c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9">
        <v>1</v>
      </c>
      <c r="B4" s="1030" t="s">
        <v>3</v>
      </c>
      <c r="C4" s="1030">
        <v>3</v>
      </c>
      <c r="D4" s="678">
        <v>4</v>
      </c>
    </row>
    <row r="5" spans="1:4" x14ac:dyDescent="0.25">
      <c r="A5" s="1029"/>
      <c r="B5" s="1030"/>
      <c r="C5" s="1030"/>
      <c r="D5" s="678"/>
    </row>
    <row r="6" spans="1:4" x14ac:dyDescent="0.25">
      <c r="A6" s="1029"/>
      <c r="B6" s="1031" t="s">
        <v>6</v>
      </c>
      <c r="C6" s="1030"/>
      <c r="D6" s="678"/>
    </row>
    <row r="7" spans="1:4" x14ac:dyDescent="0.25">
      <c r="A7" s="60"/>
      <c r="B7" s="4" t="s">
        <v>6178</v>
      </c>
      <c r="C7" s="82">
        <v>7828000000</v>
      </c>
      <c r="D7" s="60"/>
    </row>
    <row r="8" spans="1:4" x14ac:dyDescent="0.25">
      <c r="A8" s="60"/>
      <c r="B8" s="60"/>
      <c r="C8" s="60"/>
      <c r="D8" s="60"/>
    </row>
    <row r="9" spans="1:4" x14ac:dyDescent="0.25">
      <c r="A9" s="60">
        <v>1</v>
      </c>
      <c r="B9" s="1000" t="s">
        <v>6329</v>
      </c>
      <c r="C9" s="54">
        <v>2795000000</v>
      </c>
      <c r="D9" s="60"/>
    </row>
    <row r="10" spans="1:4" x14ac:dyDescent="0.25">
      <c r="A10" s="60"/>
      <c r="B10" s="1032" t="s">
        <v>6330</v>
      </c>
      <c r="C10" s="54">
        <v>1000000000</v>
      </c>
      <c r="D10" s="60"/>
    </row>
    <row r="11" spans="1:4" x14ac:dyDescent="0.25">
      <c r="A11" s="60"/>
      <c r="B11" s="1032" t="s">
        <v>6331</v>
      </c>
      <c r="C11" s="54">
        <v>700000000</v>
      </c>
      <c r="D11" s="60"/>
    </row>
    <row r="12" spans="1:4" x14ac:dyDescent="0.25">
      <c r="A12" s="60"/>
      <c r="B12" s="1032" t="s">
        <v>6332</v>
      </c>
      <c r="C12" s="54">
        <v>50000000</v>
      </c>
      <c r="D12" s="60"/>
    </row>
    <row r="13" spans="1:4" x14ac:dyDescent="0.25">
      <c r="A13" s="60"/>
      <c r="B13" s="1032" t="s">
        <v>6333</v>
      </c>
      <c r="C13" s="54">
        <v>50000000</v>
      </c>
      <c r="D13" s="60"/>
    </row>
    <row r="14" spans="1:4" x14ac:dyDescent="0.25">
      <c r="A14" s="60"/>
      <c r="B14" s="1032" t="s">
        <v>6334</v>
      </c>
      <c r="C14" s="54">
        <v>75000000</v>
      </c>
      <c r="D14" s="60"/>
    </row>
    <row r="15" spans="1:4" x14ac:dyDescent="0.25">
      <c r="A15" s="60"/>
      <c r="B15" s="1032" t="s">
        <v>6335</v>
      </c>
      <c r="C15" s="54">
        <v>50000000</v>
      </c>
      <c r="D15" s="60"/>
    </row>
    <row r="16" spans="1:4" x14ac:dyDescent="0.25">
      <c r="A16" s="60"/>
      <c r="B16" s="1032" t="s">
        <v>6336</v>
      </c>
      <c r="C16" s="54">
        <v>75000000</v>
      </c>
      <c r="D16" s="60"/>
    </row>
    <row r="17" spans="1:4" x14ac:dyDescent="0.25">
      <c r="A17" s="60"/>
      <c r="B17" s="1032" t="s">
        <v>6337</v>
      </c>
      <c r="C17" s="54">
        <v>50000000</v>
      </c>
      <c r="D17" s="60"/>
    </row>
    <row r="18" spans="1:4" x14ac:dyDescent="0.25">
      <c r="A18" s="60"/>
      <c r="B18" s="1032" t="s">
        <v>6338</v>
      </c>
      <c r="C18" s="54">
        <v>50000000</v>
      </c>
      <c r="D18" s="60"/>
    </row>
    <row r="19" spans="1:4" x14ac:dyDescent="0.25">
      <c r="A19" s="60"/>
      <c r="B19" s="1032" t="s">
        <v>6339</v>
      </c>
      <c r="C19" s="54">
        <v>50000000</v>
      </c>
      <c r="D19" s="60"/>
    </row>
    <row r="20" spans="1:4" x14ac:dyDescent="0.25">
      <c r="A20" s="60"/>
      <c r="B20" s="1032" t="s">
        <v>6340</v>
      </c>
      <c r="C20" s="54">
        <v>75000000</v>
      </c>
      <c r="D20" s="60"/>
    </row>
    <row r="21" spans="1:4" x14ac:dyDescent="0.25">
      <c r="A21" s="60"/>
      <c r="B21" s="1032" t="s">
        <v>6341</v>
      </c>
      <c r="C21" s="54">
        <v>20000000</v>
      </c>
      <c r="D21" s="60"/>
    </row>
    <row r="22" spans="1:4" x14ac:dyDescent="0.25">
      <c r="A22" s="60"/>
      <c r="B22" s="1032" t="s">
        <v>6342</v>
      </c>
      <c r="C22" s="54">
        <v>25000000</v>
      </c>
      <c r="D22" s="60"/>
    </row>
    <row r="23" spans="1:4" x14ac:dyDescent="0.25">
      <c r="A23" s="60"/>
      <c r="B23" s="1032" t="s">
        <v>6343</v>
      </c>
      <c r="C23" s="54">
        <v>25000000</v>
      </c>
      <c r="D23" s="60"/>
    </row>
    <row r="24" spans="1:4" x14ac:dyDescent="0.25">
      <c r="A24" s="60"/>
      <c r="B24" s="1032" t="s">
        <v>6344</v>
      </c>
      <c r="C24" s="54">
        <v>50000000</v>
      </c>
      <c r="D24" s="60"/>
    </row>
    <row r="25" spans="1:4" x14ac:dyDescent="0.25">
      <c r="A25" s="60"/>
      <c r="B25" s="1032" t="s">
        <v>6345</v>
      </c>
      <c r="C25" s="54">
        <v>50000000</v>
      </c>
      <c r="D25" s="60"/>
    </row>
    <row r="26" spans="1:4" x14ac:dyDescent="0.25">
      <c r="A26" s="60"/>
      <c r="B26" s="1032" t="s">
        <v>6346</v>
      </c>
      <c r="C26" s="54">
        <v>400000000</v>
      </c>
      <c r="D26" s="60"/>
    </row>
    <row r="27" spans="1:4" x14ac:dyDescent="0.25">
      <c r="A27" s="60"/>
      <c r="B27" s="60"/>
      <c r="C27" s="60"/>
      <c r="D27" s="60"/>
    </row>
    <row r="28" spans="1:4" x14ac:dyDescent="0.25">
      <c r="A28" s="60">
        <v>2</v>
      </c>
      <c r="B28" s="1000" t="s">
        <v>6347</v>
      </c>
      <c r="C28" s="54">
        <v>150000000</v>
      </c>
      <c r="D28" s="60"/>
    </row>
    <row r="29" spans="1:4" x14ac:dyDescent="0.25">
      <c r="A29" s="60">
        <v>3</v>
      </c>
      <c r="B29" s="1000" t="s">
        <v>6348</v>
      </c>
      <c r="C29" s="54">
        <v>200000000</v>
      </c>
      <c r="D29" s="60"/>
    </row>
    <row r="30" spans="1:4" x14ac:dyDescent="0.25">
      <c r="A30" s="60">
        <v>4</v>
      </c>
      <c r="B30" s="1000" t="s">
        <v>6349</v>
      </c>
      <c r="C30" s="54">
        <v>50000000</v>
      </c>
      <c r="D30" s="60"/>
    </row>
    <row r="31" spans="1:4" x14ac:dyDescent="0.25">
      <c r="A31" s="60">
        <v>5</v>
      </c>
      <c r="B31" s="1000" t="s">
        <v>6350</v>
      </c>
      <c r="C31" s="54">
        <v>100000000</v>
      </c>
      <c r="D31" s="60"/>
    </row>
    <row r="32" spans="1:4" x14ac:dyDescent="0.25">
      <c r="A32" s="60">
        <v>6</v>
      </c>
      <c r="B32" s="1000" t="s">
        <v>6351</v>
      </c>
      <c r="C32" s="54">
        <v>155000000</v>
      </c>
      <c r="D32" s="60"/>
    </row>
    <row r="33" spans="1:4" x14ac:dyDescent="0.25">
      <c r="A33" s="60">
        <v>7</v>
      </c>
      <c r="B33" s="1000" t="s">
        <v>6352</v>
      </c>
      <c r="C33" s="54">
        <v>50000000</v>
      </c>
      <c r="D33" s="60"/>
    </row>
    <row r="34" spans="1:4" x14ac:dyDescent="0.25">
      <c r="A34" s="60">
        <v>8</v>
      </c>
      <c r="B34" s="1000" t="s">
        <v>6353</v>
      </c>
      <c r="C34" s="54">
        <v>40000000</v>
      </c>
      <c r="D34" s="60"/>
    </row>
    <row r="35" spans="1:4" x14ac:dyDescent="0.25">
      <c r="A35" s="60">
        <v>9</v>
      </c>
      <c r="B35" s="1000" t="s">
        <v>6354</v>
      </c>
      <c r="C35" s="54">
        <v>150000000</v>
      </c>
      <c r="D35" s="60"/>
    </row>
    <row r="36" spans="1:4" x14ac:dyDescent="0.25">
      <c r="A36" s="60">
        <v>10</v>
      </c>
      <c r="B36" s="1000" t="s">
        <v>6355</v>
      </c>
      <c r="C36" s="54">
        <v>250000000</v>
      </c>
      <c r="D36" s="60"/>
    </row>
    <row r="37" spans="1:4" x14ac:dyDescent="0.25">
      <c r="A37" s="60">
        <v>11</v>
      </c>
      <c r="B37" s="1000" t="s">
        <v>6356</v>
      </c>
      <c r="C37" s="54">
        <v>75000000</v>
      </c>
      <c r="D37" s="60"/>
    </row>
    <row r="38" spans="1:4" x14ac:dyDescent="0.25">
      <c r="A38" s="60">
        <v>12</v>
      </c>
      <c r="B38" s="1000" t="s">
        <v>6357</v>
      </c>
      <c r="C38" s="54">
        <v>50000000</v>
      </c>
      <c r="D38" s="60"/>
    </row>
    <row r="39" spans="1:4" x14ac:dyDescent="0.25">
      <c r="A39" s="60">
        <v>13</v>
      </c>
      <c r="B39" s="1000" t="s">
        <v>6358</v>
      </c>
      <c r="C39" s="54">
        <v>200000000</v>
      </c>
      <c r="D39" s="60"/>
    </row>
    <row r="40" spans="1:4" x14ac:dyDescent="0.25">
      <c r="A40" s="60">
        <v>14</v>
      </c>
      <c r="B40" s="1000" t="s">
        <v>6359</v>
      </c>
      <c r="C40" s="54">
        <v>150000000</v>
      </c>
      <c r="D40" s="60"/>
    </row>
    <row r="41" spans="1:4" x14ac:dyDescent="0.25">
      <c r="A41" s="60">
        <v>15</v>
      </c>
      <c r="B41" s="1000" t="s">
        <v>6360</v>
      </c>
      <c r="C41" s="54">
        <v>100000000</v>
      </c>
      <c r="D41" s="60"/>
    </row>
    <row r="42" spans="1:4" x14ac:dyDescent="0.25">
      <c r="A42" s="60">
        <v>16</v>
      </c>
      <c r="B42" s="1000" t="s">
        <v>6361</v>
      </c>
      <c r="C42" s="54">
        <v>200000000</v>
      </c>
      <c r="D42" s="60"/>
    </row>
    <row r="43" spans="1:4" x14ac:dyDescent="0.25">
      <c r="A43" s="60"/>
      <c r="B43" s="1032" t="s">
        <v>6362</v>
      </c>
      <c r="C43" s="54">
        <v>30000000</v>
      </c>
      <c r="D43" s="60"/>
    </row>
    <row r="44" spans="1:4" x14ac:dyDescent="0.25">
      <c r="A44" s="60"/>
      <c r="B44" s="1032" t="s">
        <v>6363</v>
      </c>
      <c r="C44" s="54">
        <v>170000000</v>
      </c>
      <c r="D44" s="60"/>
    </row>
    <row r="45" spans="1:4" x14ac:dyDescent="0.25">
      <c r="A45" s="60">
        <v>17</v>
      </c>
      <c r="B45" s="1000" t="s">
        <v>6364</v>
      </c>
      <c r="C45" s="54">
        <v>200000000</v>
      </c>
      <c r="D45" s="60"/>
    </row>
    <row r="46" spans="1:4" x14ac:dyDescent="0.25">
      <c r="A46" s="60">
        <v>18</v>
      </c>
      <c r="B46" s="1000" t="s">
        <v>6365</v>
      </c>
      <c r="C46" s="54">
        <v>100000000</v>
      </c>
      <c r="D46" s="60"/>
    </row>
    <row r="47" spans="1:4" x14ac:dyDescent="0.25">
      <c r="A47" s="60">
        <v>19</v>
      </c>
      <c r="B47" s="1000" t="s">
        <v>6366</v>
      </c>
      <c r="C47" s="54">
        <v>100000000</v>
      </c>
      <c r="D47" s="60"/>
    </row>
    <row r="48" spans="1:4" x14ac:dyDescent="0.25">
      <c r="A48" s="60">
        <v>20</v>
      </c>
      <c r="B48" s="1000" t="s">
        <v>6367</v>
      </c>
      <c r="C48" s="54">
        <v>100000000</v>
      </c>
      <c r="D48" s="60"/>
    </row>
    <row r="49" spans="1:4" x14ac:dyDescent="0.25">
      <c r="A49" s="60">
        <v>21</v>
      </c>
      <c r="B49" s="1000" t="s">
        <v>6368</v>
      </c>
      <c r="C49" s="54">
        <v>50000000</v>
      </c>
      <c r="D49" s="60"/>
    </row>
    <row r="50" spans="1:4" x14ac:dyDescent="0.25">
      <c r="A50" s="60">
        <v>22</v>
      </c>
      <c r="B50" s="1000" t="s">
        <v>6369</v>
      </c>
      <c r="C50" s="54">
        <v>50000000</v>
      </c>
      <c r="D50" s="60"/>
    </row>
    <row r="51" spans="1:4" x14ac:dyDescent="0.25">
      <c r="A51" s="60"/>
      <c r="B51" s="1032" t="s">
        <v>6370</v>
      </c>
      <c r="C51" s="54">
        <v>50000000</v>
      </c>
      <c r="D51" s="60"/>
    </row>
    <row r="52" spans="1:4" x14ac:dyDescent="0.25">
      <c r="A52" s="60">
        <v>23</v>
      </c>
      <c r="B52" s="1000" t="s">
        <v>6371</v>
      </c>
      <c r="C52" s="54">
        <v>150000000</v>
      </c>
      <c r="D52" s="60"/>
    </row>
    <row r="53" spans="1:4" x14ac:dyDescent="0.25">
      <c r="A53" s="60">
        <v>24</v>
      </c>
      <c r="B53" s="1000" t="s">
        <v>6372</v>
      </c>
      <c r="C53" s="54">
        <v>30000000</v>
      </c>
      <c r="D53" s="60"/>
    </row>
    <row r="54" spans="1:4" x14ac:dyDescent="0.25">
      <c r="A54" s="60">
        <v>25</v>
      </c>
      <c r="B54" s="1000" t="s">
        <v>6373</v>
      </c>
      <c r="C54" s="54">
        <v>20000000</v>
      </c>
      <c r="D54" s="60"/>
    </row>
    <row r="55" spans="1:4" x14ac:dyDescent="0.25">
      <c r="A55" s="60">
        <v>26</v>
      </c>
      <c r="B55" s="1000" t="s">
        <v>6374</v>
      </c>
      <c r="C55" s="54">
        <v>30000000</v>
      </c>
      <c r="D55" s="60"/>
    </row>
    <row r="56" spans="1:4" x14ac:dyDescent="0.25">
      <c r="A56" s="60">
        <v>27</v>
      </c>
      <c r="B56" s="1000" t="s">
        <v>6375</v>
      </c>
      <c r="C56" s="54">
        <v>50000000</v>
      </c>
      <c r="D56" s="60"/>
    </row>
    <row r="57" spans="1:4" x14ac:dyDescent="0.25">
      <c r="A57" s="60">
        <v>28</v>
      </c>
      <c r="B57" s="1000" t="s">
        <v>6376</v>
      </c>
      <c r="C57" s="54">
        <v>50000000</v>
      </c>
      <c r="D57" s="60"/>
    </row>
    <row r="58" spans="1:4" x14ac:dyDescent="0.25">
      <c r="A58" s="60">
        <v>29</v>
      </c>
      <c r="B58" s="1000" t="s">
        <v>6377</v>
      </c>
      <c r="C58" s="54">
        <v>100000000</v>
      </c>
      <c r="D58" s="60"/>
    </row>
    <row r="59" spans="1:4" x14ac:dyDescent="0.25">
      <c r="A59" s="60">
        <v>30</v>
      </c>
      <c r="B59" s="1000" t="s">
        <v>6378</v>
      </c>
      <c r="C59" s="54">
        <v>300000000</v>
      </c>
      <c r="D59" s="60"/>
    </row>
    <row r="60" spans="1:4" x14ac:dyDescent="0.25">
      <c r="A60" s="60">
        <v>31</v>
      </c>
      <c r="B60" s="1000" t="s">
        <v>6379</v>
      </c>
      <c r="C60" s="54">
        <v>300000000</v>
      </c>
      <c r="D60" s="60"/>
    </row>
    <row r="61" spans="1:4" x14ac:dyDescent="0.25">
      <c r="A61" s="60">
        <v>32</v>
      </c>
      <c r="B61" s="1000" t="s">
        <v>6380</v>
      </c>
      <c r="C61" s="54">
        <v>198000000</v>
      </c>
      <c r="D61" s="60"/>
    </row>
    <row r="62" spans="1:4" x14ac:dyDescent="0.25">
      <c r="A62" s="60">
        <v>33</v>
      </c>
      <c r="B62" s="1000" t="s">
        <v>6381</v>
      </c>
      <c r="C62" s="54">
        <v>150000000</v>
      </c>
      <c r="D62" s="60"/>
    </row>
    <row r="63" spans="1:4" x14ac:dyDescent="0.25">
      <c r="A63" s="60">
        <v>34</v>
      </c>
      <c r="B63" s="1000" t="s">
        <v>6382</v>
      </c>
      <c r="C63" s="54">
        <v>10000000</v>
      </c>
      <c r="D63" s="60"/>
    </row>
    <row r="64" spans="1:4" x14ac:dyDescent="0.25">
      <c r="A64" s="60">
        <v>35</v>
      </c>
      <c r="B64" s="1000" t="s">
        <v>6383</v>
      </c>
      <c r="C64" s="54">
        <v>10000000</v>
      </c>
      <c r="D64" s="60"/>
    </row>
    <row r="65" spans="1:4" x14ac:dyDescent="0.25">
      <c r="A65" s="60">
        <v>36</v>
      </c>
      <c r="B65" s="1000" t="s">
        <v>6384</v>
      </c>
      <c r="C65" s="54">
        <v>10000000</v>
      </c>
      <c r="D65" s="60"/>
    </row>
    <row r="66" spans="1:4" x14ac:dyDescent="0.25">
      <c r="A66" s="60">
        <v>37</v>
      </c>
      <c r="B66" s="1000" t="s">
        <v>6385</v>
      </c>
      <c r="C66" s="54">
        <v>50000000</v>
      </c>
      <c r="D66" s="60"/>
    </row>
    <row r="67" spans="1:4" x14ac:dyDescent="0.25">
      <c r="A67" s="60">
        <v>38</v>
      </c>
      <c r="B67" s="1000" t="s">
        <v>6386</v>
      </c>
      <c r="C67" s="54">
        <v>40000000</v>
      </c>
      <c r="D67" s="60"/>
    </row>
    <row r="68" spans="1:4" x14ac:dyDescent="0.25">
      <c r="A68" s="60">
        <v>39</v>
      </c>
      <c r="B68" s="1000" t="s">
        <v>6387</v>
      </c>
      <c r="C68" s="54">
        <v>25000000</v>
      </c>
      <c r="D68" s="60"/>
    </row>
    <row r="69" spans="1:4" x14ac:dyDescent="0.25">
      <c r="A69" s="60">
        <v>40</v>
      </c>
      <c r="B69" s="1000" t="s">
        <v>6388</v>
      </c>
      <c r="C69" s="54">
        <v>25000000</v>
      </c>
      <c r="D69" s="60"/>
    </row>
    <row r="70" spans="1:4" x14ac:dyDescent="0.25">
      <c r="A70" s="60">
        <v>41</v>
      </c>
      <c r="B70" s="1000" t="s">
        <v>6389</v>
      </c>
      <c r="C70" s="54">
        <v>25000000</v>
      </c>
      <c r="D70" s="60"/>
    </row>
    <row r="71" spans="1:4" x14ac:dyDescent="0.25">
      <c r="A71" s="60">
        <v>42</v>
      </c>
      <c r="B71" s="1000" t="s">
        <v>6390</v>
      </c>
      <c r="C71" s="54">
        <v>75000000</v>
      </c>
      <c r="D71" s="60"/>
    </row>
    <row r="72" spans="1:4" x14ac:dyDescent="0.25">
      <c r="A72" s="60">
        <v>43</v>
      </c>
      <c r="B72" s="1000" t="s">
        <v>6391</v>
      </c>
      <c r="C72" s="54">
        <v>30000000</v>
      </c>
      <c r="D72" s="60"/>
    </row>
    <row r="73" spans="1:4" x14ac:dyDescent="0.25">
      <c r="A73" s="60">
        <v>44</v>
      </c>
      <c r="B73" s="1000" t="s">
        <v>6392</v>
      </c>
      <c r="C73" s="54">
        <v>50000000</v>
      </c>
      <c r="D73" s="60"/>
    </row>
    <row r="74" spans="1:4" x14ac:dyDescent="0.25">
      <c r="A74" s="60">
        <v>45</v>
      </c>
      <c r="B74" s="1000" t="s">
        <v>6393</v>
      </c>
      <c r="C74" s="54">
        <v>50000000</v>
      </c>
      <c r="D74" s="60"/>
    </row>
    <row r="75" spans="1:4" x14ac:dyDescent="0.25">
      <c r="A75" s="60">
        <v>46</v>
      </c>
      <c r="B75" s="1000" t="s">
        <v>6394</v>
      </c>
      <c r="C75" s="54">
        <v>50000000</v>
      </c>
      <c r="D75" s="60"/>
    </row>
    <row r="76" spans="1:4" x14ac:dyDescent="0.25">
      <c r="A76" s="60">
        <v>47</v>
      </c>
      <c r="B76" s="1000" t="s">
        <v>6395</v>
      </c>
      <c r="C76" s="54">
        <v>50000000</v>
      </c>
      <c r="D76" s="60"/>
    </row>
    <row r="77" spans="1:4" x14ac:dyDescent="0.25">
      <c r="A77" s="60">
        <v>48</v>
      </c>
      <c r="B77" s="1000" t="s">
        <v>6396</v>
      </c>
      <c r="C77" s="54">
        <v>25000000</v>
      </c>
      <c r="D77" s="60"/>
    </row>
    <row r="78" spans="1:4" x14ac:dyDescent="0.25">
      <c r="A78" s="60">
        <v>49</v>
      </c>
      <c r="B78" s="1000" t="s">
        <v>6397</v>
      </c>
      <c r="C78" s="54">
        <v>50000000</v>
      </c>
      <c r="D78" s="60"/>
    </row>
    <row r="79" spans="1:4" x14ac:dyDescent="0.25">
      <c r="A79" s="60">
        <v>50</v>
      </c>
      <c r="B79" s="1000" t="s">
        <v>6398</v>
      </c>
      <c r="C79" s="54">
        <v>10000000</v>
      </c>
      <c r="D79" s="60"/>
    </row>
    <row r="80" spans="1:4" x14ac:dyDescent="0.25">
      <c r="A80" s="60">
        <v>51</v>
      </c>
      <c r="B80" s="1000" t="s">
        <v>6399</v>
      </c>
      <c r="C80" s="54">
        <v>200000000</v>
      </c>
      <c r="D80" s="60"/>
    </row>
    <row r="81" spans="1:4" x14ac:dyDescent="0.25">
      <c r="A81" s="60">
        <v>52</v>
      </c>
      <c r="B81" s="1000" t="s">
        <v>6400</v>
      </c>
      <c r="C81" s="54">
        <v>200000000</v>
      </c>
      <c r="D81" s="60"/>
    </row>
    <row r="82" spans="1:4" x14ac:dyDescent="0.25">
      <c r="A82" s="60">
        <v>53</v>
      </c>
      <c r="B82" s="1000" t="s">
        <v>6401</v>
      </c>
      <c r="C82" s="54">
        <v>150000000</v>
      </c>
      <c r="D82" s="60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32"/>
  <sheetViews>
    <sheetView showOutlineSymbols="0" view="pageBreakPreview" topLeftCell="A10" zoomScale="70" zoomScaleNormal="70" zoomScaleSheetLayoutView="70" workbookViewId="0">
      <selection activeCell="H21" sqref="H21"/>
    </sheetView>
  </sheetViews>
  <sheetFormatPr defaultRowHeight="12.75" customHeight="1" x14ac:dyDescent="0.25"/>
  <cols>
    <col min="1" max="1" width="8.88671875" style="1004"/>
    <col min="2" max="2" width="82.109375" style="1004" customWidth="1"/>
    <col min="3" max="3" width="41.21875" style="1004" customWidth="1"/>
    <col min="4" max="4" width="13.109375" style="1004" customWidth="1"/>
    <col min="5" max="5" width="14.88671875" style="1004" bestFit="1" customWidth="1"/>
    <col min="6" max="16384" width="8.88671875" style="1004"/>
  </cols>
  <sheetData>
    <row r="1" spans="1:19" ht="22.8" x14ac:dyDescent="0.25">
      <c r="A1" s="1071" t="s">
        <v>6327</v>
      </c>
      <c r="B1" s="1071"/>
      <c r="C1" s="1071"/>
    </row>
    <row r="2" spans="1:19" ht="15.6" x14ac:dyDescent="0.25">
      <c r="A2" s="1072"/>
      <c r="B2" s="1072"/>
      <c r="C2" s="1072"/>
    </row>
    <row r="3" spans="1:19" ht="15.6" x14ac:dyDescent="0.25">
      <c r="B3" s="1005"/>
    </row>
    <row r="4" spans="1:19" ht="27" customHeight="1" x14ac:dyDescent="0.25">
      <c r="A4" s="1013" t="s">
        <v>6191</v>
      </c>
      <c r="B4" s="1013" t="s">
        <v>2</v>
      </c>
      <c r="C4" s="1013" t="s">
        <v>14</v>
      </c>
    </row>
    <row r="5" spans="1:19" ht="15.6" x14ac:dyDescent="0.25">
      <c r="A5" s="223"/>
      <c r="B5" s="1007"/>
      <c r="C5" s="223"/>
    </row>
    <row r="6" spans="1:19" ht="15.6" x14ac:dyDescent="0.25">
      <c r="A6" s="1009" t="s">
        <v>237</v>
      </c>
      <c r="B6" s="1007" t="s">
        <v>6</v>
      </c>
      <c r="C6" s="1008">
        <f>SUM(C7:C13)</f>
        <v>82315056000</v>
      </c>
    </row>
    <row r="7" spans="1:19" ht="15.6" x14ac:dyDescent="0.25">
      <c r="A7" s="223">
        <v>1</v>
      </c>
      <c r="B7" s="207" t="s">
        <v>6178</v>
      </c>
      <c r="C7" s="1010">
        <f>Lembaga!C7</f>
        <v>7828000000</v>
      </c>
    </row>
    <row r="8" spans="1:19" ht="15.6" x14ac:dyDescent="0.25">
      <c r="A8" s="223">
        <v>2</v>
      </c>
      <c r="B8" s="207" t="s">
        <v>6179</v>
      </c>
      <c r="C8" s="1010">
        <f>Pendidikan!C6</f>
        <v>47203900000</v>
      </c>
    </row>
    <row r="9" spans="1:19" ht="15.6" x14ac:dyDescent="0.25">
      <c r="A9" s="223">
        <v>3</v>
      </c>
      <c r="B9" s="207" t="s">
        <v>6180</v>
      </c>
      <c r="C9" s="1010">
        <f>Ternak!C6</f>
        <v>4300000000</v>
      </c>
    </row>
    <row r="10" spans="1:19" ht="15.6" x14ac:dyDescent="0.25">
      <c r="A10" s="223">
        <v>4</v>
      </c>
      <c r="B10" s="207" t="s">
        <v>6181</v>
      </c>
      <c r="C10" s="1010">
        <f>Tani!C6</f>
        <v>1280000000</v>
      </c>
    </row>
    <row r="11" spans="1:19" ht="15.6" x14ac:dyDescent="0.25">
      <c r="A11" s="223">
        <v>5</v>
      </c>
      <c r="B11" s="207" t="s">
        <v>6182</v>
      </c>
      <c r="C11" s="1010">
        <f>Koperasi!C6</f>
        <v>650000000</v>
      </c>
    </row>
    <row r="12" spans="1:19" ht="15.6" x14ac:dyDescent="0.25">
      <c r="A12" s="223">
        <v>6</v>
      </c>
      <c r="B12" s="207" t="s">
        <v>6183</v>
      </c>
      <c r="C12" s="1010">
        <f>Budaya!C6</f>
        <v>460000000</v>
      </c>
    </row>
    <row r="13" spans="1:19" ht="15.6" x14ac:dyDescent="0.25">
      <c r="A13" s="223">
        <v>7</v>
      </c>
      <c r="B13" s="252" t="s">
        <v>6184</v>
      </c>
      <c r="C13" s="1010">
        <f>Vertikal!C6</f>
        <v>20593156000</v>
      </c>
    </row>
    <row r="14" spans="1:19" ht="15.6" x14ac:dyDescent="0.25">
      <c r="A14" s="223"/>
      <c r="B14" s="265"/>
      <c r="C14" s="1010"/>
    </row>
    <row r="15" spans="1:19" ht="15.6" x14ac:dyDescent="0.25">
      <c r="A15" s="1009" t="s">
        <v>243</v>
      </c>
      <c r="B15" s="265" t="s">
        <v>8</v>
      </c>
      <c r="C15" s="1008">
        <f>C16</f>
        <v>4625000000</v>
      </c>
    </row>
    <row r="16" spans="1:19" ht="15.6" x14ac:dyDescent="0.25">
      <c r="A16" s="223">
        <v>1</v>
      </c>
      <c r="B16" s="207" t="s">
        <v>1687</v>
      </c>
      <c r="C16" s="1011">
        <f>Bansos!C7</f>
        <v>4625000000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</row>
    <row r="17" spans="1:19" ht="15.6" x14ac:dyDescent="0.25">
      <c r="A17" s="223"/>
      <c r="B17" s="207"/>
      <c r="C17" s="207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</row>
    <row r="18" spans="1:19" ht="31.2" x14ac:dyDescent="0.25">
      <c r="A18" s="1009" t="s">
        <v>247</v>
      </c>
      <c r="B18" s="265" t="s">
        <v>9</v>
      </c>
      <c r="C18" s="1008">
        <f>SUM(C19:C20)</f>
        <v>15916292000</v>
      </c>
    </row>
    <row r="19" spans="1:19" ht="15.6" x14ac:dyDescent="0.25">
      <c r="A19" s="223">
        <v>1</v>
      </c>
      <c r="B19" s="207" t="s">
        <v>6185</v>
      </c>
      <c r="C19" s="1012">
        <f>'Bagi hasil Pajak'!C7</f>
        <v>13600000000</v>
      </c>
      <c r="D19" s="1006"/>
      <c r="E19" s="1006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</row>
    <row r="20" spans="1:19" ht="15.6" x14ac:dyDescent="0.25">
      <c r="A20" s="223">
        <v>2</v>
      </c>
      <c r="B20" s="207" t="s">
        <v>6186</v>
      </c>
      <c r="C20" s="1012">
        <f>'Bagi Hasil Retribusi'!C7</f>
        <v>2316292000</v>
      </c>
      <c r="D20" s="1006"/>
      <c r="E20" s="1006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</row>
    <row r="21" spans="1:19" ht="15.6" x14ac:dyDescent="0.25">
      <c r="A21" s="223"/>
      <c r="B21" s="265"/>
      <c r="C21" s="1010"/>
    </row>
    <row r="22" spans="1:19" ht="31.2" x14ac:dyDescent="0.25">
      <c r="A22" s="1009" t="s">
        <v>248</v>
      </c>
      <c r="B22" s="265" t="s">
        <v>10</v>
      </c>
      <c r="C22" s="1008">
        <f>SUM(C23:C27)</f>
        <v>295128279000</v>
      </c>
    </row>
    <row r="23" spans="1:19" ht="15.6" x14ac:dyDescent="0.25">
      <c r="A23" s="223">
        <v>1</v>
      </c>
      <c r="B23" s="207" t="s">
        <v>1689</v>
      </c>
      <c r="C23" s="1012">
        <f>'Bankeu Desa'!C8</f>
        <v>640000000</v>
      </c>
      <c r="D23" s="1006"/>
      <c r="E23" s="1006"/>
    </row>
    <row r="24" spans="1:19" ht="15.6" x14ac:dyDescent="0.25">
      <c r="A24" s="223">
        <v>2</v>
      </c>
      <c r="B24" s="207" t="s">
        <v>6187</v>
      </c>
      <c r="C24" s="1012">
        <f>'Bankeu Sarpras'!C7</f>
        <v>52627000000</v>
      </c>
      <c r="D24" s="1006"/>
      <c r="E24" s="1006"/>
    </row>
    <row r="25" spans="1:19" ht="15.6" x14ac:dyDescent="0.25">
      <c r="A25" s="223">
        <v>3</v>
      </c>
      <c r="B25" s="207" t="s">
        <v>6188</v>
      </c>
      <c r="C25" s="1012">
        <f>Parpol!C6</f>
        <v>1115752000</v>
      </c>
      <c r="D25" s="1006"/>
      <c r="E25" s="1006"/>
    </row>
    <row r="26" spans="1:19" ht="15.6" x14ac:dyDescent="0.25">
      <c r="A26" s="223">
        <v>4</v>
      </c>
      <c r="B26" s="207" t="s">
        <v>6189</v>
      </c>
      <c r="C26" s="1012">
        <f>ADD!C6</f>
        <v>101516509000</v>
      </c>
      <c r="D26" s="1006"/>
      <c r="E26" s="1006"/>
    </row>
    <row r="27" spans="1:19" ht="15.6" x14ac:dyDescent="0.25">
      <c r="A27" s="223">
        <v>5</v>
      </c>
      <c r="B27" s="207" t="s">
        <v>1698</v>
      </c>
      <c r="C27" s="1012">
        <f>'Dana Desa'!C7</f>
        <v>139229018000</v>
      </c>
      <c r="D27" s="1006"/>
      <c r="E27" s="1006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</row>
    <row r="28" spans="1:19" ht="15.6" x14ac:dyDescent="0.25">
      <c r="A28" s="223"/>
      <c r="B28" s="207"/>
      <c r="C28" s="207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</row>
    <row r="29" spans="1:19" ht="15.6" x14ac:dyDescent="0.25">
      <c r="A29" s="1009" t="s">
        <v>249</v>
      </c>
      <c r="B29" s="265" t="s">
        <v>13</v>
      </c>
      <c r="C29" s="1008">
        <f>C30</f>
        <v>2500000000</v>
      </c>
    </row>
    <row r="30" spans="1:19" ht="15.6" x14ac:dyDescent="0.25">
      <c r="A30" s="223">
        <v>1</v>
      </c>
      <c r="B30" s="207" t="s">
        <v>6190</v>
      </c>
      <c r="C30" s="1011">
        <f>Takterduga!C6</f>
        <v>2500000000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</row>
    <row r="31" spans="1:19" ht="15.6" x14ac:dyDescent="0.25">
      <c r="A31" s="1014"/>
      <c r="B31" s="858"/>
      <c r="C31" s="101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19" ht="15.6" x14ac:dyDescent="0.25">
      <c r="A32" s="1069" t="s">
        <v>14</v>
      </c>
      <c r="B32" s="1070"/>
      <c r="C32" s="1008">
        <f>SUM(C6,C15,C18,C22,C29)</f>
        <v>400484627000</v>
      </c>
    </row>
  </sheetData>
  <mergeCells count="3">
    <mergeCell ref="A32:B32"/>
    <mergeCell ref="A1:C1"/>
    <mergeCell ref="A2:C2"/>
  </mergeCells>
  <conditionalFormatting sqref="B9:B25">
    <cfRule type="expression" dxfId="13" priority="1">
      <formula>#REF!&lt;&gt;0</formula>
    </cfRule>
  </conditionalFormatting>
  <pageMargins left="0.39370078740157483" right="0.19685039370078741" top="0.19685039370078741" bottom="0.19685039370078741" header="0.31496062992125984" footer="0.31496062992125984"/>
  <pageSetup paperSize="11" scale="75" fitToHeight="0" orientation="landscape" horizontalDpi="300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05"/>
  <sheetViews>
    <sheetView view="pageBreakPreview" zoomScale="60" workbookViewId="0">
      <selection activeCell="C27" sqref="C27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A1" s="158"/>
      <c r="B1" s="488" t="s">
        <v>6179</v>
      </c>
      <c r="C1" s="158"/>
      <c r="D1" s="158"/>
    </row>
    <row r="2" spans="1:4" x14ac:dyDescent="0.3">
      <c r="A2" s="158"/>
      <c r="B2" s="158"/>
      <c r="C2" s="158"/>
      <c r="D2" s="158"/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1028"/>
      <c r="B5" s="1031" t="s">
        <v>6</v>
      </c>
      <c r="C5" s="680"/>
      <c r="D5" s="678"/>
    </row>
    <row r="6" spans="1:4" x14ac:dyDescent="0.3">
      <c r="A6" s="60"/>
      <c r="B6" s="4" t="s">
        <v>6179</v>
      </c>
      <c r="C6" s="82">
        <v>47203900000</v>
      </c>
      <c r="D6" s="60" t="s">
        <v>6402</v>
      </c>
    </row>
    <row r="7" spans="1:4" x14ac:dyDescent="0.3">
      <c r="A7" s="60"/>
      <c r="B7" s="4"/>
      <c r="C7" s="82"/>
      <c r="D7" s="60"/>
    </row>
    <row r="8" spans="1:4" x14ac:dyDescent="0.3">
      <c r="A8" s="1017" t="s">
        <v>237</v>
      </c>
      <c r="B8" s="4" t="s">
        <v>6403</v>
      </c>
      <c r="C8" s="82">
        <v>17922000000</v>
      </c>
      <c r="D8" s="60"/>
    </row>
    <row r="9" spans="1:4" x14ac:dyDescent="0.3">
      <c r="A9" s="60">
        <v>1</v>
      </c>
      <c r="B9" s="1000" t="s">
        <v>6404</v>
      </c>
      <c r="C9" s="54">
        <v>10200000</v>
      </c>
      <c r="D9" s="60"/>
    </row>
    <row r="10" spans="1:4" x14ac:dyDescent="0.3">
      <c r="A10" s="60">
        <v>2</v>
      </c>
      <c r="B10" s="1000" t="s">
        <v>6405</v>
      </c>
      <c r="C10" s="54">
        <v>7800000</v>
      </c>
      <c r="D10" s="60"/>
    </row>
    <row r="11" spans="1:4" x14ac:dyDescent="0.3">
      <c r="A11" s="60">
        <v>3</v>
      </c>
      <c r="B11" s="1000" t="s">
        <v>6406</v>
      </c>
      <c r="C11" s="54">
        <v>15000000</v>
      </c>
      <c r="D11" s="60"/>
    </row>
    <row r="12" spans="1:4" x14ac:dyDescent="0.3">
      <c r="A12" s="60">
        <v>4</v>
      </c>
      <c r="B12" s="1000" t="s">
        <v>6407</v>
      </c>
      <c r="C12" s="54">
        <v>12600000</v>
      </c>
      <c r="D12" s="60"/>
    </row>
    <row r="13" spans="1:4" x14ac:dyDescent="0.3">
      <c r="A13" s="60">
        <v>5</v>
      </c>
      <c r="B13" s="1000" t="s">
        <v>6408</v>
      </c>
      <c r="C13" s="54">
        <v>9600000</v>
      </c>
      <c r="D13" s="60"/>
    </row>
    <row r="14" spans="1:4" x14ac:dyDescent="0.3">
      <c r="A14" s="60">
        <v>6</v>
      </c>
      <c r="B14" s="1000" t="s">
        <v>6409</v>
      </c>
      <c r="C14" s="54">
        <v>11400000</v>
      </c>
      <c r="D14" s="60"/>
    </row>
    <row r="15" spans="1:4" x14ac:dyDescent="0.3">
      <c r="A15" s="60">
        <v>7</v>
      </c>
      <c r="B15" s="1000" t="s">
        <v>6410</v>
      </c>
      <c r="C15" s="54">
        <v>16800000</v>
      </c>
      <c r="D15" s="60"/>
    </row>
    <row r="16" spans="1:4" x14ac:dyDescent="0.3">
      <c r="A16" s="60">
        <v>8</v>
      </c>
      <c r="B16" s="1000" t="s">
        <v>6411</v>
      </c>
      <c r="C16" s="54">
        <v>15000000</v>
      </c>
      <c r="D16" s="60"/>
    </row>
    <row r="17" spans="1:4" x14ac:dyDescent="0.3">
      <c r="A17" s="60">
        <v>9</v>
      </c>
      <c r="B17" s="1000" t="s">
        <v>6412</v>
      </c>
      <c r="C17" s="54">
        <v>10200000</v>
      </c>
      <c r="D17" s="60"/>
    </row>
    <row r="18" spans="1:4" x14ac:dyDescent="0.3">
      <c r="A18" s="60">
        <v>10</v>
      </c>
      <c r="B18" s="1000" t="s">
        <v>6413</v>
      </c>
      <c r="C18" s="54">
        <v>10800000</v>
      </c>
      <c r="D18" s="60"/>
    </row>
    <row r="19" spans="1:4" x14ac:dyDescent="0.3">
      <c r="A19" s="60">
        <v>11</v>
      </c>
      <c r="B19" s="1000" t="s">
        <v>6414</v>
      </c>
      <c r="C19" s="54">
        <v>12000000</v>
      </c>
      <c r="D19" s="60"/>
    </row>
    <row r="20" spans="1:4" x14ac:dyDescent="0.3">
      <c r="A20" s="60">
        <v>12</v>
      </c>
      <c r="B20" s="1000" t="s">
        <v>6415</v>
      </c>
      <c r="C20" s="54">
        <v>13800000</v>
      </c>
      <c r="D20" s="60"/>
    </row>
    <row r="21" spans="1:4" x14ac:dyDescent="0.3">
      <c r="A21" s="60">
        <v>13</v>
      </c>
      <c r="B21" s="1000" t="s">
        <v>6416</v>
      </c>
      <c r="C21" s="54">
        <v>12000000</v>
      </c>
      <c r="D21" s="60"/>
    </row>
    <row r="22" spans="1:4" x14ac:dyDescent="0.3">
      <c r="A22" s="60">
        <v>14</v>
      </c>
      <c r="B22" s="1000" t="s">
        <v>6417</v>
      </c>
      <c r="C22" s="54">
        <v>10200000</v>
      </c>
      <c r="D22" s="60"/>
    </row>
    <row r="23" spans="1:4" x14ac:dyDescent="0.3">
      <c r="A23" s="60">
        <v>15</v>
      </c>
      <c r="B23" s="1000" t="s">
        <v>6418</v>
      </c>
      <c r="C23" s="54">
        <v>9000000</v>
      </c>
      <c r="D23" s="60"/>
    </row>
    <row r="24" spans="1:4" x14ac:dyDescent="0.3">
      <c r="A24" s="60">
        <v>16</v>
      </c>
      <c r="B24" s="1000" t="s">
        <v>6419</v>
      </c>
      <c r="C24" s="54">
        <v>9600000</v>
      </c>
      <c r="D24" s="60"/>
    </row>
    <row r="25" spans="1:4" x14ac:dyDescent="0.3">
      <c r="A25" s="60">
        <v>17</v>
      </c>
      <c r="B25" s="1000" t="s">
        <v>6420</v>
      </c>
      <c r="C25" s="54">
        <v>7800000</v>
      </c>
      <c r="D25" s="60"/>
    </row>
    <row r="26" spans="1:4" x14ac:dyDescent="0.3">
      <c r="A26" s="60">
        <v>18</v>
      </c>
      <c r="B26" s="1000" t="s">
        <v>6421</v>
      </c>
      <c r="C26" s="54">
        <v>13200000</v>
      </c>
      <c r="D26" s="60"/>
    </row>
    <row r="27" spans="1:4" x14ac:dyDescent="0.3">
      <c r="A27" s="60">
        <v>19</v>
      </c>
      <c r="B27" s="1000" t="s">
        <v>6422</v>
      </c>
      <c r="C27" s="54">
        <v>47400000</v>
      </c>
      <c r="D27" s="60"/>
    </row>
    <row r="28" spans="1:4" x14ac:dyDescent="0.3">
      <c r="A28" s="60">
        <v>20</v>
      </c>
      <c r="B28" s="1000" t="s">
        <v>6423</v>
      </c>
      <c r="C28" s="54">
        <v>11400000</v>
      </c>
      <c r="D28" s="60"/>
    </row>
    <row r="29" spans="1:4" x14ac:dyDescent="0.3">
      <c r="A29" s="60">
        <v>21</v>
      </c>
      <c r="B29" s="1000" t="s">
        <v>6424</v>
      </c>
      <c r="C29" s="54">
        <v>8400000</v>
      </c>
      <c r="D29" s="60"/>
    </row>
    <row r="30" spans="1:4" x14ac:dyDescent="0.3">
      <c r="A30" s="60">
        <v>22</v>
      </c>
      <c r="B30" s="1000" t="s">
        <v>6425</v>
      </c>
      <c r="C30" s="54">
        <v>7200000</v>
      </c>
      <c r="D30" s="60"/>
    </row>
    <row r="31" spans="1:4" x14ac:dyDescent="0.3">
      <c r="A31" s="60">
        <v>23</v>
      </c>
      <c r="B31" s="1000" t="s">
        <v>6426</v>
      </c>
      <c r="C31" s="54">
        <v>8400000</v>
      </c>
      <c r="D31" s="60"/>
    </row>
    <row r="32" spans="1:4" x14ac:dyDescent="0.3">
      <c r="A32" s="60">
        <v>24</v>
      </c>
      <c r="B32" s="1000" t="s">
        <v>6427</v>
      </c>
      <c r="C32" s="54">
        <v>30600000</v>
      </c>
      <c r="D32" s="60"/>
    </row>
    <row r="33" spans="1:4" x14ac:dyDescent="0.3">
      <c r="A33" s="60">
        <v>25</v>
      </c>
      <c r="B33" s="1000" t="s">
        <v>6428</v>
      </c>
      <c r="C33" s="54">
        <v>15000000</v>
      </c>
      <c r="D33" s="60"/>
    </row>
    <row r="34" spans="1:4" x14ac:dyDescent="0.3">
      <c r="A34" s="60">
        <v>26</v>
      </c>
      <c r="B34" s="1000" t="s">
        <v>6429</v>
      </c>
      <c r="C34" s="54">
        <v>10200000</v>
      </c>
      <c r="D34" s="60"/>
    </row>
    <row r="35" spans="1:4" x14ac:dyDescent="0.3">
      <c r="A35" s="60">
        <v>27</v>
      </c>
      <c r="B35" s="1000" t="s">
        <v>6430</v>
      </c>
      <c r="C35" s="54">
        <v>21600000</v>
      </c>
      <c r="D35" s="60"/>
    </row>
    <row r="36" spans="1:4" x14ac:dyDescent="0.3">
      <c r="A36" s="60">
        <v>28</v>
      </c>
      <c r="B36" s="1000" t="s">
        <v>6431</v>
      </c>
      <c r="C36" s="54">
        <v>35400000</v>
      </c>
      <c r="D36" s="60"/>
    </row>
    <row r="37" spans="1:4" x14ac:dyDescent="0.3">
      <c r="A37" s="60">
        <v>29</v>
      </c>
      <c r="B37" s="1000" t="s">
        <v>6432</v>
      </c>
      <c r="C37" s="54">
        <v>13200000</v>
      </c>
      <c r="D37" s="60"/>
    </row>
    <row r="38" spans="1:4" x14ac:dyDescent="0.3">
      <c r="A38" s="60">
        <v>30</v>
      </c>
      <c r="B38" s="1000" t="s">
        <v>6433</v>
      </c>
      <c r="C38" s="54">
        <v>9600000</v>
      </c>
      <c r="D38" s="60"/>
    </row>
    <row r="39" spans="1:4" x14ac:dyDescent="0.3">
      <c r="A39" s="60">
        <v>31</v>
      </c>
      <c r="B39" s="1000" t="s">
        <v>6434</v>
      </c>
      <c r="C39" s="54">
        <v>15000000</v>
      </c>
      <c r="D39" s="60"/>
    </row>
    <row r="40" spans="1:4" x14ac:dyDescent="0.3">
      <c r="A40" s="60">
        <v>32</v>
      </c>
      <c r="B40" s="1000" t="s">
        <v>6435</v>
      </c>
      <c r="C40" s="54">
        <v>16800000</v>
      </c>
      <c r="D40" s="60"/>
    </row>
    <row r="41" spans="1:4" x14ac:dyDescent="0.3">
      <c r="A41" s="60">
        <v>33</v>
      </c>
      <c r="B41" s="1000" t="s">
        <v>6436</v>
      </c>
      <c r="C41" s="54">
        <v>13800000</v>
      </c>
      <c r="D41" s="60"/>
    </row>
    <row r="42" spans="1:4" x14ac:dyDescent="0.3">
      <c r="A42" s="60">
        <v>34</v>
      </c>
      <c r="B42" s="1000" t="s">
        <v>6437</v>
      </c>
      <c r="C42" s="54">
        <v>22200000</v>
      </c>
      <c r="D42" s="60"/>
    </row>
    <row r="43" spans="1:4" x14ac:dyDescent="0.3">
      <c r="A43" s="60">
        <v>35</v>
      </c>
      <c r="B43" s="1000" t="s">
        <v>6438</v>
      </c>
      <c r="C43" s="54">
        <v>4800000</v>
      </c>
      <c r="D43" s="60"/>
    </row>
    <row r="44" spans="1:4" x14ac:dyDescent="0.3">
      <c r="A44" s="60">
        <v>36</v>
      </c>
      <c r="B44" s="1000" t="s">
        <v>6439</v>
      </c>
      <c r="C44" s="54">
        <v>19200000</v>
      </c>
      <c r="D44" s="60"/>
    </row>
    <row r="45" spans="1:4" x14ac:dyDescent="0.3">
      <c r="A45" s="60">
        <v>37</v>
      </c>
      <c r="B45" s="1000" t="s">
        <v>6440</v>
      </c>
      <c r="C45" s="54">
        <v>18600000</v>
      </c>
      <c r="D45" s="60"/>
    </row>
    <row r="46" spans="1:4" x14ac:dyDescent="0.3">
      <c r="A46" s="60">
        <v>38</v>
      </c>
      <c r="B46" s="1000" t="s">
        <v>6441</v>
      </c>
      <c r="C46" s="54">
        <v>9000000</v>
      </c>
      <c r="D46" s="60"/>
    </row>
    <row r="47" spans="1:4" x14ac:dyDescent="0.3">
      <c r="A47" s="60">
        <v>39</v>
      </c>
      <c r="B47" s="1000" t="s">
        <v>6442</v>
      </c>
      <c r="C47" s="54">
        <v>7800000</v>
      </c>
      <c r="D47" s="60"/>
    </row>
    <row r="48" spans="1:4" x14ac:dyDescent="0.3">
      <c r="A48" s="60">
        <v>40</v>
      </c>
      <c r="B48" s="1000" t="s">
        <v>6443</v>
      </c>
      <c r="C48" s="54">
        <v>7800000</v>
      </c>
      <c r="D48" s="60"/>
    </row>
    <row r="49" spans="1:4" x14ac:dyDescent="0.3">
      <c r="A49" s="60">
        <v>41</v>
      </c>
      <c r="B49" s="1000" t="s">
        <v>6444</v>
      </c>
      <c r="C49" s="54">
        <v>12600000</v>
      </c>
      <c r="D49" s="60"/>
    </row>
    <row r="50" spans="1:4" x14ac:dyDescent="0.3">
      <c r="A50" s="60">
        <v>42</v>
      </c>
      <c r="B50" s="1000" t="s">
        <v>6445</v>
      </c>
      <c r="C50" s="54">
        <v>17400000</v>
      </c>
      <c r="D50" s="60"/>
    </row>
    <row r="51" spans="1:4" x14ac:dyDescent="0.3">
      <c r="A51" s="60">
        <v>43</v>
      </c>
      <c r="B51" s="1000" t="s">
        <v>6446</v>
      </c>
      <c r="C51" s="54">
        <v>10200000</v>
      </c>
      <c r="D51" s="60"/>
    </row>
    <row r="52" spans="1:4" x14ac:dyDescent="0.3">
      <c r="A52" s="60">
        <v>44</v>
      </c>
      <c r="B52" s="1000" t="s">
        <v>6447</v>
      </c>
      <c r="C52" s="54">
        <v>8400000</v>
      </c>
      <c r="D52" s="60"/>
    </row>
    <row r="53" spans="1:4" x14ac:dyDescent="0.3">
      <c r="A53" s="60">
        <v>45</v>
      </c>
      <c r="B53" s="1000" t="s">
        <v>6448</v>
      </c>
      <c r="C53" s="54">
        <v>8400000</v>
      </c>
      <c r="D53" s="60"/>
    </row>
    <row r="54" spans="1:4" x14ac:dyDescent="0.3">
      <c r="A54" s="60">
        <v>46</v>
      </c>
      <c r="B54" s="1000" t="s">
        <v>6449</v>
      </c>
      <c r="C54" s="54">
        <v>12600000</v>
      </c>
      <c r="D54" s="60"/>
    </row>
    <row r="55" spans="1:4" x14ac:dyDescent="0.3">
      <c r="A55" s="60">
        <v>47</v>
      </c>
      <c r="B55" s="1000" t="s">
        <v>6450</v>
      </c>
      <c r="C55" s="54">
        <v>7200000</v>
      </c>
      <c r="D55" s="60"/>
    </row>
    <row r="56" spans="1:4" x14ac:dyDescent="0.3">
      <c r="A56" s="60">
        <v>48</v>
      </c>
      <c r="B56" s="1000" t="s">
        <v>6451</v>
      </c>
      <c r="C56" s="54">
        <v>22800000</v>
      </c>
      <c r="D56" s="60"/>
    </row>
    <row r="57" spans="1:4" x14ac:dyDescent="0.3">
      <c r="A57" s="60">
        <v>49</v>
      </c>
      <c r="B57" s="1000" t="s">
        <v>6452</v>
      </c>
      <c r="C57" s="54">
        <v>7200000</v>
      </c>
      <c r="D57" s="60"/>
    </row>
    <row r="58" spans="1:4" x14ac:dyDescent="0.3">
      <c r="A58" s="60">
        <v>50</v>
      </c>
      <c r="B58" s="1000" t="s">
        <v>6453</v>
      </c>
      <c r="C58" s="54">
        <v>21000000</v>
      </c>
      <c r="D58" s="60"/>
    </row>
    <row r="59" spans="1:4" x14ac:dyDescent="0.3">
      <c r="A59" s="60">
        <v>51</v>
      </c>
      <c r="B59" s="1000" t="s">
        <v>6454</v>
      </c>
      <c r="C59" s="54">
        <v>7200000</v>
      </c>
      <c r="D59" s="60"/>
    </row>
    <row r="60" spans="1:4" x14ac:dyDescent="0.3">
      <c r="A60" s="60">
        <v>52</v>
      </c>
      <c r="B60" s="1000" t="s">
        <v>6455</v>
      </c>
      <c r="C60" s="54">
        <v>7200000</v>
      </c>
      <c r="D60" s="60"/>
    </row>
    <row r="61" spans="1:4" x14ac:dyDescent="0.3">
      <c r="A61" s="60">
        <v>53</v>
      </c>
      <c r="B61" s="1000" t="s">
        <v>6456</v>
      </c>
      <c r="C61" s="54">
        <v>8400000</v>
      </c>
      <c r="D61" s="60"/>
    </row>
    <row r="62" spans="1:4" x14ac:dyDescent="0.3">
      <c r="A62" s="60">
        <v>54</v>
      </c>
      <c r="B62" s="1000" t="s">
        <v>6457</v>
      </c>
      <c r="C62" s="54">
        <v>7200000</v>
      </c>
      <c r="D62" s="60"/>
    </row>
    <row r="63" spans="1:4" x14ac:dyDescent="0.3">
      <c r="A63" s="60">
        <v>55</v>
      </c>
      <c r="B63" s="1000" t="s">
        <v>6458</v>
      </c>
      <c r="C63" s="54">
        <v>9000000</v>
      </c>
      <c r="D63" s="60"/>
    </row>
    <row r="64" spans="1:4" x14ac:dyDescent="0.3">
      <c r="A64" s="60">
        <v>56</v>
      </c>
      <c r="B64" s="1000" t="s">
        <v>6459</v>
      </c>
      <c r="C64" s="54">
        <v>10200000</v>
      </c>
      <c r="D64" s="60"/>
    </row>
    <row r="65" spans="1:4" x14ac:dyDescent="0.3">
      <c r="A65" s="60">
        <v>57</v>
      </c>
      <c r="B65" s="1000" t="s">
        <v>6460</v>
      </c>
      <c r="C65" s="54">
        <v>7800000</v>
      </c>
      <c r="D65" s="60"/>
    </row>
    <row r="66" spans="1:4" x14ac:dyDescent="0.3">
      <c r="A66" s="60">
        <v>58</v>
      </c>
      <c r="B66" s="1000" t="s">
        <v>6461</v>
      </c>
      <c r="C66" s="54">
        <v>12000000</v>
      </c>
      <c r="D66" s="60"/>
    </row>
    <row r="67" spans="1:4" x14ac:dyDescent="0.3">
      <c r="A67" s="60">
        <v>59</v>
      </c>
      <c r="B67" s="1000" t="s">
        <v>6462</v>
      </c>
      <c r="C67" s="54">
        <v>9000000</v>
      </c>
      <c r="D67" s="60"/>
    </row>
    <row r="68" spans="1:4" x14ac:dyDescent="0.3">
      <c r="A68" s="60">
        <v>60</v>
      </c>
      <c r="B68" s="1000" t="s">
        <v>6463</v>
      </c>
      <c r="C68" s="54">
        <v>12000000</v>
      </c>
      <c r="D68" s="60"/>
    </row>
    <row r="69" spans="1:4" x14ac:dyDescent="0.3">
      <c r="A69" s="60">
        <v>61</v>
      </c>
      <c r="B69" s="1000" t="s">
        <v>6464</v>
      </c>
      <c r="C69" s="54">
        <v>12000000</v>
      </c>
      <c r="D69" s="60"/>
    </row>
    <row r="70" spans="1:4" x14ac:dyDescent="0.3">
      <c r="A70" s="60">
        <v>62</v>
      </c>
      <c r="B70" s="1000" t="s">
        <v>6465</v>
      </c>
      <c r="C70" s="54">
        <v>8400000</v>
      </c>
      <c r="D70" s="60"/>
    </row>
    <row r="71" spans="1:4" x14ac:dyDescent="0.3">
      <c r="A71" s="60">
        <v>63</v>
      </c>
      <c r="B71" s="1000" t="s">
        <v>6466</v>
      </c>
      <c r="C71" s="54">
        <v>7200000</v>
      </c>
      <c r="D71" s="60"/>
    </row>
    <row r="72" spans="1:4" x14ac:dyDescent="0.3">
      <c r="A72" s="60">
        <v>64</v>
      </c>
      <c r="B72" s="1000" t="s">
        <v>6467</v>
      </c>
      <c r="C72" s="54">
        <v>10200000</v>
      </c>
      <c r="D72" s="60"/>
    </row>
    <row r="73" spans="1:4" x14ac:dyDescent="0.3">
      <c r="A73" s="60">
        <v>65</v>
      </c>
      <c r="B73" s="1000" t="s">
        <v>6468</v>
      </c>
      <c r="C73" s="54">
        <v>19200000</v>
      </c>
      <c r="D73" s="60"/>
    </row>
    <row r="74" spans="1:4" x14ac:dyDescent="0.3">
      <c r="A74" s="60">
        <v>66</v>
      </c>
      <c r="B74" s="1000" t="s">
        <v>6469</v>
      </c>
      <c r="C74" s="54">
        <v>10800000</v>
      </c>
      <c r="D74" s="60"/>
    </row>
    <row r="75" spans="1:4" x14ac:dyDescent="0.3">
      <c r="A75" s="60">
        <v>67</v>
      </c>
      <c r="B75" s="1000" t="s">
        <v>6470</v>
      </c>
      <c r="C75" s="54">
        <v>15000000</v>
      </c>
      <c r="D75" s="60"/>
    </row>
    <row r="76" spans="1:4" x14ac:dyDescent="0.3">
      <c r="A76" s="60">
        <v>68</v>
      </c>
      <c r="B76" s="1000" t="s">
        <v>6471</v>
      </c>
      <c r="C76" s="54">
        <v>9600000</v>
      </c>
      <c r="D76" s="60"/>
    </row>
    <row r="77" spans="1:4" x14ac:dyDescent="0.3">
      <c r="A77" s="60">
        <v>69</v>
      </c>
      <c r="B77" s="1000" t="s">
        <v>6472</v>
      </c>
      <c r="C77" s="54">
        <v>9600000</v>
      </c>
      <c r="D77" s="60"/>
    </row>
    <row r="78" spans="1:4" x14ac:dyDescent="0.3">
      <c r="A78" s="60">
        <v>70</v>
      </c>
      <c r="B78" s="1000" t="s">
        <v>6473</v>
      </c>
      <c r="C78" s="54">
        <v>7800000</v>
      </c>
      <c r="D78" s="60"/>
    </row>
    <row r="79" spans="1:4" x14ac:dyDescent="0.3">
      <c r="A79" s="60">
        <v>71</v>
      </c>
      <c r="B79" s="1000" t="s">
        <v>6474</v>
      </c>
      <c r="C79" s="54">
        <v>18000000</v>
      </c>
      <c r="D79" s="60"/>
    </row>
    <row r="80" spans="1:4" x14ac:dyDescent="0.3">
      <c r="A80" s="60">
        <v>72</v>
      </c>
      <c r="B80" s="1000" t="s">
        <v>6475</v>
      </c>
      <c r="C80" s="54">
        <v>27000000</v>
      </c>
      <c r="D80" s="60"/>
    </row>
    <row r="81" spans="1:4" x14ac:dyDescent="0.3">
      <c r="A81" s="60">
        <v>73</v>
      </c>
      <c r="B81" s="1000" t="s">
        <v>6476</v>
      </c>
      <c r="C81" s="54">
        <v>16200000</v>
      </c>
      <c r="D81" s="60"/>
    </row>
    <row r="82" spans="1:4" x14ac:dyDescent="0.3">
      <c r="A82" s="60">
        <v>74</v>
      </c>
      <c r="B82" s="1000" t="s">
        <v>6477</v>
      </c>
      <c r="C82" s="54">
        <v>3600000</v>
      </c>
      <c r="D82" s="60"/>
    </row>
    <row r="83" spans="1:4" x14ac:dyDescent="0.3">
      <c r="A83" s="60">
        <v>75</v>
      </c>
      <c r="B83" s="1000" t="s">
        <v>6478</v>
      </c>
      <c r="C83" s="54">
        <v>48600000</v>
      </c>
      <c r="D83" s="60"/>
    </row>
    <row r="84" spans="1:4" x14ac:dyDescent="0.3">
      <c r="A84" s="60">
        <v>76</v>
      </c>
      <c r="B84" s="1000" t="s">
        <v>6479</v>
      </c>
      <c r="C84" s="54">
        <v>9000000</v>
      </c>
      <c r="D84" s="60"/>
    </row>
    <row r="85" spans="1:4" x14ac:dyDescent="0.3">
      <c r="A85" s="60">
        <v>77</v>
      </c>
      <c r="B85" s="1000" t="s">
        <v>6480</v>
      </c>
      <c r="C85" s="54">
        <v>15600000</v>
      </c>
      <c r="D85" s="60"/>
    </row>
    <row r="86" spans="1:4" x14ac:dyDescent="0.3">
      <c r="A86" s="60">
        <v>78</v>
      </c>
      <c r="B86" s="1000" t="s">
        <v>6481</v>
      </c>
      <c r="C86" s="54">
        <v>8400000</v>
      </c>
      <c r="D86" s="60"/>
    </row>
    <row r="87" spans="1:4" x14ac:dyDescent="0.3">
      <c r="A87" s="60">
        <v>79</v>
      </c>
      <c r="B87" s="1000" t="s">
        <v>6482</v>
      </c>
      <c r="C87" s="54">
        <v>15600000</v>
      </c>
      <c r="D87" s="60"/>
    </row>
    <row r="88" spans="1:4" x14ac:dyDescent="0.3">
      <c r="A88" s="60">
        <v>80</v>
      </c>
      <c r="B88" s="1000" t="s">
        <v>6483</v>
      </c>
      <c r="C88" s="54">
        <v>16800000</v>
      </c>
      <c r="D88" s="60"/>
    </row>
    <row r="89" spans="1:4" x14ac:dyDescent="0.3">
      <c r="A89" s="60">
        <v>81</v>
      </c>
      <c r="B89" s="1000" t="s">
        <v>6484</v>
      </c>
      <c r="C89" s="54">
        <v>18000000</v>
      </c>
      <c r="D89" s="60"/>
    </row>
    <row r="90" spans="1:4" x14ac:dyDescent="0.3">
      <c r="A90" s="60">
        <v>82</v>
      </c>
      <c r="B90" s="1000" t="s">
        <v>6485</v>
      </c>
      <c r="C90" s="54">
        <v>24000000</v>
      </c>
      <c r="D90" s="60"/>
    </row>
    <row r="91" spans="1:4" x14ac:dyDescent="0.3">
      <c r="A91" s="60">
        <v>83</v>
      </c>
      <c r="B91" s="1000" t="s">
        <v>6486</v>
      </c>
      <c r="C91" s="54">
        <v>7800000</v>
      </c>
      <c r="D91" s="60"/>
    </row>
    <row r="92" spans="1:4" x14ac:dyDescent="0.3">
      <c r="A92" s="60">
        <v>84</v>
      </c>
      <c r="B92" s="1000" t="s">
        <v>6487</v>
      </c>
      <c r="C92" s="54">
        <v>7800000</v>
      </c>
      <c r="D92" s="60"/>
    </row>
    <row r="93" spans="1:4" x14ac:dyDescent="0.3">
      <c r="A93" s="60">
        <v>85</v>
      </c>
      <c r="B93" s="1000" t="s">
        <v>6488</v>
      </c>
      <c r="C93" s="54">
        <v>12000000</v>
      </c>
      <c r="D93" s="60"/>
    </row>
    <row r="94" spans="1:4" x14ac:dyDescent="0.3">
      <c r="A94" s="60">
        <v>86</v>
      </c>
      <c r="B94" s="1000" t="s">
        <v>6489</v>
      </c>
      <c r="C94" s="54">
        <v>9000000</v>
      </c>
      <c r="D94" s="60"/>
    </row>
    <row r="95" spans="1:4" x14ac:dyDescent="0.3">
      <c r="A95" s="60">
        <v>87</v>
      </c>
      <c r="B95" s="1000" t="s">
        <v>6490</v>
      </c>
      <c r="C95" s="54">
        <v>7800000</v>
      </c>
      <c r="D95" s="60"/>
    </row>
    <row r="96" spans="1:4" x14ac:dyDescent="0.3">
      <c r="A96" s="60">
        <v>88</v>
      </c>
      <c r="B96" s="1000" t="s">
        <v>6491</v>
      </c>
      <c r="C96" s="54">
        <v>6000000</v>
      </c>
      <c r="D96" s="60"/>
    </row>
    <row r="97" spans="1:4" x14ac:dyDescent="0.3">
      <c r="A97" s="60">
        <v>89</v>
      </c>
      <c r="B97" s="1000" t="s">
        <v>6406</v>
      </c>
      <c r="C97" s="54">
        <v>7800000</v>
      </c>
      <c r="D97" s="60"/>
    </row>
    <row r="98" spans="1:4" x14ac:dyDescent="0.3">
      <c r="A98" s="60">
        <v>90</v>
      </c>
      <c r="B98" s="1000" t="s">
        <v>6492</v>
      </c>
      <c r="C98" s="54">
        <v>12000000</v>
      </c>
      <c r="D98" s="60"/>
    </row>
    <row r="99" spans="1:4" x14ac:dyDescent="0.3">
      <c r="A99" s="60">
        <v>91</v>
      </c>
      <c r="B99" s="1000" t="s">
        <v>6493</v>
      </c>
      <c r="C99" s="54">
        <v>7800000</v>
      </c>
      <c r="D99" s="60"/>
    </row>
    <row r="100" spans="1:4" x14ac:dyDescent="0.3">
      <c r="A100" s="60">
        <v>92</v>
      </c>
      <c r="B100" s="1000" t="s">
        <v>6494</v>
      </c>
      <c r="C100" s="54">
        <v>0</v>
      </c>
      <c r="D100" s="60"/>
    </row>
    <row r="101" spans="1:4" x14ac:dyDescent="0.3">
      <c r="A101" s="60">
        <v>93</v>
      </c>
      <c r="B101" s="1000" t="s">
        <v>6495</v>
      </c>
      <c r="C101" s="54">
        <v>10200000</v>
      </c>
      <c r="D101" s="60"/>
    </row>
    <row r="102" spans="1:4" x14ac:dyDescent="0.3">
      <c r="A102" s="60">
        <v>94</v>
      </c>
      <c r="B102" s="1000" t="s">
        <v>6496</v>
      </c>
      <c r="C102" s="54">
        <v>69600000</v>
      </c>
      <c r="D102" s="60"/>
    </row>
    <row r="103" spans="1:4" x14ac:dyDescent="0.3">
      <c r="A103" s="60">
        <v>95</v>
      </c>
      <c r="B103" s="1000" t="s">
        <v>6497</v>
      </c>
      <c r="C103" s="54">
        <v>10200000</v>
      </c>
      <c r="D103" s="60"/>
    </row>
    <row r="104" spans="1:4" x14ac:dyDescent="0.3">
      <c r="A104" s="60">
        <v>96</v>
      </c>
      <c r="B104" s="1000" t="s">
        <v>6498</v>
      </c>
      <c r="C104" s="54">
        <v>14400000</v>
      </c>
      <c r="D104" s="60"/>
    </row>
    <row r="105" spans="1:4" x14ac:dyDescent="0.3">
      <c r="A105" s="60">
        <v>97</v>
      </c>
      <c r="B105" s="1000" t="s">
        <v>6499</v>
      </c>
      <c r="C105" s="54">
        <v>10800000</v>
      </c>
      <c r="D105" s="60"/>
    </row>
    <row r="106" spans="1:4" x14ac:dyDescent="0.3">
      <c r="A106" s="60">
        <v>98</v>
      </c>
      <c r="B106" s="1000" t="s">
        <v>6500</v>
      </c>
      <c r="C106" s="54">
        <v>14400000</v>
      </c>
      <c r="D106" s="60"/>
    </row>
    <row r="107" spans="1:4" x14ac:dyDescent="0.3">
      <c r="A107" s="60">
        <v>99</v>
      </c>
      <c r="B107" s="1000" t="s">
        <v>6501</v>
      </c>
      <c r="C107" s="54">
        <v>12600000</v>
      </c>
      <c r="D107" s="60"/>
    </row>
    <row r="108" spans="1:4" x14ac:dyDescent="0.3">
      <c r="A108" s="60">
        <v>100</v>
      </c>
      <c r="B108" s="1000" t="s">
        <v>6502</v>
      </c>
      <c r="C108" s="54">
        <v>8400000</v>
      </c>
      <c r="D108" s="60"/>
    </row>
    <row r="109" spans="1:4" x14ac:dyDescent="0.3">
      <c r="A109" s="60">
        <v>101</v>
      </c>
      <c r="B109" s="1000" t="s">
        <v>6503</v>
      </c>
      <c r="C109" s="54">
        <v>16800000</v>
      </c>
      <c r="D109" s="60"/>
    </row>
    <row r="110" spans="1:4" x14ac:dyDescent="0.3">
      <c r="A110" s="60">
        <v>102</v>
      </c>
      <c r="B110" s="1000" t="s">
        <v>6504</v>
      </c>
      <c r="C110" s="54">
        <v>7800000</v>
      </c>
      <c r="D110" s="60"/>
    </row>
    <row r="111" spans="1:4" x14ac:dyDescent="0.3">
      <c r="A111" s="60">
        <v>103</v>
      </c>
      <c r="B111" s="1000" t="s">
        <v>6505</v>
      </c>
      <c r="C111" s="54">
        <v>13200000</v>
      </c>
      <c r="D111" s="60"/>
    </row>
    <row r="112" spans="1:4" x14ac:dyDescent="0.3">
      <c r="A112" s="60">
        <v>104</v>
      </c>
      <c r="B112" s="1000" t="s">
        <v>6506</v>
      </c>
      <c r="C112" s="54">
        <v>15600000</v>
      </c>
      <c r="D112" s="60"/>
    </row>
    <row r="113" spans="1:4" x14ac:dyDescent="0.3">
      <c r="A113" s="60">
        <v>105</v>
      </c>
      <c r="B113" s="1000" t="s">
        <v>6507</v>
      </c>
      <c r="C113" s="54">
        <v>11400000</v>
      </c>
      <c r="D113" s="60"/>
    </row>
    <row r="114" spans="1:4" x14ac:dyDescent="0.3">
      <c r="A114" s="60">
        <v>106</v>
      </c>
      <c r="B114" s="1000" t="s">
        <v>6508</v>
      </c>
      <c r="C114" s="54">
        <v>5400000</v>
      </c>
      <c r="D114" s="60"/>
    </row>
    <row r="115" spans="1:4" x14ac:dyDescent="0.3">
      <c r="A115" s="60">
        <v>107</v>
      </c>
      <c r="B115" s="1000" t="s">
        <v>6509</v>
      </c>
      <c r="C115" s="54">
        <v>10800000</v>
      </c>
      <c r="D115" s="60"/>
    </row>
    <row r="116" spans="1:4" x14ac:dyDescent="0.3">
      <c r="A116" s="60">
        <v>108</v>
      </c>
      <c r="B116" s="1000" t="s">
        <v>6510</v>
      </c>
      <c r="C116" s="54">
        <v>7200000</v>
      </c>
      <c r="D116" s="60"/>
    </row>
    <row r="117" spans="1:4" x14ac:dyDescent="0.3">
      <c r="A117" s="60">
        <v>109</v>
      </c>
      <c r="B117" s="1000" t="s">
        <v>6511</v>
      </c>
      <c r="C117" s="54">
        <v>8400000</v>
      </c>
      <c r="D117" s="60"/>
    </row>
    <row r="118" spans="1:4" x14ac:dyDescent="0.3">
      <c r="A118" s="60">
        <v>110</v>
      </c>
      <c r="B118" s="1000" t="s">
        <v>6460</v>
      </c>
      <c r="C118" s="54">
        <v>7200000</v>
      </c>
      <c r="D118" s="60"/>
    </row>
    <row r="119" spans="1:4" x14ac:dyDescent="0.3">
      <c r="A119" s="60">
        <v>111</v>
      </c>
      <c r="B119" s="1000" t="s">
        <v>6512</v>
      </c>
      <c r="C119" s="54">
        <v>30000000</v>
      </c>
      <c r="D119" s="60"/>
    </row>
    <row r="120" spans="1:4" x14ac:dyDescent="0.3">
      <c r="A120" s="60">
        <v>112</v>
      </c>
      <c r="B120" s="1000" t="s">
        <v>6513</v>
      </c>
      <c r="C120" s="54">
        <v>18000000</v>
      </c>
      <c r="D120" s="60"/>
    </row>
    <row r="121" spans="1:4" x14ac:dyDescent="0.3">
      <c r="A121" s="60">
        <v>113</v>
      </c>
      <c r="B121" s="1000" t="s">
        <v>6514</v>
      </c>
      <c r="C121" s="54">
        <v>9600000</v>
      </c>
      <c r="D121" s="60"/>
    </row>
    <row r="122" spans="1:4" x14ac:dyDescent="0.3">
      <c r="A122" s="60">
        <v>114</v>
      </c>
      <c r="B122" s="1000" t="s">
        <v>6515</v>
      </c>
      <c r="C122" s="54">
        <v>7200000</v>
      </c>
      <c r="D122" s="60"/>
    </row>
    <row r="123" spans="1:4" x14ac:dyDescent="0.3">
      <c r="A123" s="60">
        <v>115</v>
      </c>
      <c r="B123" s="1000" t="s">
        <v>6516</v>
      </c>
      <c r="C123" s="54">
        <v>0</v>
      </c>
      <c r="D123" s="60"/>
    </row>
    <row r="124" spans="1:4" x14ac:dyDescent="0.3">
      <c r="A124" s="60">
        <v>116</v>
      </c>
      <c r="B124" s="1000" t="s">
        <v>6517</v>
      </c>
      <c r="C124" s="54">
        <v>9000000</v>
      </c>
      <c r="D124" s="60"/>
    </row>
    <row r="125" spans="1:4" x14ac:dyDescent="0.3">
      <c r="A125" s="60">
        <v>117</v>
      </c>
      <c r="B125" s="1000" t="s">
        <v>6518</v>
      </c>
      <c r="C125" s="54">
        <v>18000000</v>
      </c>
      <c r="D125" s="60"/>
    </row>
    <row r="126" spans="1:4" x14ac:dyDescent="0.3">
      <c r="A126" s="60">
        <v>118</v>
      </c>
      <c r="B126" s="1000" t="s">
        <v>6519</v>
      </c>
      <c r="C126" s="54">
        <v>9600000</v>
      </c>
      <c r="D126" s="60"/>
    </row>
    <row r="127" spans="1:4" x14ac:dyDescent="0.3">
      <c r="A127" s="60">
        <v>119</v>
      </c>
      <c r="B127" s="1000" t="s">
        <v>6520</v>
      </c>
      <c r="C127" s="54">
        <v>4800000</v>
      </c>
      <c r="D127" s="60"/>
    </row>
    <row r="128" spans="1:4" x14ac:dyDescent="0.3">
      <c r="A128" s="60">
        <v>120</v>
      </c>
      <c r="B128" s="1000" t="s">
        <v>6521</v>
      </c>
      <c r="C128" s="54">
        <v>9000000</v>
      </c>
      <c r="D128" s="60"/>
    </row>
    <row r="129" spans="1:4" x14ac:dyDescent="0.3">
      <c r="A129" s="60">
        <v>121</v>
      </c>
      <c r="B129" s="1000" t="s">
        <v>6522</v>
      </c>
      <c r="C129" s="54">
        <v>9600000</v>
      </c>
      <c r="D129" s="60"/>
    </row>
    <row r="130" spans="1:4" x14ac:dyDescent="0.3">
      <c r="A130" s="60">
        <v>122</v>
      </c>
      <c r="B130" s="1000" t="s">
        <v>6523</v>
      </c>
      <c r="C130" s="54">
        <v>24000000</v>
      </c>
      <c r="D130" s="60"/>
    </row>
    <row r="131" spans="1:4" x14ac:dyDescent="0.3">
      <c r="A131" s="60">
        <v>123</v>
      </c>
      <c r="B131" s="1000" t="s">
        <v>6524</v>
      </c>
      <c r="C131" s="54">
        <v>16200000</v>
      </c>
      <c r="D131" s="60"/>
    </row>
    <row r="132" spans="1:4" x14ac:dyDescent="0.3">
      <c r="A132" s="60">
        <v>124</v>
      </c>
      <c r="B132" s="1000" t="s">
        <v>6525</v>
      </c>
      <c r="C132" s="54">
        <v>7200000</v>
      </c>
      <c r="D132" s="60"/>
    </row>
    <row r="133" spans="1:4" x14ac:dyDescent="0.3">
      <c r="A133" s="60">
        <v>125</v>
      </c>
      <c r="B133" s="1000" t="s">
        <v>6526</v>
      </c>
      <c r="C133" s="54">
        <v>9600000</v>
      </c>
      <c r="D133" s="60"/>
    </row>
    <row r="134" spans="1:4" x14ac:dyDescent="0.3">
      <c r="A134" s="60">
        <v>126</v>
      </c>
      <c r="B134" s="1000" t="s">
        <v>6527</v>
      </c>
      <c r="C134" s="54">
        <v>9600000</v>
      </c>
      <c r="D134" s="60"/>
    </row>
    <row r="135" spans="1:4" x14ac:dyDescent="0.3">
      <c r="A135" s="60">
        <v>127</v>
      </c>
      <c r="B135" s="1000" t="s">
        <v>6528</v>
      </c>
      <c r="C135" s="54">
        <v>15000000</v>
      </c>
      <c r="D135" s="60"/>
    </row>
    <row r="136" spans="1:4" x14ac:dyDescent="0.3">
      <c r="A136" s="60">
        <v>128</v>
      </c>
      <c r="B136" s="1000" t="s">
        <v>6529</v>
      </c>
      <c r="C136" s="54">
        <v>30000000</v>
      </c>
      <c r="D136" s="60"/>
    </row>
    <row r="137" spans="1:4" x14ac:dyDescent="0.3">
      <c r="A137" s="60">
        <v>129</v>
      </c>
      <c r="B137" s="1000" t="s">
        <v>6530</v>
      </c>
      <c r="C137" s="54">
        <v>12000000</v>
      </c>
      <c r="D137" s="60"/>
    </row>
    <row r="138" spans="1:4" x14ac:dyDescent="0.3">
      <c r="A138" s="60">
        <v>130</v>
      </c>
      <c r="B138" s="1000" t="s">
        <v>6531</v>
      </c>
      <c r="C138" s="54">
        <v>12000000</v>
      </c>
      <c r="D138" s="60"/>
    </row>
    <row r="139" spans="1:4" x14ac:dyDescent="0.3">
      <c r="A139" s="60">
        <v>131</v>
      </c>
      <c r="B139" s="1000" t="s">
        <v>6532</v>
      </c>
      <c r="C139" s="54">
        <v>16200000</v>
      </c>
      <c r="D139" s="60"/>
    </row>
    <row r="140" spans="1:4" x14ac:dyDescent="0.3">
      <c r="A140" s="60">
        <v>132</v>
      </c>
      <c r="B140" s="1000" t="s">
        <v>6533</v>
      </c>
      <c r="C140" s="54">
        <v>14400000</v>
      </c>
      <c r="D140" s="60"/>
    </row>
    <row r="141" spans="1:4" x14ac:dyDescent="0.3">
      <c r="A141" s="60">
        <v>133</v>
      </c>
      <c r="B141" s="1000" t="s">
        <v>6534</v>
      </c>
      <c r="C141" s="54">
        <v>7800000</v>
      </c>
      <c r="D141" s="60"/>
    </row>
    <row r="142" spans="1:4" x14ac:dyDescent="0.3">
      <c r="A142" s="60">
        <v>134</v>
      </c>
      <c r="B142" s="1000" t="s">
        <v>6535</v>
      </c>
      <c r="C142" s="54">
        <v>8400000</v>
      </c>
      <c r="D142" s="60"/>
    </row>
    <row r="143" spans="1:4" x14ac:dyDescent="0.3">
      <c r="A143" s="60">
        <v>135</v>
      </c>
      <c r="B143" s="1000" t="s">
        <v>6536</v>
      </c>
      <c r="C143" s="54">
        <v>9000000</v>
      </c>
      <c r="D143" s="60"/>
    </row>
    <row r="144" spans="1:4" x14ac:dyDescent="0.3">
      <c r="A144" s="60">
        <v>136</v>
      </c>
      <c r="B144" s="1000" t="s">
        <v>6537</v>
      </c>
      <c r="C144" s="54">
        <v>22800000</v>
      </c>
      <c r="D144" s="60"/>
    </row>
    <row r="145" spans="1:4" x14ac:dyDescent="0.3">
      <c r="A145" s="60">
        <v>137</v>
      </c>
      <c r="B145" s="1000" t="s">
        <v>6538</v>
      </c>
      <c r="C145" s="54">
        <v>10800000</v>
      </c>
      <c r="D145" s="60"/>
    </row>
    <row r="146" spans="1:4" x14ac:dyDescent="0.3">
      <c r="A146" s="60">
        <v>138</v>
      </c>
      <c r="B146" s="1000" t="s">
        <v>6539</v>
      </c>
      <c r="C146" s="54">
        <v>15600000</v>
      </c>
      <c r="D146" s="60"/>
    </row>
    <row r="147" spans="1:4" x14ac:dyDescent="0.3">
      <c r="A147" s="60">
        <v>139</v>
      </c>
      <c r="B147" s="1000" t="s">
        <v>6540</v>
      </c>
      <c r="C147" s="54">
        <v>9000000</v>
      </c>
      <c r="D147" s="60"/>
    </row>
    <row r="148" spans="1:4" x14ac:dyDescent="0.3">
      <c r="A148" s="60">
        <v>140</v>
      </c>
      <c r="B148" s="1000" t="s">
        <v>6541</v>
      </c>
      <c r="C148" s="54">
        <v>12600000</v>
      </c>
      <c r="D148" s="60"/>
    </row>
    <row r="149" spans="1:4" x14ac:dyDescent="0.3">
      <c r="A149" s="60">
        <v>141</v>
      </c>
      <c r="B149" s="1000" t="s">
        <v>6542</v>
      </c>
      <c r="C149" s="54">
        <v>10200000</v>
      </c>
      <c r="D149" s="60"/>
    </row>
    <row r="150" spans="1:4" x14ac:dyDescent="0.3">
      <c r="A150" s="60">
        <v>142</v>
      </c>
      <c r="B150" s="1000" t="s">
        <v>6543</v>
      </c>
      <c r="C150" s="54">
        <v>9600000</v>
      </c>
      <c r="D150" s="60"/>
    </row>
    <row r="151" spans="1:4" x14ac:dyDescent="0.3">
      <c r="A151" s="60">
        <v>143</v>
      </c>
      <c r="B151" s="1000" t="s">
        <v>6544</v>
      </c>
      <c r="C151" s="54">
        <v>16200000</v>
      </c>
      <c r="D151" s="60"/>
    </row>
    <row r="152" spans="1:4" x14ac:dyDescent="0.3">
      <c r="A152" s="60">
        <v>144</v>
      </c>
      <c r="B152" s="1000" t="s">
        <v>6491</v>
      </c>
      <c r="C152" s="54">
        <v>12000000</v>
      </c>
      <c r="D152" s="60"/>
    </row>
    <row r="153" spans="1:4" x14ac:dyDescent="0.3">
      <c r="A153" s="60">
        <v>145</v>
      </c>
      <c r="B153" s="1000" t="s">
        <v>6545</v>
      </c>
      <c r="C153" s="54">
        <v>29400000</v>
      </c>
      <c r="D153" s="60"/>
    </row>
    <row r="154" spans="1:4" x14ac:dyDescent="0.3">
      <c r="A154" s="60">
        <v>146</v>
      </c>
      <c r="B154" s="1000" t="s">
        <v>6546</v>
      </c>
      <c r="C154" s="54">
        <v>12000000</v>
      </c>
      <c r="D154" s="60"/>
    </row>
    <row r="155" spans="1:4" x14ac:dyDescent="0.3">
      <c r="A155" s="60">
        <v>147</v>
      </c>
      <c r="B155" s="1000" t="s">
        <v>6547</v>
      </c>
      <c r="C155" s="54">
        <v>9600000</v>
      </c>
      <c r="D155" s="60"/>
    </row>
    <row r="156" spans="1:4" x14ac:dyDescent="0.3">
      <c r="A156" s="60">
        <v>148</v>
      </c>
      <c r="B156" s="1000" t="s">
        <v>6548</v>
      </c>
      <c r="C156" s="54">
        <v>13200000</v>
      </c>
      <c r="D156" s="60"/>
    </row>
    <row r="157" spans="1:4" x14ac:dyDescent="0.3">
      <c r="A157" s="60">
        <v>149</v>
      </c>
      <c r="B157" s="1000" t="s">
        <v>6549</v>
      </c>
      <c r="C157" s="54">
        <v>12000000</v>
      </c>
      <c r="D157" s="60"/>
    </row>
    <row r="158" spans="1:4" x14ac:dyDescent="0.3">
      <c r="A158" s="60">
        <v>150</v>
      </c>
      <c r="B158" s="1000" t="s">
        <v>6550</v>
      </c>
      <c r="C158" s="54">
        <v>9600000</v>
      </c>
      <c r="D158" s="60"/>
    </row>
    <row r="159" spans="1:4" x14ac:dyDescent="0.3">
      <c r="A159" s="60">
        <v>151</v>
      </c>
      <c r="B159" s="1000" t="s">
        <v>6551</v>
      </c>
      <c r="C159" s="54">
        <v>23400000</v>
      </c>
      <c r="D159" s="60"/>
    </row>
    <row r="160" spans="1:4" x14ac:dyDescent="0.3">
      <c r="A160" s="60">
        <v>152</v>
      </c>
      <c r="B160" s="1000" t="s">
        <v>6552</v>
      </c>
      <c r="C160" s="54">
        <v>10800000</v>
      </c>
      <c r="D160" s="60"/>
    </row>
    <row r="161" spans="1:4" x14ac:dyDescent="0.3">
      <c r="A161" s="60">
        <v>153</v>
      </c>
      <c r="B161" s="1000" t="s">
        <v>6453</v>
      </c>
      <c r="C161" s="54">
        <v>10800000</v>
      </c>
      <c r="D161" s="60"/>
    </row>
    <row r="162" spans="1:4" x14ac:dyDescent="0.3">
      <c r="A162" s="60">
        <v>154</v>
      </c>
      <c r="B162" s="1000" t="s">
        <v>6553</v>
      </c>
      <c r="C162" s="54">
        <v>37800000</v>
      </c>
      <c r="D162" s="60"/>
    </row>
    <row r="163" spans="1:4" x14ac:dyDescent="0.3">
      <c r="A163" s="60">
        <v>155</v>
      </c>
      <c r="B163" s="1000" t="s">
        <v>6554</v>
      </c>
      <c r="C163" s="54">
        <v>22200000</v>
      </c>
      <c r="D163" s="60"/>
    </row>
    <row r="164" spans="1:4" x14ac:dyDescent="0.3">
      <c r="A164" s="60">
        <v>156</v>
      </c>
      <c r="B164" s="1000" t="s">
        <v>6555</v>
      </c>
      <c r="C164" s="54">
        <v>16200000</v>
      </c>
      <c r="D164" s="60"/>
    </row>
    <row r="165" spans="1:4" x14ac:dyDescent="0.3">
      <c r="A165" s="60">
        <v>157</v>
      </c>
      <c r="B165" s="1000" t="s">
        <v>6556</v>
      </c>
      <c r="C165" s="54">
        <v>26400000</v>
      </c>
      <c r="D165" s="60"/>
    </row>
    <row r="166" spans="1:4" x14ac:dyDescent="0.3">
      <c r="A166" s="60">
        <v>158</v>
      </c>
      <c r="B166" s="1000" t="s">
        <v>6557</v>
      </c>
      <c r="C166" s="54">
        <v>15000000</v>
      </c>
      <c r="D166" s="60"/>
    </row>
    <row r="167" spans="1:4" x14ac:dyDescent="0.3">
      <c r="A167" s="60">
        <v>159</v>
      </c>
      <c r="B167" s="1000" t="s">
        <v>6558</v>
      </c>
      <c r="C167" s="54">
        <v>13800000</v>
      </c>
      <c r="D167" s="60"/>
    </row>
    <row r="168" spans="1:4" x14ac:dyDescent="0.3">
      <c r="A168" s="60">
        <v>160</v>
      </c>
      <c r="B168" s="1000" t="s">
        <v>6559</v>
      </c>
      <c r="C168" s="54">
        <v>14400000</v>
      </c>
      <c r="D168" s="60"/>
    </row>
    <row r="169" spans="1:4" x14ac:dyDescent="0.3">
      <c r="A169" s="60">
        <v>161</v>
      </c>
      <c r="B169" s="1000" t="s">
        <v>6560</v>
      </c>
      <c r="C169" s="54">
        <v>22200000</v>
      </c>
      <c r="D169" s="60"/>
    </row>
    <row r="170" spans="1:4" x14ac:dyDescent="0.3">
      <c r="A170" s="60">
        <v>162</v>
      </c>
      <c r="B170" s="1000" t="s">
        <v>6561</v>
      </c>
      <c r="C170" s="54">
        <v>13200000</v>
      </c>
      <c r="D170" s="60"/>
    </row>
    <row r="171" spans="1:4" x14ac:dyDescent="0.3">
      <c r="A171" s="60">
        <v>163</v>
      </c>
      <c r="B171" s="1000" t="s">
        <v>6562</v>
      </c>
      <c r="C171" s="54">
        <v>7200000</v>
      </c>
      <c r="D171" s="60"/>
    </row>
    <row r="172" spans="1:4" x14ac:dyDescent="0.3">
      <c r="A172" s="60">
        <v>164</v>
      </c>
      <c r="B172" s="1000" t="s">
        <v>6563</v>
      </c>
      <c r="C172" s="54">
        <v>31200000</v>
      </c>
      <c r="D172" s="60"/>
    </row>
    <row r="173" spans="1:4" x14ac:dyDescent="0.3">
      <c r="A173" s="60">
        <v>165</v>
      </c>
      <c r="B173" s="1000" t="s">
        <v>6515</v>
      </c>
      <c r="C173" s="54">
        <v>9600000</v>
      </c>
      <c r="D173" s="60"/>
    </row>
    <row r="174" spans="1:4" x14ac:dyDescent="0.3">
      <c r="A174" s="60">
        <v>166</v>
      </c>
      <c r="B174" s="1000" t="s">
        <v>6564</v>
      </c>
      <c r="C174" s="54">
        <v>13800000</v>
      </c>
      <c r="D174" s="60"/>
    </row>
    <row r="175" spans="1:4" x14ac:dyDescent="0.3">
      <c r="A175" s="60">
        <v>167</v>
      </c>
      <c r="B175" s="1000" t="s">
        <v>6565</v>
      </c>
      <c r="C175" s="54">
        <v>12600000</v>
      </c>
      <c r="D175" s="60"/>
    </row>
    <row r="176" spans="1:4" x14ac:dyDescent="0.3">
      <c r="A176" s="60">
        <v>168</v>
      </c>
      <c r="B176" s="1000" t="s">
        <v>6566</v>
      </c>
      <c r="C176" s="54">
        <v>11400000</v>
      </c>
      <c r="D176" s="60"/>
    </row>
    <row r="177" spans="1:4" x14ac:dyDescent="0.3">
      <c r="A177" s="60">
        <v>169</v>
      </c>
      <c r="B177" s="1000" t="s">
        <v>6567</v>
      </c>
      <c r="C177" s="54">
        <v>12000000</v>
      </c>
      <c r="D177" s="60"/>
    </row>
    <row r="178" spans="1:4" x14ac:dyDescent="0.3">
      <c r="A178" s="60">
        <v>170</v>
      </c>
      <c r="B178" s="1000" t="s">
        <v>6568</v>
      </c>
      <c r="C178" s="54">
        <v>20400000</v>
      </c>
      <c r="D178" s="60"/>
    </row>
    <row r="179" spans="1:4" x14ac:dyDescent="0.3">
      <c r="A179" s="60">
        <v>171</v>
      </c>
      <c r="B179" s="1000" t="s">
        <v>6569</v>
      </c>
      <c r="C179" s="54">
        <v>12600000</v>
      </c>
      <c r="D179" s="60"/>
    </row>
    <row r="180" spans="1:4" x14ac:dyDescent="0.3">
      <c r="A180" s="60">
        <v>172</v>
      </c>
      <c r="B180" s="1000" t="s">
        <v>6570</v>
      </c>
      <c r="C180" s="54">
        <v>18600000</v>
      </c>
      <c r="D180" s="60"/>
    </row>
    <row r="181" spans="1:4" x14ac:dyDescent="0.3">
      <c r="A181" s="60">
        <v>173</v>
      </c>
      <c r="B181" s="1000" t="s">
        <v>6571</v>
      </c>
      <c r="C181" s="54">
        <v>17400000</v>
      </c>
      <c r="D181" s="60"/>
    </row>
    <row r="182" spans="1:4" x14ac:dyDescent="0.3">
      <c r="A182" s="60">
        <v>174</v>
      </c>
      <c r="B182" s="1000" t="s">
        <v>6572</v>
      </c>
      <c r="C182" s="54">
        <v>15000000</v>
      </c>
      <c r="D182" s="60"/>
    </row>
    <row r="183" spans="1:4" x14ac:dyDescent="0.3">
      <c r="A183" s="60">
        <v>175</v>
      </c>
      <c r="B183" s="1000" t="s">
        <v>6573</v>
      </c>
      <c r="C183" s="54">
        <v>33600000</v>
      </c>
      <c r="D183" s="60"/>
    </row>
    <row r="184" spans="1:4" x14ac:dyDescent="0.3">
      <c r="A184" s="60">
        <v>176</v>
      </c>
      <c r="B184" s="1000" t="s">
        <v>6574</v>
      </c>
      <c r="C184" s="54">
        <v>9000000</v>
      </c>
      <c r="D184" s="60"/>
    </row>
    <row r="185" spans="1:4" x14ac:dyDescent="0.3">
      <c r="A185" s="60">
        <v>177</v>
      </c>
      <c r="B185" s="1000" t="s">
        <v>6575</v>
      </c>
      <c r="C185" s="54">
        <v>14400000</v>
      </c>
      <c r="D185" s="60"/>
    </row>
    <row r="186" spans="1:4" x14ac:dyDescent="0.3">
      <c r="A186" s="60">
        <v>178</v>
      </c>
      <c r="B186" s="1000" t="s">
        <v>6576</v>
      </c>
      <c r="C186" s="54">
        <v>25200000</v>
      </c>
      <c r="D186" s="60"/>
    </row>
    <row r="187" spans="1:4" x14ac:dyDescent="0.3">
      <c r="A187" s="60">
        <v>179</v>
      </c>
      <c r="B187" s="1000" t="s">
        <v>6577</v>
      </c>
      <c r="C187" s="54">
        <v>21000000</v>
      </c>
      <c r="D187" s="60"/>
    </row>
    <row r="188" spans="1:4" x14ac:dyDescent="0.3">
      <c r="A188" s="60">
        <v>180</v>
      </c>
      <c r="B188" s="1000" t="s">
        <v>6578</v>
      </c>
      <c r="C188" s="54">
        <v>10800000</v>
      </c>
      <c r="D188" s="60"/>
    </row>
    <row r="189" spans="1:4" x14ac:dyDescent="0.3">
      <c r="A189" s="60">
        <v>181</v>
      </c>
      <c r="B189" s="1000" t="s">
        <v>6579</v>
      </c>
      <c r="C189" s="54">
        <v>14400000</v>
      </c>
      <c r="D189" s="60"/>
    </row>
    <row r="190" spans="1:4" x14ac:dyDescent="0.3">
      <c r="A190" s="60">
        <v>182</v>
      </c>
      <c r="B190" s="1000" t="s">
        <v>6580</v>
      </c>
      <c r="C190" s="54">
        <v>21600000</v>
      </c>
      <c r="D190" s="60"/>
    </row>
    <row r="191" spans="1:4" x14ac:dyDescent="0.3">
      <c r="A191" s="60">
        <v>183</v>
      </c>
      <c r="B191" s="1000" t="s">
        <v>6581</v>
      </c>
      <c r="C191" s="54">
        <v>7800000</v>
      </c>
      <c r="D191" s="60"/>
    </row>
    <row r="192" spans="1:4" x14ac:dyDescent="0.3">
      <c r="A192" s="60">
        <v>184</v>
      </c>
      <c r="B192" s="1000" t="s">
        <v>6582</v>
      </c>
      <c r="C192" s="54">
        <v>17400000</v>
      </c>
      <c r="D192" s="60"/>
    </row>
    <row r="193" spans="1:4" x14ac:dyDescent="0.3">
      <c r="A193" s="60">
        <v>185</v>
      </c>
      <c r="B193" s="1000" t="s">
        <v>6583</v>
      </c>
      <c r="C193" s="54">
        <v>17400000</v>
      </c>
      <c r="D193" s="60"/>
    </row>
    <row r="194" spans="1:4" x14ac:dyDescent="0.3">
      <c r="A194" s="60">
        <v>186</v>
      </c>
      <c r="B194" s="1000" t="s">
        <v>6584</v>
      </c>
      <c r="C194" s="54">
        <v>10800000</v>
      </c>
      <c r="D194" s="60"/>
    </row>
    <row r="195" spans="1:4" x14ac:dyDescent="0.3">
      <c r="A195" s="60">
        <v>187</v>
      </c>
      <c r="B195" s="1000" t="s">
        <v>6585</v>
      </c>
      <c r="C195" s="54">
        <v>19200000</v>
      </c>
      <c r="D195" s="60"/>
    </row>
    <row r="196" spans="1:4" x14ac:dyDescent="0.3">
      <c r="A196" s="60">
        <v>188</v>
      </c>
      <c r="B196" s="1000" t="s">
        <v>6586</v>
      </c>
      <c r="C196" s="54">
        <v>19800000</v>
      </c>
      <c r="D196" s="60"/>
    </row>
    <row r="197" spans="1:4" x14ac:dyDescent="0.3">
      <c r="A197" s="60">
        <v>189</v>
      </c>
      <c r="B197" s="1000" t="s">
        <v>6587</v>
      </c>
      <c r="C197" s="54">
        <v>18000000</v>
      </c>
      <c r="D197" s="60"/>
    </row>
    <row r="198" spans="1:4" x14ac:dyDescent="0.3">
      <c r="A198" s="60">
        <v>190</v>
      </c>
      <c r="B198" s="1000" t="s">
        <v>6588</v>
      </c>
      <c r="C198" s="54">
        <v>28200000</v>
      </c>
      <c r="D198" s="60"/>
    </row>
    <row r="199" spans="1:4" x14ac:dyDescent="0.3">
      <c r="A199" s="60">
        <v>191</v>
      </c>
      <c r="B199" s="1000" t="s">
        <v>6589</v>
      </c>
      <c r="C199" s="54">
        <v>20400000</v>
      </c>
      <c r="D199" s="60"/>
    </row>
    <row r="200" spans="1:4" x14ac:dyDescent="0.3">
      <c r="A200" s="60">
        <v>192</v>
      </c>
      <c r="B200" s="1000" t="s">
        <v>6590</v>
      </c>
      <c r="C200" s="54">
        <v>21600000</v>
      </c>
      <c r="D200" s="60"/>
    </row>
    <row r="201" spans="1:4" x14ac:dyDescent="0.3">
      <c r="A201" s="60">
        <v>193</v>
      </c>
      <c r="B201" s="1000" t="s">
        <v>6591</v>
      </c>
      <c r="C201" s="54">
        <v>12000000</v>
      </c>
      <c r="D201" s="60"/>
    </row>
    <row r="202" spans="1:4" x14ac:dyDescent="0.3">
      <c r="A202" s="60">
        <v>194</v>
      </c>
      <c r="B202" s="1000" t="s">
        <v>6592</v>
      </c>
      <c r="C202" s="54">
        <v>20400000</v>
      </c>
      <c r="D202" s="60"/>
    </row>
    <row r="203" spans="1:4" x14ac:dyDescent="0.3">
      <c r="A203" s="60">
        <v>195</v>
      </c>
      <c r="B203" s="1000" t="s">
        <v>6593</v>
      </c>
      <c r="C203" s="54">
        <v>17400000</v>
      </c>
      <c r="D203" s="60"/>
    </row>
    <row r="204" spans="1:4" x14ac:dyDescent="0.3">
      <c r="A204" s="60">
        <v>196</v>
      </c>
      <c r="B204" s="1000" t="s">
        <v>6594</v>
      </c>
      <c r="C204" s="54">
        <v>3000000</v>
      </c>
      <c r="D204" s="60"/>
    </row>
    <row r="205" spans="1:4" x14ac:dyDescent="0.3">
      <c r="A205" s="60">
        <v>197</v>
      </c>
      <c r="B205" s="1000" t="s">
        <v>6595</v>
      </c>
      <c r="C205" s="54">
        <v>7200000</v>
      </c>
      <c r="D205" s="60"/>
    </row>
    <row r="206" spans="1:4" x14ac:dyDescent="0.3">
      <c r="A206" s="60">
        <v>198</v>
      </c>
      <c r="B206" s="1000" t="s">
        <v>6596</v>
      </c>
      <c r="C206" s="54">
        <v>7200000</v>
      </c>
      <c r="D206" s="60"/>
    </row>
    <row r="207" spans="1:4" x14ac:dyDescent="0.3">
      <c r="A207" s="60">
        <v>199</v>
      </c>
      <c r="B207" s="1000" t="s">
        <v>6597</v>
      </c>
      <c r="C207" s="54">
        <v>9600000</v>
      </c>
      <c r="D207" s="60"/>
    </row>
    <row r="208" spans="1:4" x14ac:dyDescent="0.3">
      <c r="A208" s="60">
        <v>200</v>
      </c>
      <c r="B208" s="1000" t="s">
        <v>6598</v>
      </c>
      <c r="C208" s="54">
        <v>9000000</v>
      </c>
      <c r="D208" s="60"/>
    </row>
    <row r="209" spans="1:4" x14ac:dyDescent="0.3">
      <c r="A209" s="60">
        <v>201</v>
      </c>
      <c r="B209" s="1000" t="s">
        <v>6599</v>
      </c>
      <c r="C209" s="54">
        <v>18600000</v>
      </c>
      <c r="D209" s="60"/>
    </row>
    <row r="210" spans="1:4" x14ac:dyDescent="0.3">
      <c r="A210" s="60">
        <v>202</v>
      </c>
      <c r="B210" s="1000" t="s">
        <v>6600</v>
      </c>
      <c r="C210" s="54">
        <v>42000000</v>
      </c>
      <c r="D210" s="60"/>
    </row>
    <row r="211" spans="1:4" x14ac:dyDescent="0.3">
      <c r="A211" s="60">
        <v>203</v>
      </c>
      <c r="B211" s="1000" t="s">
        <v>6601</v>
      </c>
      <c r="C211" s="54">
        <v>7200000</v>
      </c>
      <c r="D211" s="60"/>
    </row>
    <row r="212" spans="1:4" x14ac:dyDescent="0.3">
      <c r="A212" s="60">
        <v>204</v>
      </c>
      <c r="B212" s="1000" t="s">
        <v>6602</v>
      </c>
      <c r="C212" s="54">
        <v>12600000</v>
      </c>
      <c r="D212" s="60"/>
    </row>
    <row r="213" spans="1:4" x14ac:dyDescent="0.3">
      <c r="A213" s="60">
        <v>205</v>
      </c>
      <c r="B213" s="1000" t="s">
        <v>6603</v>
      </c>
      <c r="C213" s="54">
        <v>15000000</v>
      </c>
      <c r="D213" s="60"/>
    </row>
    <row r="214" spans="1:4" x14ac:dyDescent="0.3">
      <c r="A214" s="60">
        <v>206</v>
      </c>
      <c r="B214" s="1000" t="s">
        <v>6410</v>
      </c>
      <c r="C214" s="54">
        <v>9600000</v>
      </c>
      <c r="D214" s="60"/>
    </row>
    <row r="215" spans="1:4" x14ac:dyDescent="0.3">
      <c r="A215" s="60">
        <v>207</v>
      </c>
      <c r="B215" s="1000" t="s">
        <v>6604</v>
      </c>
      <c r="C215" s="54">
        <v>9600000</v>
      </c>
      <c r="D215" s="60"/>
    </row>
    <row r="216" spans="1:4" x14ac:dyDescent="0.3">
      <c r="A216" s="60">
        <v>208</v>
      </c>
      <c r="B216" s="1000" t="s">
        <v>6605</v>
      </c>
      <c r="C216" s="54">
        <v>7200000</v>
      </c>
      <c r="D216" s="60"/>
    </row>
    <row r="217" spans="1:4" x14ac:dyDescent="0.3">
      <c r="A217" s="60">
        <v>209</v>
      </c>
      <c r="B217" s="1000" t="s">
        <v>6606</v>
      </c>
      <c r="C217" s="54">
        <v>5400000</v>
      </c>
      <c r="D217" s="60"/>
    </row>
    <row r="218" spans="1:4" x14ac:dyDescent="0.3">
      <c r="A218" s="60">
        <v>210</v>
      </c>
      <c r="B218" s="1000" t="s">
        <v>6607</v>
      </c>
      <c r="C218" s="54">
        <v>7200000</v>
      </c>
      <c r="D218" s="60"/>
    </row>
    <row r="219" spans="1:4" x14ac:dyDescent="0.3">
      <c r="A219" s="60">
        <v>211</v>
      </c>
      <c r="B219" s="1000" t="s">
        <v>6608</v>
      </c>
      <c r="C219" s="54">
        <v>8400000</v>
      </c>
      <c r="D219" s="60"/>
    </row>
    <row r="220" spans="1:4" x14ac:dyDescent="0.3">
      <c r="A220" s="60">
        <v>212</v>
      </c>
      <c r="B220" s="1000" t="s">
        <v>6609</v>
      </c>
      <c r="C220" s="54">
        <v>10200000</v>
      </c>
      <c r="D220" s="60"/>
    </row>
    <row r="221" spans="1:4" x14ac:dyDescent="0.3">
      <c r="A221" s="60">
        <v>213</v>
      </c>
      <c r="B221" s="1000" t="s">
        <v>6610</v>
      </c>
      <c r="C221" s="54">
        <v>14400000</v>
      </c>
      <c r="D221" s="60"/>
    </row>
    <row r="222" spans="1:4" x14ac:dyDescent="0.3">
      <c r="A222" s="60">
        <v>214</v>
      </c>
      <c r="B222" s="1000" t="s">
        <v>6611</v>
      </c>
      <c r="C222" s="54">
        <v>7800000</v>
      </c>
      <c r="D222" s="60"/>
    </row>
    <row r="223" spans="1:4" x14ac:dyDescent="0.3">
      <c r="A223" s="60">
        <v>215</v>
      </c>
      <c r="B223" s="1000" t="s">
        <v>6612</v>
      </c>
      <c r="C223" s="54">
        <v>4800000</v>
      </c>
      <c r="D223" s="60"/>
    </row>
    <row r="224" spans="1:4" x14ac:dyDescent="0.3">
      <c r="A224" s="60">
        <v>216</v>
      </c>
      <c r="B224" s="1000" t="s">
        <v>6613</v>
      </c>
      <c r="C224" s="54">
        <v>19800000</v>
      </c>
      <c r="D224" s="60"/>
    </row>
    <row r="225" spans="1:4" x14ac:dyDescent="0.3">
      <c r="A225" s="60">
        <v>217</v>
      </c>
      <c r="B225" s="1000" t="s">
        <v>6614</v>
      </c>
      <c r="C225" s="54">
        <v>24600000</v>
      </c>
      <c r="D225" s="60"/>
    </row>
    <row r="226" spans="1:4" x14ac:dyDescent="0.3">
      <c r="A226" s="60">
        <v>218</v>
      </c>
      <c r="B226" s="1000" t="s">
        <v>6615</v>
      </c>
      <c r="C226" s="54">
        <v>17400000</v>
      </c>
      <c r="D226" s="60"/>
    </row>
    <row r="227" spans="1:4" x14ac:dyDescent="0.3">
      <c r="A227" s="60">
        <v>219</v>
      </c>
      <c r="B227" s="1000" t="s">
        <v>6616</v>
      </c>
      <c r="C227" s="54">
        <v>23400000</v>
      </c>
      <c r="D227" s="60"/>
    </row>
    <row r="228" spans="1:4" x14ac:dyDescent="0.3">
      <c r="A228" s="60">
        <v>220</v>
      </c>
      <c r="B228" s="1000" t="s">
        <v>6617</v>
      </c>
      <c r="C228" s="54">
        <v>31200000</v>
      </c>
      <c r="D228" s="60"/>
    </row>
    <row r="229" spans="1:4" x14ac:dyDescent="0.3">
      <c r="A229" s="60">
        <v>221</v>
      </c>
      <c r="B229" s="1000" t="s">
        <v>6618</v>
      </c>
      <c r="C229" s="54">
        <v>75600000</v>
      </c>
      <c r="D229" s="60"/>
    </row>
    <row r="230" spans="1:4" x14ac:dyDescent="0.3">
      <c r="A230" s="60">
        <v>222</v>
      </c>
      <c r="B230" s="1000" t="s">
        <v>6619</v>
      </c>
      <c r="C230" s="54">
        <v>45000000</v>
      </c>
      <c r="D230" s="60"/>
    </row>
    <row r="231" spans="1:4" x14ac:dyDescent="0.3">
      <c r="A231" s="60">
        <v>223</v>
      </c>
      <c r="B231" s="1000" t="s">
        <v>6620</v>
      </c>
      <c r="C231" s="54">
        <v>12600000</v>
      </c>
      <c r="D231" s="60"/>
    </row>
    <row r="232" spans="1:4" x14ac:dyDescent="0.3">
      <c r="A232" s="60">
        <v>224</v>
      </c>
      <c r="B232" s="1000" t="s">
        <v>6621</v>
      </c>
      <c r="C232" s="54">
        <v>19200000</v>
      </c>
      <c r="D232" s="60"/>
    </row>
    <row r="233" spans="1:4" x14ac:dyDescent="0.3">
      <c r="A233" s="60">
        <v>225</v>
      </c>
      <c r="B233" s="1000" t="s">
        <v>6622</v>
      </c>
      <c r="C233" s="54">
        <v>21000000</v>
      </c>
      <c r="D233" s="60"/>
    </row>
    <row r="234" spans="1:4" x14ac:dyDescent="0.3">
      <c r="A234" s="60">
        <v>226</v>
      </c>
      <c r="B234" s="1000" t="s">
        <v>6623</v>
      </c>
      <c r="C234" s="54">
        <v>18000000</v>
      </c>
      <c r="D234" s="60"/>
    </row>
    <row r="235" spans="1:4" x14ac:dyDescent="0.3">
      <c r="A235" s="60">
        <v>227</v>
      </c>
      <c r="B235" s="1000" t="s">
        <v>6624</v>
      </c>
      <c r="C235" s="54">
        <v>30000000</v>
      </c>
      <c r="D235" s="60"/>
    </row>
    <row r="236" spans="1:4" x14ac:dyDescent="0.3">
      <c r="A236" s="60">
        <v>228</v>
      </c>
      <c r="B236" s="1000" t="s">
        <v>6625</v>
      </c>
      <c r="C236" s="54">
        <v>33600000</v>
      </c>
      <c r="D236" s="60"/>
    </row>
    <row r="237" spans="1:4" x14ac:dyDescent="0.3">
      <c r="A237" s="60">
        <v>229</v>
      </c>
      <c r="B237" s="1000" t="s">
        <v>6626</v>
      </c>
      <c r="C237" s="54">
        <v>19200000</v>
      </c>
      <c r="D237" s="60"/>
    </row>
    <row r="238" spans="1:4" x14ac:dyDescent="0.3">
      <c r="A238" s="60">
        <v>230</v>
      </c>
      <c r="B238" s="1000" t="s">
        <v>6627</v>
      </c>
      <c r="C238" s="54">
        <v>19800000</v>
      </c>
      <c r="D238" s="60"/>
    </row>
    <row r="239" spans="1:4" x14ac:dyDescent="0.3">
      <c r="A239" s="60">
        <v>231</v>
      </c>
      <c r="B239" s="1000" t="s">
        <v>6628</v>
      </c>
      <c r="C239" s="54">
        <v>12000000</v>
      </c>
      <c r="D239" s="60"/>
    </row>
    <row r="240" spans="1:4" x14ac:dyDescent="0.3">
      <c r="A240" s="60">
        <v>232</v>
      </c>
      <c r="B240" s="1000" t="s">
        <v>6629</v>
      </c>
      <c r="C240" s="54">
        <v>9600000</v>
      </c>
      <c r="D240" s="60"/>
    </row>
    <row r="241" spans="1:4" x14ac:dyDescent="0.3">
      <c r="A241" s="60">
        <v>233</v>
      </c>
      <c r="B241" s="1000" t="s">
        <v>6630</v>
      </c>
      <c r="C241" s="54">
        <v>16200000</v>
      </c>
      <c r="D241" s="60"/>
    </row>
    <row r="242" spans="1:4" x14ac:dyDescent="0.3">
      <c r="A242" s="60">
        <v>234</v>
      </c>
      <c r="B242" s="1000" t="s">
        <v>6631</v>
      </c>
      <c r="C242" s="54">
        <v>17400000</v>
      </c>
      <c r="D242" s="60"/>
    </row>
    <row r="243" spans="1:4" x14ac:dyDescent="0.3">
      <c r="A243" s="60">
        <v>235</v>
      </c>
      <c r="B243" s="1000" t="s">
        <v>6632</v>
      </c>
      <c r="C243" s="54">
        <v>12600000</v>
      </c>
      <c r="D243" s="60"/>
    </row>
    <row r="244" spans="1:4" x14ac:dyDescent="0.3">
      <c r="A244" s="60">
        <v>236</v>
      </c>
      <c r="B244" s="1000" t="s">
        <v>6633</v>
      </c>
      <c r="C244" s="54">
        <v>9600000</v>
      </c>
      <c r="D244" s="60"/>
    </row>
    <row r="245" spans="1:4" x14ac:dyDescent="0.3">
      <c r="A245" s="60">
        <v>237</v>
      </c>
      <c r="B245" s="1000" t="s">
        <v>6634</v>
      </c>
      <c r="C245" s="54">
        <v>16800000</v>
      </c>
      <c r="D245" s="60"/>
    </row>
    <row r="246" spans="1:4" x14ac:dyDescent="0.3">
      <c r="A246" s="60">
        <v>238</v>
      </c>
      <c r="B246" s="1000" t="s">
        <v>6635</v>
      </c>
      <c r="C246" s="54">
        <v>22200000</v>
      </c>
      <c r="D246" s="60"/>
    </row>
    <row r="247" spans="1:4" x14ac:dyDescent="0.3">
      <c r="A247" s="60">
        <v>239</v>
      </c>
      <c r="B247" s="1000" t="s">
        <v>6636</v>
      </c>
      <c r="C247" s="54">
        <v>19200000</v>
      </c>
      <c r="D247" s="60"/>
    </row>
    <row r="248" spans="1:4" x14ac:dyDescent="0.3">
      <c r="A248" s="60">
        <v>240</v>
      </c>
      <c r="B248" s="1000" t="s">
        <v>6637</v>
      </c>
      <c r="C248" s="54">
        <v>13800000</v>
      </c>
      <c r="D248" s="60"/>
    </row>
    <row r="249" spans="1:4" x14ac:dyDescent="0.3">
      <c r="A249" s="60">
        <v>241</v>
      </c>
      <c r="B249" s="1000" t="s">
        <v>6638</v>
      </c>
      <c r="C249" s="54">
        <v>22200000</v>
      </c>
      <c r="D249" s="60"/>
    </row>
    <row r="250" spans="1:4" x14ac:dyDescent="0.3">
      <c r="A250" s="60">
        <v>242</v>
      </c>
      <c r="B250" s="1000" t="s">
        <v>6639</v>
      </c>
      <c r="C250" s="54">
        <v>22200000</v>
      </c>
      <c r="D250" s="60"/>
    </row>
    <row r="251" spans="1:4" x14ac:dyDescent="0.3">
      <c r="A251" s="60">
        <v>243</v>
      </c>
      <c r="B251" s="1000" t="s">
        <v>6640</v>
      </c>
      <c r="C251" s="54">
        <v>17400000</v>
      </c>
      <c r="D251" s="60"/>
    </row>
    <row r="252" spans="1:4" x14ac:dyDescent="0.3">
      <c r="A252" s="60">
        <v>244</v>
      </c>
      <c r="B252" s="1000" t="s">
        <v>6641</v>
      </c>
      <c r="C252" s="54">
        <v>19200000</v>
      </c>
      <c r="D252" s="60"/>
    </row>
    <row r="253" spans="1:4" x14ac:dyDescent="0.3">
      <c r="A253" s="60">
        <v>245</v>
      </c>
      <c r="B253" s="1000" t="s">
        <v>6642</v>
      </c>
      <c r="C253" s="54">
        <v>11400000</v>
      </c>
      <c r="D253" s="60"/>
    </row>
    <row r="254" spans="1:4" x14ac:dyDescent="0.3">
      <c r="A254" s="60">
        <v>246</v>
      </c>
      <c r="B254" s="1000" t="s">
        <v>6643</v>
      </c>
      <c r="C254" s="54">
        <v>34800000</v>
      </c>
      <c r="D254" s="60"/>
    </row>
    <row r="255" spans="1:4" x14ac:dyDescent="0.3">
      <c r="A255" s="60">
        <v>247</v>
      </c>
      <c r="B255" s="1000" t="s">
        <v>6644</v>
      </c>
      <c r="C255" s="54">
        <v>7800000</v>
      </c>
      <c r="D255" s="60"/>
    </row>
    <row r="256" spans="1:4" x14ac:dyDescent="0.3">
      <c r="A256" s="60">
        <v>248</v>
      </c>
      <c r="B256" s="1000" t="s">
        <v>6598</v>
      </c>
      <c r="C256" s="54">
        <v>7200000</v>
      </c>
      <c r="D256" s="60"/>
    </row>
    <row r="257" spans="1:4" x14ac:dyDescent="0.3">
      <c r="A257" s="60">
        <v>249</v>
      </c>
      <c r="B257" s="1000" t="s">
        <v>6645</v>
      </c>
      <c r="C257" s="54">
        <v>13200000</v>
      </c>
      <c r="D257" s="60"/>
    </row>
    <row r="258" spans="1:4" x14ac:dyDescent="0.3">
      <c r="A258" s="60">
        <v>250</v>
      </c>
      <c r="B258" s="1000" t="s">
        <v>6646</v>
      </c>
      <c r="C258" s="54">
        <v>22800000</v>
      </c>
      <c r="D258" s="60"/>
    </row>
    <row r="259" spans="1:4" x14ac:dyDescent="0.3">
      <c r="A259" s="60">
        <v>251</v>
      </c>
      <c r="B259" s="1000" t="s">
        <v>6647</v>
      </c>
      <c r="C259" s="54">
        <v>8400000</v>
      </c>
      <c r="D259" s="60"/>
    </row>
    <row r="260" spans="1:4" x14ac:dyDescent="0.3">
      <c r="A260" s="60">
        <v>252</v>
      </c>
      <c r="B260" s="1000" t="s">
        <v>6453</v>
      </c>
      <c r="C260" s="54">
        <v>9600000</v>
      </c>
      <c r="D260" s="60"/>
    </row>
    <row r="261" spans="1:4" x14ac:dyDescent="0.3">
      <c r="A261" s="60">
        <v>253</v>
      </c>
      <c r="B261" s="1000" t="s">
        <v>6648</v>
      </c>
      <c r="C261" s="54">
        <v>13800000</v>
      </c>
      <c r="D261" s="60"/>
    </row>
    <row r="262" spans="1:4" x14ac:dyDescent="0.3">
      <c r="A262" s="60">
        <v>254</v>
      </c>
      <c r="B262" s="1000" t="s">
        <v>6649</v>
      </c>
      <c r="C262" s="54">
        <v>14400000</v>
      </c>
      <c r="D262" s="60"/>
    </row>
    <row r="263" spans="1:4" x14ac:dyDescent="0.3">
      <c r="A263" s="60">
        <v>255</v>
      </c>
      <c r="B263" s="1000" t="s">
        <v>6650</v>
      </c>
      <c r="C263" s="54">
        <v>14400000</v>
      </c>
      <c r="D263" s="60"/>
    </row>
    <row r="264" spans="1:4" x14ac:dyDescent="0.3">
      <c r="A264" s="60">
        <v>256</v>
      </c>
      <c r="B264" s="1000" t="s">
        <v>6651</v>
      </c>
      <c r="C264" s="54">
        <v>12000000</v>
      </c>
      <c r="D264" s="60"/>
    </row>
    <row r="265" spans="1:4" x14ac:dyDescent="0.3">
      <c r="A265" s="60">
        <v>257</v>
      </c>
      <c r="B265" s="1000" t="s">
        <v>6652</v>
      </c>
      <c r="C265" s="54">
        <v>65400000</v>
      </c>
      <c r="D265" s="60"/>
    </row>
    <row r="266" spans="1:4" x14ac:dyDescent="0.3">
      <c r="A266" s="60">
        <v>258</v>
      </c>
      <c r="B266" s="1000" t="s">
        <v>6653</v>
      </c>
      <c r="C266" s="54">
        <v>33600000</v>
      </c>
      <c r="D266" s="60"/>
    </row>
    <row r="267" spans="1:4" x14ac:dyDescent="0.3">
      <c r="A267" s="60">
        <v>259</v>
      </c>
      <c r="B267" s="1000" t="s">
        <v>6654</v>
      </c>
      <c r="C267" s="54">
        <v>9600000</v>
      </c>
      <c r="D267" s="60"/>
    </row>
    <row r="268" spans="1:4" x14ac:dyDescent="0.3">
      <c r="A268" s="60">
        <v>260</v>
      </c>
      <c r="B268" s="1000" t="s">
        <v>6655</v>
      </c>
      <c r="C268" s="54">
        <v>12000000</v>
      </c>
      <c r="D268" s="60"/>
    </row>
    <row r="269" spans="1:4" x14ac:dyDescent="0.3">
      <c r="A269" s="60">
        <v>261</v>
      </c>
      <c r="B269" s="1000" t="s">
        <v>6656</v>
      </c>
      <c r="C269" s="54">
        <v>12600000</v>
      </c>
      <c r="D269" s="60"/>
    </row>
    <row r="270" spans="1:4" x14ac:dyDescent="0.3">
      <c r="A270" s="60">
        <v>262</v>
      </c>
      <c r="B270" s="1000" t="s">
        <v>6657</v>
      </c>
      <c r="C270" s="54">
        <v>18600000</v>
      </c>
      <c r="D270" s="60"/>
    </row>
    <row r="271" spans="1:4" x14ac:dyDescent="0.3">
      <c r="A271" s="60">
        <v>263</v>
      </c>
      <c r="B271" s="1000" t="s">
        <v>6658</v>
      </c>
      <c r="C271" s="54">
        <v>7200000</v>
      </c>
      <c r="D271" s="60"/>
    </row>
    <row r="272" spans="1:4" x14ac:dyDescent="0.3">
      <c r="A272" s="60">
        <v>264</v>
      </c>
      <c r="B272" s="1000" t="s">
        <v>6659</v>
      </c>
      <c r="C272" s="54">
        <v>10800000</v>
      </c>
      <c r="D272" s="60"/>
    </row>
    <row r="273" spans="1:4" x14ac:dyDescent="0.3">
      <c r="A273" s="60">
        <v>265</v>
      </c>
      <c r="B273" s="1000" t="s">
        <v>6660</v>
      </c>
      <c r="C273" s="54">
        <v>21600000</v>
      </c>
      <c r="D273" s="60"/>
    </row>
    <row r="274" spans="1:4" x14ac:dyDescent="0.3">
      <c r="A274" s="60">
        <v>266</v>
      </c>
      <c r="B274" s="1000" t="s">
        <v>6661</v>
      </c>
      <c r="C274" s="54">
        <v>15000000</v>
      </c>
      <c r="D274" s="60"/>
    </row>
    <row r="275" spans="1:4" x14ac:dyDescent="0.3">
      <c r="A275" s="60">
        <v>267</v>
      </c>
      <c r="B275" s="1000" t="s">
        <v>6662</v>
      </c>
      <c r="C275" s="54">
        <v>12000000</v>
      </c>
      <c r="D275" s="60"/>
    </row>
    <row r="276" spans="1:4" x14ac:dyDescent="0.3">
      <c r="A276" s="60">
        <v>268</v>
      </c>
      <c r="B276" s="1000" t="s">
        <v>6663</v>
      </c>
      <c r="C276" s="54">
        <v>13200000</v>
      </c>
      <c r="D276" s="60"/>
    </row>
    <row r="277" spans="1:4" x14ac:dyDescent="0.3">
      <c r="A277" s="60">
        <v>269</v>
      </c>
      <c r="B277" s="1000" t="s">
        <v>6664</v>
      </c>
      <c r="C277" s="54">
        <v>44400000</v>
      </c>
      <c r="D277" s="60"/>
    </row>
    <row r="278" spans="1:4" x14ac:dyDescent="0.3">
      <c r="A278" s="60">
        <v>270</v>
      </c>
      <c r="B278" s="1000" t="s">
        <v>6665</v>
      </c>
      <c r="C278" s="54">
        <v>67200000</v>
      </c>
      <c r="D278" s="60"/>
    </row>
    <row r="279" spans="1:4" x14ac:dyDescent="0.3">
      <c r="A279" s="60">
        <v>271</v>
      </c>
      <c r="B279" s="1000" t="s">
        <v>6666</v>
      </c>
      <c r="C279" s="54">
        <v>10200000</v>
      </c>
      <c r="D279" s="60"/>
    </row>
    <row r="280" spans="1:4" x14ac:dyDescent="0.3">
      <c r="A280" s="60">
        <v>272</v>
      </c>
      <c r="B280" s="1000" t="s">
        <v>6667</v>
      </c>
      <c r="C280" s="54">
        <v>33000000</v>
      </c>
      <c r="D280" s="60"/>
    </row>
    <row r="281" spans="1:4" x14ac:dyDescent="0.3">
      <c r="A281" s="60">
        <v>273</v>
      </c>
      <c r="B281" s="1000" t="s">
        <v>6668</v>
      </c>
      <c r="C281" s="54">
        <v>18000000</v>
      </c>
      <c r="D281" s="60"/>
    </row>
    <row r="282" spans="1:4" x14ac:dyDescent="0.3">
      <c r="A282" s="60">
        <v>274</v>
      </c>
      <c r="B282" s="1000" t="s">
        <v>6669</v>
      </c>
      <c r="C282" s="54">
        <v>32400000</v>
      </c>
      <c r="D282" s="60"/>
    </row>
    <row r="283" spans="1:4" x14ac:dyDescent="0.3">
      <c r="A283" s="60">
        <v>275</v>
      </c>
      <c r="B283" s="1000" t="s">
        <v>6670</v>
      </c>
      <c r="C283" s="54">
        <v>9000000</v>
      </c>
      <c r="D283" s="60"/>
    </row>
    <row r="284" spans="1:4" x14ac:dyDescent="0.3">
      <c r="A284" s="60">
        <v>276</v>
      </c>
      <c r="B284" s="1000" t="s">
        <v>6671</v>
      </c>
      <c r="C284" s="54">
        <v>21600000</v>
      </c>
      <c r="D284" s="60"/>
    </row>
    <row r="285" spans="1:4" x14ac:dyDescent="0.3">
      <c r="A285" s="60">
        <v>277</v>
      </c>
      <c r="B285" s="1000" t="s">
        <v>6672</v>
      </c>
      <c r="C285" s="54">
        <v>21600000</v>
      </c>
      <c r="D285" s="60"/>
    </row>
    <row r="286" spans="1:4" x14ac:dyDescent="0.3">
      <c r="A286" s="60">
        <v>278</v>
      </c>
      <c r="B286" s="1000" t="s">
        <v>6673</v>
      </c>
      <c r="C286" s="54">
        <v>18000000</v>
      </c>
      <c r="D286" s="60"/>
    </row>
    <row r="287" spans="1:4" x14ac:dyDescent="0.3">
      <c r="A287" s="60">
        <v>279</v>
      </c>
      <c r="B287" s="1000" t="s">
        <v>6674</v>
      </c>
      <c r="C287" s="54">
        <v>18000000</v>
      </c>
      <c r="D287" s="60"/>
    </row>
    <row r="288" spans="1:4" x14ac:dyDescent="0.3">
      <c r="A288" s="60">
        <v>280</v>
      </c>
      <c r="B288" s="1000" t="s">
        <v>6675</v>
      </c>
      <c r="C288" s="54">
        <v>18600000</v>
      </c>
      <c r="D288" s="60"/>
    </row>
    <row r="289" spans="1:4" x14ac:dyDescent="0.3">
      <c r="A289" s="60">
        <v>281</v>
      </c>
      <c r="B289" s="1000" t="s">
        <v>6676</v>
      </c>
      <c r="C289" s="54">
        <v>19200000</v>
      </c>
      <c r="D289" s="60"/>
    </row>
    <row r="290" spans="1:4" x14ac:dyDescent="0.3">
      <c r="A290" s="60">
        <v>282</v>
      </c>
      <c r="B290" s="1000" t="s">
        <v>6677</v>
      </c>
      <c r="C290" s="54">
        <v>34200000</v>
      </c>
      <c r="D290" s="60"/>
    </row>
    <row r="291" spans="1:4" x14ac:dyDescent="0.3">
      <c r="A291" s="60">
        <v>283</v>
      </c>
      <c r="B291" s="1000" t="s">
        <v>6678</v>
      </c>
      <c r="C291" s="54">
        <v>12600000</v>
      </c>
      <c r="D291" s="60"/>
    </row>
    <row r="292" spans="1:4" x14ac:dyDescent="0.3">
      <c r="A292" s="60">
        <v>284</v>
      </c>
      <c r="B292" s="1000" t="s">
        <v>6679</v>
      </c>
      <c r="C292" s="54">
        <v>18600000</v>
      </c>
      <c r="D292" s="60"/>
    </row>
    <row r="293" spans="1:4" x14ac:dyDescent="0.3">
      <c r="A293" s="60">
        <v>285</v>
      </c>
      <c r="B293" s="1000" t="s">
        <v>6680</v>
      </c>
      <c r="C293" s="54">
        <v>14400000</v>
      </c>
      <c r="D293" s="60"/>
    </row>
    <row r="294" spans="1:4" x14ac:dyDescent="0.3">
      <c r="A294" s="60">
        <v>286</v>
      </c>
      <c r="B294" s="1000" t="s">
        <v>6681</v>
      </c>
      <c r="C294" s="54">
        <v>61200000</v>
      </c>
      <c r="D294" s="60"/>
    </row>
    <row r="295" spans="1:4" x14ac:dyDescent="0.3">
      <c r="A295" s="60">
        <v>287</v>
      </c>
      <c r="B295" s="1000" t="s">
        <v>6682</v>
      </c>
      <c r="C295" s="54">
        <v>12000000</v>
      </c>
      <c r="D295" s="60"/>
    </row>
    <row r="296" spans="1:4" x14ac:dyDescent="0.3">
      <c r="A296" s="60">
        <v>288</v>
      </c>
      <c r="B296" s="1000" t="s">
        <v>6683</v>
      </c>
      <c r="C296" s="54">
        <v>54000000</v>
      </c>
      <c r="D296" s="60"/>
    </row>
    <row r="297" spans="1:4" x14ac:dyDescent="0.3">
      <c r="A297" s="60">
        <v>289</v>
      </c>
      <c r="B297" s="1000" t="s">
        <v>6684</v>
      </c>
      <c r="C297" s="54">
        <v>21000000</v>
      </c>
      <c r="D297" s="60"/>
    </row>
    <row r="298" spans="1:4" x14ac:dyDescent="0.3">
      <c r="A298" s="60">
        <v>290</v>
      </c>
      <c r="B298" s="1000" t="s">
        <v>6685</v>
      </c>
      <c r="C298" s="54">
        <v>7800000</v>
      </c>
      <c r="D298" s="60"/>
    </row>
    <row r="299" spans="1:4" x14ac:dyDescent="0.3">
      <c r="A299" s="60">
        <v>291</v>
      </c>
      <c r="B299" s="1000" t="s">
        <v>6686</v>
      </c>
      <c r="C299" s="54">
        <v>22200000</v>
      </c>
      <c r="D299" s="60"/>
    </row>
    <row r="300" spans="1:4" x14ac:dyDescent="0.3">
      <c r="A300" s="60">
        <v>292</v>
      </c>
      <c r="B300" s="1000" t="s">
        <v>6687</v>
      </c>
      <c r="C300" s="54">
        <v>9000000</v>
      </c>
      <c r="D300" s="60"/>
    </row>
    <row r="301" spans="1:4" x14ac:dyDescent="0.3">
      <c r="A301" s="60">
        <v>293</v>
      </c>
      <c r="B301" s="1000" t="s">
        <v>6688</v>
      </c>
      <c r="C301" s="54">
        <v>15000000</v>
      </c>
      <c r="D301" s="60"/>
    </row>
    <row r="302" spans="1:4" x14ac:dyDescent="0.3">
      <c r="A302" s="60">
        <v>294</v>
      </c>
      <c r="B302" s="1000" t="s">
        <v>6645</v>
      </c>
      <c r="C302" s="54">
        <v>10800000</v>
      </c>
      <c r="D302" s="60"/>
    </row>
    <row r="303" spans="1:4" x14ac:dyDescent="0.3">
      <c r="A303" s="60">
        <v>295</v>
      </c>
      <c r="B303" s="1000" t="s">
        <v>6689</v>
      </c>
      <c r="C303" s="54">
        <v>11400000</v>
      </c>
      <c r="D303" s="60"/>
    </row>
    <row r="304" spans="1:4" x14ac:dyDescent="0.3">
      <c r="A304" s="60">
        <v>296</v>
      </c>
      <c r="B304" s="1000" t="s">
        <v>6690</v>
      </c>
      <c r="C304" s="54">
        <v>10800000</v>
      </c>
      <c r="D304" s="60"/>
    </row>
    <row r="305" spans="1:4" x14ac:dyDescent="0.3">
      <c r="A305" s="60">
        <v>297</v>
      </c>
      <c r="B305" s="1000" t="s">
        <v>6691</v>
      </c>
      <c r="C305" s="54">
        <v>10200000</v>
      </c>
      <c r="D305" s="60"/>
    </row>
    <row r="306" spans="1:4" x14ac:dyDescent="0.3">
      <c r="A306" s="60">
        <v>298</v>
      </c>
      <c r="B306" s="1000" t="s">
        <v>6692</v>
      </c>
      <c r="C306" s="54">
        <v>16200000</v>
      </c>
      <c r="D306" s="60"/>
    </row>
    <row r="307" spans="1:4" x14ac:dyDescent="0.3">
      <c r="A307" s="60">
        <v>299</v>
      </c>
      <c r="B307" s="1000" t="s">
        <v>6693</v>
      </c>
      <c r="C307" s="54">
        <v>10800000</v>
      </c>
      <c r="D307" s="60"/>
    </row>
    <row r="308" spans="1:4" x14ac:dyDescent="0.3">
      <c r="A308" s="60">
        <v>300</v>
      </c>
      <c r="B308" s="1000" t="s">
        <v>6694</v>
      </c>
      <c r="C308" s="54">
        <v>7200000</v>
      </c>
      <c r="D308" s="60"/>
    </row>
    <row r="309" spans="1:4" x14ac:dyDescent="0.3">
      <c r="A309" s="60">
        <v>301</v>
      </c>
      <c r="B309" s="1000" t="s">
        <v>6695</v>
      </c>
      <c r="C309" s="54">
        <v>0</v>
      </c>
      <c r="D309" s="60"/>
    </row>
    <row r="310" spans="1:4" x14ac:dyDescent="0.3">
      <c r="A310" s="60">
        <v>302</v>
      </c>
      <c r="B310" s="1000" t="s">
        <v>6410</v>
      </c>
      <c r="C310" s="54">
        <v>10200000</v>
      </c>
      <c r="D310" s="60"/>
    </row>
    <row r="311" spans="1:4" x14ac:dyDescent="0.3">
      <c r="A311" s="60">
        <v>303</v>
      </c>
      <c r="B311" s="1000" t="s">
        <v>6696</v>
      </c>
      <c r="C311" s="54">
        <v>15600000</v>
      </c>
      <c r="D311" s="60"/>
    </row>
    <row r="312" spans="1:4" x14ac:dyDescent="0.3">
      <c r="A312" s="60">
        <v>304</v>
      </c>
      <c r="B312" s="1000" t="s">
        <v>6697</v>
      </c>
      <c r="C312" s="54">
        <v>15000000</v>
      </c>
      <c r="D312" s="60"/>
    </row>
    <row r="313" spans="1:4" x14ac:dyDescent="0.3">
      <c r="A313" s="60">
        <v>305</v>
      </c>
      <c r="B313" s="1000" t="s">
        <v>6698</v>
      </c>
      <c r="C313" s="54">
        <v>7800000</v>
      </c>
      <c r="D313" s="60"/>
    </row>
    <row r="314" spans="1:4" x14ac:dyDescent="0.3">
      <c r="A314" s="60">
        <v>306</v>
      </c>
      <c r="B314" s="1000" t="s">
        <v>6699</v>
      </c>
      <c r="C314" s="54">
        <v>9000000</v>
      </c>
      <c r="D314" s="60"/>
    </row>
    <row r="315" spans="1:4" x14ac:dyDescent="0.3">
      <c r="A315" s="60">
        <v>307</v>
      </c>
      <c r="B315" s="1000" t="s">
        <v>6700</v>
      </c>
      <c r="C315" s="54">
        <v>31800000</v>
      </c>
      <c r="D315" s="60"/>
    </row>
    <row r="316" spans="1:4" x14ac:dyDescent="0.3">
      <c r="A316" s="60">
        <v>308</v>
      </c>
      <c r="B316" s="1000" t="s">
        <v>6701</v>
      </c>
      <c r="C316" s="54">
        <v>32400000</v>
      </c>
      <c r="D316" s="60"/>
    </row>
    <row r="317" spans="1:4" x14ac:dyDescent="0.3">
      <c r="A317" s="60">
        <v>309</v>
      </c>
      <c r="B317" s="1000" t="s">
        <v>6702</v>
      </c>
      <c r="C317" s="54">
        <v>16800000</v>
      </c>
      <c r="D317" s="60"/>
    </row>
    <row r="318" spans="1:4" x14ac:dyDescent="0.3">
      <c r="A318" s="60">
        <v>310</v>
      </c>
      <c r="B318" s="1000" t="s">
        <v>6703</v>
      </c>
      <c r="C318" s="54">
        <v>16800000</v>
      </c>
      <c r="D318" s="60"/>
    </row>
    <row r="319" spans="1:4" x14ac:dyDescent="0.3">
      <c r="A319" s="60">
        <v>311</v>
      </c>
      <c r="B319" s="1000" t="s">
        <v>6704</v>
      </c>
      <c r="C319" s="54">
        <v>11400000</v>
      </c>
      <c r="D319" s="60"/>
    </row>
    <row r="320" spans="1:4" x14ac:dyDescent="0.3">
      <c r="A320" s="60">
        <v>312</v>
      </c>
      <c r="B320" s="1000" t="s">
        <v>6705</v>
      </c>
      <c r="C320" s="54">
        <v>12000000</v>
      </c>
      <c r="D320" s="60"/>
    </row>
    <row r="321" spans="1:4" x14ac:dyDescent="0.3">
      <c r="A321" s="60">
        <v>313</v>
      </c>
      <c r="B321" s="1000" t="s">
        <v>6706</v>
      </c>
      <c r="C321" s="54">
        <v>15000000</v>
      </c>
      <c r="D321" s="60"/>
    </row>
    <row r="322" spans="1:4" x14ac:dyDescent="0.3">
      <c r="A322" s="60">
        <v>314</v>
      </c>
      <c r="B322" s="1000" t="s">
        <v>6707</v>
      </c>
      <c r="C322" s="54">
        <v>16800000</v>
      </c>
      <c r="D322" s="60"/>
    </row>
    <row r="323" spans="1:4" x14ac:dyDescent="0.3">
      <c r="A323" s="60">
        <v>315</v>
      </c>
      <c r="B323" s="1000" t="s">
        <v>6708</v>
      </c>
      <c r="C323" s="54">
        <v>21600000</v>
      </c>
      <c r="D323" s="60"/>
    </row>
    <row r="324" spans="1:4" x14ac:dyDescent="0.3">
      <c r="A324" s="60">
        <v>316</v>
      </c>
      <c r="B324" s="1000" t="s">
        <v>6709</v>
      </c>
      <c r="C324" s="54">
        <v>12000000</v>
      </c>
      <c r="D324" s="60"/>
    </row>
    <row r="325" spans="1:4" x14ac:dyDescent="0.3">
      <c r="A325" s="60">
        <v>317</v>
      </c>
      <c r="B325" s="1000" t="s">
        <v>6710</v>
      </c>
      <c r="C325" s="54">
        <v>9600000</v>
      </c>
      <c r="D325" s="60"/>
    </row>
    <row r="326" spans="1:4" x14ac:dyDescent="0.3">
      <c r="A326" s="60">
        <v>318</v>
      </c>
      <c r="B326" s="1000" t="s">
        <v>6711</v>
      </c>
      <c r="C326" s="54">
        <v>16800000</v>
      </c>
      <c r="D326" s="60"/>
    </row>
    <row r="327" spans="1:4" x14ac:dyDescent="0.3">
      <c r="A327" s="60">
        <v>319</v>
      </c>
      <c r="B327" s="1000" t="s">
        <v>6712</v>
      </c>
      <c r="C327" s="54">
        <v>10800000</v>
      </c>
      <c r="D327" s="60"/>
    </row>
    <row r="328" spans="1:4" x14ac:dyDescent="0.3">
      <c r="A328" s="60">
        <v>320</v>
      </c>
      <c r="B328" s="1000" t="s">
        <v>6713</v>
      </c>
      <c r="C328" s="54">
        <v>15000000</v>
      </c>
      <c r="D328" s="60"/>
    </row>
    <row r="329" spans="1:4" x14ac:dyDescent="0.3">
      <c r="A329" s="60">
        <v>321</v>
      </c>
      <c r="B329" s="1000" t="s">
        <v>6714</v>
      </c>
      <c r="C329" s="54">
        <v>9600000</v>
      </c>
      <c r="D329" s="60"/>
    </row>
    <row r="330" spans="1:4" x14ac:dyDescent="0.3">
      <c r="A330" s="60">
        <v>322</v>
      </c>
      <c r="B330" s="1000" t="s">
        <v>6715</v>
      </c>
      <c r="C330" s="54">
        <v>3600000</v>
      </c>
      <c r="D330" s="60"/>
    </row>
    <row r="331" spans="1:4" x14ac:dyDescent="0.3">
      <c r="A331" s="60">
        <v>323</v>
      </c>
      <c r="B331" s="1000" t="s">
        <v>6716</v>
      </c>
      <c r="C331" s="54">
        <v>30600000</v>
      </c>
      <c r="D331" s="60"/>
    </row>
    <row r="332" spans="1:4" x14ac:dyDescent="0.3">
      <c r="A332" s="60">
        <v>324</v>
      </c>
      <c r="B332" s="1000" t="s">
        <v>6717</v>
      </c>
      <c r="C332" s="54">
        <v>7800000</v>
      </c>
      <c r="D332" s="60"/>
    </row>
    <row r="333" spans="1:4" x14ac:dyDescent="0.3">
      <c r="A333" s="60">
        <v>325</v>
      </c>
      <c r="B333" s="1000" t="s">
        <v>6718</v>
      </c>
      <c r="C333" s="54">
        <v>10800000</v>
      </c>
      <c r="D333" s="60"/>
    </row>
    <row r="334" spans="1:4" x14ac:dyDescent="0.3">
      <c r="A334" s="60">
        <v>326</v>
      </c>
      <c r="B334" s="1000" t="s">
        <v>6544</v>
      </c>
      <c r="C334" s="54">
        <v>35400000</v>
      </c>
      <c r="D334" s="60"/>
    </row>
    <row r="335" spans="1:4" x14ac:dyDescent="0.3">
      <c r="A335" s="60">
        <v>327</v>
      </c>
      <c r="B335" s="1000" t="s">
        <v>6719</v>
      </c>
      <c r="C335" s="54">
        <v>7800000</v>
      </c>
      <c r="D335" s="60"/>
    </row>
    <row r="336" spans="1:4" x14ac:dyDescent="0.3">
      <c r="A336" s="60">
        <v>328</v>
      </c>
      <c r="B336" s="1000" t="s">
        <v>6720</v>
      </c>
      <c r="C336" s="54">
        <v>7200000</v>
      </c>
      <c r="D336" s="60"/>
    </row>
    <row r="337" spans="1:4" x14ac:dyDescent="0.3">
      <c r="A337" s="60">
        <v>329</v>
      </c>
      <c r="B337" s="1000" t="s">
        <v>6721</v>
      </c>
      <c r="C337" s="54">
        <v>9600000</v>
      </c>
      <c r="D337" s="60"/>
    </row>
    <row r="338" spans="1:4" x14ac:dyDescent="0.3">
      <c r="A338" s="60">
        <v>330</v>
      </c>
      <c r="B338" s="1000" t="s">
        <v>6645</v>
      </c>
      <c r="C338" s="54">
        <v>11400000</v>
      </c>
      <c r="D338" s="60"/>
    </row>
    <row r="339" spans="1:4" x14ac:dyDescent="0.3">
      <c r="A339" s="60">
        <v>331</v>
      </c>
      <c r="B339" s="1000" t="s">
        <v>6722</v>
      </c>
      <c r="C339" s="54">
        <v>21000000</v>
      </c>
      <c r="D339" s="60"/>
    </row>
    <row r="340" spans="1:4" x14ac:dyDescent="0.3">
      <c r="A340" s="60">
        <v>332</v>
      </c>
      <c r="B340" s="1000" t="s">
        <v>6723</v>
      </c>
      <c r="C340" s="54">
        <v>8400000</v>
      </c>
      <c r="D340" s="60"/>
    </row>
    <row r="341" spans="1:4" x14ac:dyDescent="0.3">
      <c r="A341" s="60">
        <v>333</v>
      </c>
      <c r="B341" s="1000" t="s">
        <v>6724</v>
      </c>
      <c r="C341" s="54">
        <v>9600000</v>
      </c>
      <c r="D341" s="60"/>
    </row>
    <row r="342" spans="1:4" x14ac:dyDescent="0.3">
      <c r="A342" s="60">
        <v>334</v>
      </c>
      <c r="B342" s="1000" t="s">
        <v>6725</v>
      </c>
      <c r="C342" s="54">
        <v>36600000</v>
      </c>
      <c r="D342" s="60"/>
    </row>
    <row r="343" spans="1:4" x14ac:dyDescent="0.3">
      <c r="A343" s="60">
        <v>335</v>
      </c>
      <c r="B343" s="1000" t="s">
        <v>6726</v>
      </c>
      <c r="C343" s="54">
        <v>15000000</v>
      </c>
      <c r="D343" s="60"/>
    </row>
    <row r="344" spans="1:4" x14ac:dyDescent="0.3">
      <c r="A344" s="60">
        <v>336</v>
      </c>
      <c r="B344" s="1000" t="s">
        <v>6727</v>
      </c>
      <c r="C344" s="54">
        <v>9600000</v>
      </c>
      <c r="D344" s="60"/>
    </row>
    <row r="345" spans="1:4" x14ac:dyDescent="0.3">
      <c r="A345" s="60">
        <v>337</v>
      </c>
      <c r="B345" s="1000" t="s">
        <v>6600</v>
      </c>
      <c r="C345" s="54">
        <v>11400000</v>
      </c>
      <c r="D345" s="60"/>
    </row>
    <row r="346" spans="1:4" x14ac:dyDescent="0.3">
      <c r="A346" s="60">
        <v>338</v>
      </c>
      <c r="B346" s="1000" t="s">
        <v>6492</v>
      </c>
      <c r="C346" s="54">
        <v>7200000</v>
      </c>
      <c r="D346" s="60"/>
    </row>
    <row r="347" spans="1:4" x14ac:dyDescent="0.3">
      <c r="A347" s="60">
        <v>339</v>
      </c>
      <c r="B347" s="1000" t="s">
        <v>6728</v>
      </c>
      <c r="C347" s="54">
        <v>0</v>
      </c>
      <c r="D347" s="60"/>
    </row>
    <row r="348" spans="1:4" x14ac:dyDescent="0.3">
      <c r="A348" s="60">
        <v>340</v>
      </c>
      <c r="B348" s="1000" t="s">
        <v>6729</v>
      </c>
      <c r="C348" s="54">
        <v>9600000</v>
      </c>
      <c r="D348" s="60"/>
    </row>
    <row r="349" spans="1:4" x14ac:dyDescent="0.3">
      <c r="A349" s="60">
        <v>341</v>
      </c>
      <c r="B349" s="1000" t="s">
        <v>6410</v>
      </c>
      <c r="C349" s="54">
        <v>13800000</v>
      </c>
      <c r="D349" s="60"/>
    </row>
    <row r="350" spans="1:4" x14ac:dyDescent="0.3">
      <c r="A350" s="60">
        <v>342</v>
      </c>
      <c r="B350" s="1000" t="s">
        <v>6605</v>
      </c>
      <c r="C350" s="54">
        <v>12600000</v>
      </c>
      <c r="D350" s="60"/>
    </row>
    <row r="351" spans="1:4" x14ac:dyDescent="0.3">
      <c r="A351" s="60">
        <v>343</v>
      </c>
      <c r="B351" s="1000" t="s">
        <v>6455</v>
      </c>
      <c r="C351" s="54">
        <v>7800000</v>
      </c>
      <c r="D351" s="60"/>
    </row>
    <row r="352" spans="1:4" x14ac:dyDescent="0.3">
      <c r="A352" s="60">
        <v>344</v>
      </c>
      <c r="B352" s="1000" t="s">
        <v>6696</v>
      </c>
      <c r="C352" s="54">
        <v>7200000</v>
      </c>
      <c r="D352" s="60"/>
    </row>
    <row r="353" spans="1:4" x14ac:dyDescent="0.3">
      <c r="A353" s="60">
        <v>345</v>
      </c>
      <c r="B353" s="1000" t="s">
        <v>6730</v>
      </c>
      <c r="C353" s="54">
        <v>8400000</v>
      </c>
      <c r="D353" s="60"/>
    </row>
    <row r="354" spans="1:4" x14ac:dyDescent="0.3">
      <c r="A354" s="60">
        <v>346</v>
      </c>
      <c r="B354" s="1000" t="s">
        <v>6500</v>
      </c>
      <c r="C354" s="54">
        <v>3000000</v>
      </c>
      <c r="D354" s="60"/>
    </row>
    <row r="355" spans="1:4" x14ac:dyDescent="0.3">
      <c r="A355" s="60">
        <v>347</v>
      </c>
      <c r="B355" s="1000" t="s">
        <v>6731</v>
      </c>
      <c r="C355" s="54">
        <v>10200000</v>
      </c>
      <c r="D355" s="60"/>
    </row>
    <row r="356" spans="1:4" x14ac:dyDescent="0.3">
      <c r="A356" s="60">
        <v>348</v>
      </c>
      <c r="B356" s="1000" t="s">
        <v>6607</v>
      </c>
      <c r="C356" s="54">
        <v>7800000</v>
      </c>
      <c r="D356" s="60"/>
    </row>
    <row r="357" spans="1:4" x14ac:dyDescent="0.3">
      <c r="A357" s="60">
        <v>349</v>
      </c>
      <c r="B357" s="1000" t="s">
        <v>6732</v>
      </c>
      <c r="C357" s="54">
        <v>48000000</v>
      </c>
      <c r="D357" s="60"/>
    </row>
    <row r="358" spans="1:4" x14ac:dyDescent="0.3">
      <c r="A358" s="60">
        <v>350</v>
      </c>
      <c r="B358" s="1000" t="s">
        <v>6733</v>
      </c>
      <c r="C358" s="54">
        <v>11400000</v>
      </c>
      <c r="D358" s="60"/>
    </row>
    <row r="359" spans="1:4" x14ac:dyDescent="0.3">
      <c r="A359" s="60">
        <v>351</v>
      </c>
      <c r="B359" s="1000" t="s">
        <v>6557</v>
      </c>
      <c r="C359" s="54">
        <v>7200000</v>
      </c>
      <c r="D359" s="60"/>
    </row>
    <row r="360" spans="1:4" x14ac:dyDescent="0.3">
      <c r="A360" s="60">
        <v>352</v>
      </c>
      <c r="B360" s="1000" t="s">
        <v>6558</v>
      </c>
      <c r="C360" s="54">
        <v>10800000</v>
      </c>
      <c r="D360" s="60"/>
    </row>
    <row r="361" spans="1:4" x14ac:dyDescent="0.3">
      <c r="A361" s="60">
        <v>353</v>
      </c>
      <c r="B361" s="1000" t="s">
        <v>6734</v>
      </c>
      <c r="C361" s="54">
        <v>12000000</v>
      </c>
      <c r="D361" s="60"/>
    </row>
    <row r="362" spans="1:4" x14ac:dyDescent="0.3">
      <c r="A362" s="60">
        <v>354</v>
      </c>
      <c r="B362" s="1000" t="s">
        <v>6507</v>
      </c>
      <c r="C362" s="54">
        <v>11400000</v>
      </c>
      <c r="D362" s="60"/>
    </row>
    <row r="363" spans="1:4" x14ac:dyDescent="0.3">
      <c r="A363" s="60">
        <v>355</v>
      </c>
      <c r="B363" s="1000" t="s">
        <v>6735</v>
      </c>
      <c r="C363" s="54">
        <v>12000000</v>
      </c>
      <c r="D363" s="60"/>
    </row>
    <row r="364" spans="1:4" x14ac:dyDescent="0.3">
      <c r="A364" s="60">
        <v>356</v>
      </c>
      <c r="B364" s="1000" t="s">
        <v>6736</v>
      </c>
      <c r="C364" s="54">
        <v>10800000</v>
      </c>
      <c r="D364" s="60"/>
    </row>
    <row r="365" spans="1:4" x14ac:dyDescent="0.3">
      <c r="A365" s="60">
        <v>357</v>
      </c>
      <c r="B365" s="1000" t="s">
        <v>6737</v>
      </c>
      <c r="C365" s="54">
        <v>10800000</v>
      </c>
      <c r="D365" s="60"/>
    </row>
    <row r="366" spans="1:4" x14ac:dyDescent="0.3">
      <c r="A366" s="60">
        <v>358</v>
      </c>
      <c r="B366" s="1000" t="s">
        <v>6738</v>
      </c>
      <c r="C366" s="54">
        <v>8400000</v>
      </c>
      <c r="D366" s="60"/>
    </row>
    <row r="367" spans="1:4" x14ac:dyDescent="0.3">
      <c r="A367" s="60">
        <v>359</v>
      </c>
      <c r="B367" s="1000" t="s">
        <v>6739</v>
      </c>
      <c r="C367" s="54">
        <v>9000000</v>
      </c>
      <c r="D367" s="60"/>
    </row>
    <row r="368" spans="1:4" x14ac:dyDescent="0.3">
      <c r="A368" s="60">
        <v>360</v>
      </c>
      <c r="B368" s="1000" t="s">
        <v>6740</v>
      </c>
      <c r="C368" s="54">
        <v>7200000</v>
      </c>
      <c r="D368" s="60"/>
    </row>
    <row r="369" spans="1:4" x14ac:dyDescent="0.3">
      <c r="A369" s="60">
        <v>361</v>
      </c>
      <c r="B369" s="1000" t="s">
        <v>6741</v>
      </c>
      <c r="C369" s="54">
        <v>10200000</v>
      </c>
      <c r="D369" s="60"/>
    </row>
    <row r="370" spans="1:4" x14ac:dyDescent="0.3">
      <c r="A370" s="60">
        <v>362</v>
      </c>
      <c r="B370" s="1000" t="s">
        <v>6742</v>
      </c>
      <c r="C370" s="54">
        <v>27000000</v>
      </c>
      <c r="D370" s="60"/>
    </row>
    <row r="371" spans="1:4" x14ac:dyDescent="0.3">
      <c r="A371" s="60">
        <v>363</v>
      </c>
      <c r="B371" s="1000" t="s">
        <v>6743</v>
      </c>
      <c r="C371" s="54">
        <v>16200000</v>
      </c>
      <c r="D371" s="60"/>
    </row>
    <row r="372" spans="1:4" x14ac:dyDescent="0.3">
      <c r="A372" s="60">
        <v>364</v>
      </c>
      <c r="B372" s="1000" t="s">
        <v>6744</v>
      </c>
      <c r="C372" s="54">
        <v>33600000</v>
      </c>
      <c r="D372" s="60"/>
    </row>
    <row r="373" spans="1:4" x14ac:dyDescent="0.3">
      <c r="A373" s="60">
        <v>365</v>
      </c>
      <c r="B373" s="1000" t="s">
        <v>6745</v>
      </c>
      <c r="C373" s="54">
        <v>36000000</v>
      </c>
      <c r="D373" s="60"/>
    </row>
    <row r="374" spans="1:4" x14ac:dyDescent="0.3">
      <c r="A374" s="60">
        <v>366</v>
      </c>
      <c r="B374" s="1000" t="s">
        <v>6746</v>
      </c>
      <c r="C374" s="54">
        <v>53400000</v>
      </c>
      <c r="D374" s="60"/>
    </row>
    <row r="375" spans="1:4" x14ac:dyDescent="0.3">
      <c r="A375" s="60">
        <v>367</v>
      </c>
      <c r="B375" s="1000" t="s">
        <v>6747</v>
      </c>
      <c r="C375" s="54">
        <v>28800000</v>
      </c>
      <c r="D375" s="60"/>
    </row>
    <row r="376" spans="1:4" x14ac:dyDescent="0.3">
      <c r="A376" s="60">
        <v>368</v>
      </c>
      <c r="B376" s="1000" t="s">
        <v>6748</v>
      </c>
      <c r="C376" s="54">
        <v>28200000</v>
      </c>
      <c r="D376" s="60"/>
    </row>
    <row r="377" spans="1:4" x14ac:dyDescent="0.3">
      <c r="A377" s="60">
        <v>369</v>
      </c>
      <c r="B377" s="1000" t="s">
        <v>6749</v>
      </c>
      <c r="C377" s="54">
        <v>9000000</v>
      </c>
      <c r="D377" s="60"/>
    </row>
    <row r="378" spans="1:4" x14ac:dyDescent="0.3">
      <c r="A378" s="60">
        <v>370</v>
      </c>
      <c r="B378" s="1000" t="s">
        <v>6750</v>
      </c>
      <c r="C378" s="54">
        <v>21600000</v>
      </c>
      <c r="D378" s="60"/>
    </row>
    <row r="379" spans="1:4" x14ac:dyDescent="0.3">
      <c r="A379" s="60">
        <v>371</v>
      </c>
      <c r="B379" s="1000" t="s">
        <v>6751</v>
      </c>
      <c r="C379" s="54">
        <v>18600000</v>
      </c>
      <c r="D379" s="60"/>
    </row>
    <row r="380" spans="1:4" x14ac:dyDescent="0.3">
      <c r="A380" s="60">
        <v>372</v>
      </c>
      <c r="B380" s="1000" t="s">
        <v>6752</v>
      </c>
      <c r="C380" s="54">
        <v>18600000</v>
      </c>
      <c r="D380" s="60"/>
    </row>
    <row r="381" spans="1:4" x14ac:dyDescent="0.3">
      <c r="A381" s="60">
        <v>373</v>
      </c>
      <c r="B381" s="1000" t="s">
        <v>6753</v>
      </c>
      <c r="C381" s="54">
        <v>22800000</v>
      </c>
      <c r="D381" s="60"/>
    </row>
    <row r="382" spans="1:4" x14ac:dyDescent="0.3">
      <c r="A382" s="60">
        <v>374</v>
      </c>
      <c r="B382" s="1000" t="s">
        <v>6754</v>
      </c>
      <c r="C382" s="54">
        <v>19200000</v>
      </c>
      <c r="D382" s="60"/>
    </row>
    <row r="383" spans="1:4" x14ac:dyDescent="0.3">
      <c r="A383" s="60">
        <v>375</v>
      </c>
      <c r="B383" s="1000" t="s">
        <v>6755</v>
      </c>
      <c r="C383" s="54">
        <v>7800000</v>
      </c>
      <c r="D383" s="60"/>
    </row>
    <row r="384" spans="1:4" x14ac:dyDescent="0.3">
      <c r="A384" s="60">
        <v>376</v>
      </c>
      <c r="B384" s="1000" t="s">
        <v>6756</v>
      </c>
      <c r="C384" s="54">
        <v>18600000</v>
      </c>
      <c r="D384" s="60"/>
    </row>
    <row r="385" spans="1:4" x14ac:dyDescent="0.3">
      <c r="A385" s="60">
        <v>377</v>
      </c>
      <c r="B385" s="1000" t="s">
        <v>6757</v>
      </c>
      <c r="C385" s="54">
        <v>19800000</v>
      </c>
      <c r="D385" s="60"/>
    </row>
    <row r="386" spans="1:4" x14ac:dyDescent="0.3">
      <c r="A386" s="60">
        <v>378</v>
      </c>
      <c r="B386" s="1000" t="s">
        <v>6758</v>
      </c>
      <c r="C386" s="54">
        <v>37800000</v>
      </c>
      <c r="D386" s="60"/>
    </row>
    <row r="387" spans="1:4" x14ac:dyDescent="0.3">
      <c r="A387" s="60">
        <v>379</v>
      </c>
      <c r="B387" s="1000" t="s">
        <v>6759</v>
      </c>
      <c r="C387" s="54">
        <v>30600000</v>
      </c>
      <c r="D387" s="60"/>
    </row>
    <row r="388" spans="1:4" x14ac:dyDescent="0.3">
      <c r="A388" s="60">
        <v>380</v>
      </c>
      <c r="B388" s="1000" t="s">
        <v>6760</v>
      </c>
      <c r="C388" s="54">
        <v>16200000</v>
      </c>
      <c r="D388" s="60"/>
    </row>
    <row r="389" spans="1:4" x14ac:dyDescent="0.3">
      <c r="A389" s="60">
        <v>381</v>
      </c>
      <c r="B389" s="1000" t="s">
        <v>6761</v>
      </c>
      <c r="C389" s="54">
        <v>18000000</v>
      </c>
      <c r="D389" s="60"/>
    </row>
    <row r="390" spans="1:4" x14ac:dyDescent="0.3">
      <c r="A390" s="60">
        <v>382</v>
      </c>
      <c r="B390" s="1000" t="s">
        <v>6762</v>
      </c>
      <c r="C390" s="54">
        <v>13200000</v>
      </c>
      <c r="D390" s="60"/>
    </row>
    <row r="391" spans="1:4" x14ac:dyDescent="0.3">
      <c r="A391" s="60">
        <v>383</v>
      </c>
      <c r="B391" s="1000" t="s">
        <v>6763</v>
      </c>
      <c r="C391" s="54">
        <v>21000000</v>
      </c>
      <c r="D391" s="60"/>
    </row>
    <row r="392" spans="1:4" x14ac:dyDescent="0.3">
      <c r="A392" s="60">
        <v>384</v>
      </c>
      <c r="B392" s="1000" t="s">
        <v>6764</v>
      </c>
      <c r="C392" s="54">
        <v>19200000</v>
      </c>
      <c r="D392" s="60"/>
    </row>
    <row r="393" spans="1:4" x14ac:dyDescent="0.3">
      <c r="A393" s="60">
        <v>385</v>
      </c>
      <c r="B393" s="1000" t="s">
        <v>6765</v>
      </c>
      <c r="C393" s="54">
        <v>24600000</v>
      </c>
      <c r="D393" s="60"/>
    </row>
    <row r="394" spans="1:4" x14ac:dyDescent="0.3">
      <c r="A394" s="60">
        <v>386</v>
      </c>
      <c r="B394" s="1000" t="s">
        <v>6766</v>
      </c>
      <c r="C394" s="54">
        <v>22200000</v>
      </c>
      <c r="D394" s="60"/>
    </row>
    <row r="395" spans="1:4" x14ac:dyDescent="0.3">
      <c r="A395" s="60">
        <v>387</v>
      </c>
      <c r="B395" s="1000" t="s">
        <v>6767</v>
      </c>
      <c r="C395" s="54">
        <v>19200000</v>
      </c>
      <c r="D395" s="60"/>
    </row>
    <row r="396" spans="1:4" x14ac:dyDescent="0.3">
      <c r="A396" s="60">
        <v>388</v>
      </c>
      <c r="B396" s="1000" t="s">
        <v>6768</v>
      </c>
      <c r="C396" s="54">
        <v>10200000</v>
      </c>
      <c r="D396" s="60"/>
    </row>
    <row r="397" spans="1:4" x14ac:dyDescent="0.3">
      <c r="A397" s="60">
        <v>389</v>
      </c>
      <c r="B397" s="1000" t="s">
        <v>6769</v>
      </c>
      <c r="C397" s="54">
        <v>15000000</v>
      </c>
      <c r="D397" s="60"/>
    </row>
    <row r="398" spans="1:4" x14ac:dyDescent="0.3">
      <c r="A398" s="60">
        <v>390</v>
      </c>
      <c r="B398" s="1000" t="s">
        <v>6770</v>
      </c>
      <c r="C398" s="54">
        <v>19200000</v>
      </c>
      <c r="D398" s="60"/>
    </row>
    <row r="399" spans="1:4" x14ac:dyDescent="0.3">
      <c r="A399" s="60">
        <v>391</v>
      </c>
      <c r="B399" s="1000" t="s">
        <v>6771</v>
      </c>
      <c r="C399" s="54">
        <v>18600000</v>
      </c>
      <c r="D399" s="60"/>
    </row>
    <row r="400" spans="1:4" x14ac:dyDescent="0.3">
      <c r="A400" s="60">
        <v>392</v>
      </c>
      <c r="B400" s="1000" t="s">
        <v>6772</v>
      </c>
      <c r="C400" s="54">
        <v>21600000</v>
      </c>
      <c r="D400" s="60"/>
    </row>
    <row r="401" spans="1:4" x14ac:dyDescent="0.3">
      <c r="A401" s="60">
        <v>393</v>
      </c>
      <c r="B401" s="1000" t="s">
        <v>6773</v>
      </c>
      <c r="C401" s="54">
        <v>20400000</v>
      </c>
      <c r="D401" s="60"/>
    </row>
    <row r="402" spans="1:4" x14ac:dyDescent="0.3">
      <c r="A402" s="60">
        <v>394</v>
      </c>
      <c r="B402" s="1000" t="s">
        <v>6774</v>
      </c>
      <c r="C402" s="54">
        <v>32400000</v>
      </c>
      <c r="D402" s="60"/>
    </row>
    <row r="403" spans="1:4" x14ac:dyDescent="0.3">
      <c r="A403" s="60">
        <v>395</v>
      </c>
      <c r="B403" s="1000" t="s">
        <v>6775</v>
      </c>
      <c r="C403" s="54">
        <v>10800000</v>
      </c>
      <c r="D403" s="60"/>
    </row>
    <row r="404" spans="1:4" x14ac:dyDescent="0.3">
      <c r="A404" s="60">
        <v>396</v>
      </c>
      <c r="B404" s="1000" t="s">
        <v>6776</v>
      </c>
      <c r="C404" s="54">
        <v>9600000</v>
      </c>
      <c r="D404" s="60"/>
    </row>
    <row r="405" spans="1:4" x14ac:dyDescent="0.3">
      <c r="A405" s="60">
        <v>397</v>
      </c>
      <c r="B405" s="1000" t="s">
        <v>6777</v>
      </c>
      <c r="C405" s="54">
        <v>13200000</v>
      </c>
      <c r="D405" s="60"/>
    </row>
    <row r="406" spans="1:4" x14ac:dyDescent="0.3">
      <c r="A406" s="60">
        <v>398</v>
      </c>
      <c r="B406" s="1000" t="s">
        <v>6778</v>
      </c>
      <c r="C406" s="54">
        <v>8400000</v>
      </c>
      <c r="D406" s="60"/>
    </row>
    <row r="407" spans="1:4" x14ac:dyDescent="0.3">
      <c r="A407" s="60">
        <v>399</v>
      </c>
      <c r="B407" s="1000" t="s">
        <v>6779</v>
      </c>
      <c r="C407" s="54">
        <v>29400000</v>
      </c>
      <c r="D407" s="60"/>
    </row>
    <row r="408" spans="1:4" x14ac:dyDescent="0.3">
      <c r="A408" s="60">
        <v>400</v>
      </c>
      <c r="B408" s="1000" t="s">
        <v>6780</v>
      </c>
      <c r="C408" s="54">
        <v>22800000</v>
      </c>
      <c r="D408" s="60"/>
    </row>
    <row r="409" spans="1:4" x14ac:dyDescent="0.3">
      <c r="A409" s="60">
        <v>401</v>
      </c>
      <c r="B409" s="1000" t="s">
        <v>6781</v>
      </c>
      <c r="C409" s="54">
        <v>4800000</v>
      </c>
      <c r="D409" s="60"/>
    </row>
    <row r="410" spans="1:4" x14ac:dyDescent="0.3">
      <c r="A410" s="60">
        <v>402</v>
      </c>
      <c r="B410" s="1000" t="s">
        <v>6782</v>
      </c>
      <c r="C410" s="54">
        <v>19200000</v>
      </c>
      <c r="D410" s="60"/>
    </row>
    <row r="411" spans="1:4" x14ac:dyDescent="0.3">
      <c r="A411" s="60">
        <v>403</v>
      </c>
      <c r="B411" s="1000" t="s">
        <v>6783</v>
      </c>
      <c r="C411" s="54">
        <v>12600000</v>
      </c>
      <c r="D411" s="60"/>
    </row>
    <row r="412" spans="1:4" x14ac:dyDescent="0.3">
      <c r="A412" s="60">
        <v>404</v>
      </c>
      <c r="B412" s="1000" t="s">
        <v>6784</v>
      </c>
      <c r="C412" s="54">
        <v>21000000</v>
      </c>
      <c r="D412" s="60"/>
    </row>
    <row r="413" spans="1:4" x14ac:dyDescent="0.3">
      <c r="A413" s="60">
        <v>405</v>
      </c>
      <c r="B413" s="1000" t="s">
        <v>6785</v>
      </c>
      <c r="C413" s="54">
        <v>29400000</v>
      </c>
      <c r="D413" s="60"/>
    </row>
    <row r="414" spans="1:4" x14ac:dyDescent="0.3">
      <c r="A414" s="60">
        <v>406</v>
      </c>
      <c r="B414" s="1000" t="s">
        <v>6786</v>
      </c>
      <c r="C414" s="54">
        <v>62400000</v>
      </c>
      <c r="D414" s="60"/>
    </row>
    <row r="415" spans="1:4" x14ac:dyDescent="0.3">
      <c r="A415" s="60">
        <v>407</v>
      </c>
      <c r="B415" s="1000" t="s">
        <v>6695</v>
      </c>
      <c r="C415" s="54">
        <v>10800000</v>
      </c>
      <c r="D415" s="60"/>
    </row>
    <row r="416" spans="1:4" x14ac:dyDescent="0.3">
      <c r="A416" s="60">
        <v>408</v>
      </c>
      <c r="B416" s="1000" t="s">
        <v>6605</v>
      </c>
      <c r="C416" s="54">
        <v>15000000</v>
      </c>
      <c r="D416" s="60"/>
    </row>
    <row r="417" spans="1:4" x14ac:dyDescent="0.3">
      <c r="A417" s="60">
        <v>409</v>
      </c>
      <c r="B417" s="1000" t="s">
        <v>6787</v>
      </c>
      <c r="C417" s="54">
        <v>10200000</v>
      </c>
      <c r="D417" s="60"/>
    </row>
    <row r="418" spans="1:4" x14ac:dyDescent="0.3">
      <c r="A418" s="60">
        <v>410</v>
      </c>
      <c r="B418" s="1000" t="s">
        <v>6788</v>
      </c>
      <c r="C418" s="54">
        <v>8400000</v>
      </c>
      <c r="D418" s="60"/>
    </row>
    <row r="419" spans="1:4" x14ac:dyDescent="0.3">
      <c r="A419" s="60">
        <v>411</v>
      </c>
      <c r="B419" s="1000" t="s">
        <v>6789</v>
      </c>
      <c r="C419" s="54">
        <v>35400000</v>
      </c>
      <c r="D419" s="60"/>
    </row>
    <row r="420" spans="1:4" x14ac:dyDescent="0.3">
      <c r="A420" s="60">
        <v>412</v>
      </c>
      <c r="B420" s="1000" t="s">
        <v>6790</v>
      </c>
      <c r="C420" s="54">
        <v>7200000</v>
      </c>
      <c r="D420" s="60"/>
    </row>
    <row r="421" spans="1:4" x14ac:dyDescent="0.3">
      <c r="A421" s="60">
        <v>413</v>
      </c>
      <c r="B421" s="1000" t="s">
        <v>6791</v>
      </c>
      <c r="C421" s="54">
        <v>45600000</v>
      </c>
      <c r="D421" s="60"/>
    </row>
    <row r="422" spans="1:4" x14ac:dyDescent="0.3">
      <c r="A422" s="60">
        <v>414</v>
      </c>
      <c r="B422" s="1000" t="s">
        <v>6792</v>
      </c>
      <c r="C422" s="54">
        <v>23400000</v>
      </c>
      <c r="D422" s="60"/>
    </row>
    <row r="423" spans="1:4" x14ac:dyDescent="0.3">
      <c r="A423" s="60">
        <v>415</v>
      </c>
      <c r="B423" s="1000" t="s">
        <v>6793</v>
      </c>
      <c r="C423" s="54">
        <v>40800000</v>
      </c>
      <c r="D423" s="60"/>
    </row>
    <row r="424" spans="1:4" x14ac:dyDescent="0.3">
      <c r="A424" s="60">
        <v>416</v>
      </c>
      <c r="B424" s="1000" t="s">
        <v>6794</v>
      </c>
      <c r="C424" s="54">
        <v>9600000</v>
      </c>
      <c r="D424" s="60"/>
    </row>
    <row r="425" spans="1:4" x14ac:dyDescent="0.3">
      <c r="A425" s="60">
        <v>417</v>
      </c>
      <c r="B425" s="1000" t="s">
        <v>6795</v>
      </c>
      <c r="C425" s="54">
        <v>8400000</v>
      </c>
      <c r="D425" s="60"/>
    </row>
    <row r="426" spans="1:4" x14ac:dyDescent="0.3">
      <c r="A426" s="60">
        <v>418</v>
      </c>
      <c r="B426" s="1000" t="s">
        <v>6796</v>
      </c>
      <c r="C426" s="54">
        <v>75600000</v>
      </c>
      <c r="D426" s="60"/>
    </row>
    <row r="427" spans="1:4" x14ac:dyDescent="0.3">
      <c r="A427" s="60">
        <v>419</v>
      </c>
      <c r="B427" s="1000" t="s">
        <v>6797</v>
      </c>
      <c r="C427" s="54">
        <v>40800000</v>
      </c>
      <c r="D427" s="60"/>
    </row>
    <row r="428" spans="1:4" x14ac:dyDescent="0.3">
      <c r="A428" s="60">
        <v>420</v>
      </c>
      <c r="B428" s="1000" t="s">
        <v>6798</v>
      </c>
      <c r="C428" s="54">
        <v>37200000</v>
      </c>
      <c r="D428" s="60"/>
    </row>
    <row r="429" spans="1:4" x14ac:dyDescent="0.3">
      <c r="A429" s="60">
        <v>421</v>
      </c>
      <c r="B429" s="1000" t="s">
        <v>6799</v>
      </c>
      <c r="C429" s="54">
        <v>16200000</v>
      </c>
      <c r="D429" s="60"/>
    </row>
    <row r="430" spans="1:4" x14ac:dyDescent="0.3">
      <c r="A430" s="60">
        <v>422</v>
      </c>
      <c r="B430" s="1000" t="s">
        <v>6800</v>
      </c>
      <c r="C430" s="54">
        <v>10800000</v>
      </c>
      <c r="D430" s="60"/>
    </row>
    <row r="431" spans="1:4" x14ac:dyDescent="0.3">
      <c r="A431" s="60">
        <v>423</v>
      </c>
      <c r="B431" s="1000" t="s">
        <v>6801</v>
      </c>
      <c r="C431" s="54">
        <v>46800000</v>
      </c>
      <c r="D431" s="60"/>
    </row>
    <row r="432" spans="1:4" x14ac:dyDescent="0.3">
      <c r="A432" s="60">
        <v>424</v>
      </c>
      <c r="B432" s="1000" t="s">
        <v>6802</v>
      </c>
      <c r="C432" s="54">
        <v>52200000</v>
      </c>
      <c r="D432" s="60"/>
    </row>
    <row r="433" spans="1:4" x14ac:dyDescent="0.3">
      <c r="A433" s="60">
        <v>425</v>
      </c>
      <c r="B433" s="1000" t="s">
        <v>6803</v>
      </c>
      <c r="C433" s="54">
        <v>44400000</v>
      </c>
      <c r="D433" s="60"/>
    </row>
    <row r="434" spans="1:4" x14ac:dyDescent="0.3">
      <c r="A434" s="60">
        <v>426</v>
      </c>
      <c r="B434" s="1000" t="s">
        <v>6804</v>
      </c>
      <c r="C434" s="54">
        <v>30000000</v>
      </c>
      <c r="D434" s="60"/>
    </row>
    <row r="435" spans="1:4" x14ac:dyDescent="0.3">
      <c r="A435" s="60">
        <v>427</v>
      </c>
      <c r="B435" s="1000" t="s">
        <v>6805</v>
      </c>
      <c r="C435" s="54">
        <v>39000000</v>
      </c>
      <c r="D435" s="60"/>
    </row>
    <row r="436" spans="1:4" x14ac:dyDescent="0.3">
      <c r="A436" s="60">
        <v>428</v>
      </c>
      <c r="B436" s="1000" t="s">
        <v>6806</v>
      </c>
      <c r="C436" s="54">
        <v>18000000</v>
      </c>
      <c r="D436" s="60"/>
    </row>
    <row r="437" spans="1:4" x14ac:dyDescent="0.3">
      <c r="A437" s="60">
        <v>429</v>
      </c>
      <c r="B437" s="1000" t="s">
        <v>6807</v>
      </c>
      <c r="C437" s="54">
        <v>22200000</v>
      </c>
      <c r="D437" s="60"/>
    </row>
    <row r="438" spans="1:4" x14ac:dyDescent="0.3">
      <c r="A438" s="60">
        <v>430</v>
      </c>
      <c r="B438" s="1000" t="s">
        <v>6808</v>
      </c>
      <c r="C438" s="54">
        <v>48000000</v>
      </c>
      <c r="D438" s="60"/>
    </row>
    <row r="439" spans="1:4" x14ac:dyDescent="0.3">
      <c r="A439" s="60">
        <v>431</v>
      </c>
      <c r="B439" s="1000" t="s">
        <v>6809</v>
      </c>
      <c r="C439" s="54">
        <v>14400000</v>
      </c>
      <c r="D439" s="60"/>
    </row>
    <row r="440" spans="1:4" x14ac:dyDescent="0.3">
      <c r="A440" s="60">
        <v>432</v>
      </c>
      <c r="B440" s="1000" t="s">
        <v>6810</v>
      </c>
      <c r="C440" s="54">
        <v>21600000</v>
      </c>
      <c r="D440" s="60"/>
    </row>
    <row r="441" spans="1:4" x14ac:dyDescent="0.3">
      <c r="A441" s="60">
        <v>433</v>
      </c>
      <c r="B441" s="1000" t="s">
        <v>6811</v>
      </c>
      <c r="C441" s="54">
        <v>13800000</v>
      </c>
      <c r="D441" s="60"/>
    </row>
    <row r="442" spans="1:4" x14ac:dyDescent="0.3">
      <c r="A442" s="60">
        <v>434</v>
      </c>
      <c r="B442" s="1000" t="s">
        <v>6812</v>
      </c>
      <c r="C442" s="54">
        <v>43800000</v>
      </c>
      <c r="D442" s="60"/>
    </row>
    <row r="443" spans="1:4" x14ac:dyDescent="0.3">
      <c r="A443" s="60">
        <v>435</v>
      </c>
      <c r="B443" s="1000" t="s">
        <v>6813</v>
      </c>
      <c r="C443" s="54">
        <v>76800000</v>
      </c>
      <c r="D443" s="60"/>
    </row>
    <row r="444" spans="1:4" x14ac:dyDescent="0.3">
      <c r="A444" s="60">
        <v>436</v>
      </c>
      <c r="B444" s="1000" t="s">
        <v>6814</v>
      </c>
      <c r="C444" s="54">
        <v>26400000</v>
      </c>
      <c r="D444" s="60"/>
    </row>
    <row r="445" spans="1:4" x14ac:dyDescent="0.3">
      <c r="A445" s="60">
        <v>437</v>
      </c>
      <c r="B445" s="1000" t="s">
        <v>6815</v>
      </c>
      <c r="C445" s="54">
        <v>56400000</v>
      </c>
      <c r="D445" s="60"/>
    </row>
    <row r="446" spans="1:4" x14ac:dyDescent="0.3">
      <c r="A446" s="60">
        <v>438</v>
      </c>
      <c r="B446" s="1000" t="s">
        <v>6816</v>
      </c>
      <c r="C446" s="54">
        <v>48600000</v>
      </c>
      <c r="D446" s="60"/>
    </row>
    <row r="447" spans="1:4" x14ac:dyDescent="0.3">
      <c r="A447" s="60">
        <v>439</v>
      </c>
      <c r="B447" s="1000" t="s">
        <v>6817</v>
      </c>
      <c r="C447" s="54">
        <v>58800000</v>
      </c>
      <c r="D447" s="60"/>
    </row>
    <row r="448" spans="1:4" x14ac:dyDescent="0.3">
      <c r="A448" s="60">
        <v>440</v>
      </c>
      <c r="B448" s="1000" t="s">
        <v>6818</v>
      </c>
      <c r="C448" s="54">
        <v>26400000</v>
      </c>
      <c r="D448" s="60"/>
    </row>
    <row r="449" spans="1:4" x14ac:dyDescent="0.3">
      <c r="A449" s="60">
        <v>441</v>
      </c>
      <c r="B449" s="1000" t="s">
        <v>6819</v>
      </c>
      <c r="C449" s="54">
        <v>37200000</v>
      </c>
      <c r="D449" s="60"/>
    </row>
    <row r="450" spans="1:4" x14ac:dyDescent="0.3">
      <c r="A450" s="60">
        <v>442</v>
      </c>
      <c r="B450" s="1000" t="s">
        <v>6820</v>
      </c>
      <c r="C450" s="54">
        <v>22800000</v>
      </c>
      <c r="D450" s="60"/>
    </row>
    <row r="451" spans="1:4" x14ac:dyDescent="0.3">
      <c r="A451" s="60">
        <v>443</v>
      </c>
      <c r="B451" s="1000" t="s">
        <v>6821</v>
      </c>
      <c r="C451" s="54">
        <v>13800000</v>
      </c>
      <c r="D451" s="60"/>
    </row>
    <row r="452" spans="1:4" x14ac:dyDescent="0.3">
      <c r="A452" s="60">
        <v>444</v>
      </c>
      <c r="B452" s="1000" t="s">
        <v>6822</v>
      </c>
      <c r="C452" s="54">
        <v>19200000</v>
      </c>
      <c r="D452" s="60"/>
    </row>
    <row r="453" spans="1:4" x14ac:dyDescent="0.3">
      <c r="A453" s="60">
        <v>445</v>
      </c>
      <c r="B453" s="1000" t="s">
        <v>6823</v>
      </c>
      <c r="C453" s="54">
        <v>18600000</v>
      </c>
      <c r="D453" s="60"/>
    </row>
    <row r="454" spans="1:4" x14ac:dyDescent="0.3">
      <c r="A454" s="60">
        <v>446</v>
      </c>
      <c r="B454" s="1000" t="s">
        <v>6824</v>
      </c>
      <c r="C454" s="54">
        <v>18000000</v>
      </c>
      <c r="D454" s="60"/>
    </row>
    <row r="455" spans="1:4" x14ac:dyDescent="0.3">
      <c r="A455" s="60">
        <v>447</v>
      </c>
      <c r="B455" s="1000" t="s">
        <v>6825</v>
      </c>
      <c r="C455" s="54">
        <v>31200000</v>
      </c>
      <c r="D455" s="60"/>
    </row>
    <row r="456" spans="1:4" x14ac:dyDescent="0.3">
      <c r="A456" s="60">
        <v>448</v>
      </c>
      <c r="B456" s="1000" t="s">
        <v>6826</v>
      </c>
      <c r="C456" s="54">
        <v>19200000</v>
      </c>
      <c r="D456" s="60"/>
    </row>
    <row r="457" spans="1:4" x14ac:dyDescent="0.3">
      <c r="A457" s="60">
        <v>449</v>
      </c>
      <c r="B457" s="1000" t="s">
        <v>6827</v>
      </c>
      <c r="C457" s="54">
        <v>10200000</v>
      </c>
      <c r="D457" s="60"/>
    </row>
    <row r="458" spans="1:4" x14ac:dyDescent="0.3">
      <c r="A458" s="60">
        <v>450</v>
      </c>
      <c r="B458" s="1000" t="s">
        <v>6828</v>
      </c>
      <c r="C458" s="54">
        <v>21600000</v>
      </c>
      <c r="D458" s="60"/>
    </row>
    <row r="459" spans="1:4" x14ac:dyDescent="0.3">
      <c r="A459" s="60">
        <v>451</v>
      </c>
      <c r="B459" s="1000" t="s">
        <v>6829</v>
      </c>
      <c r="C459" s="54">
        <v>16200000</v>
      </c>
      <c r="D459" s="60"/>
    </row>
    <row r="460" spans="1:4" x14ac:dyDescent="0.3">
      <c r="A460" s="60">
        <v>452</v>
      </c>
      <c r="B460" s="1000" t="s">
        <v>6830</v>
      </c>
      <c r="C460" s="54">
        <v>41400000</v>
      </c>
      <c r="D460" s="60"/>
    </row>
    <row r="461" spans="1:4" x14ac:dyDescent="0.3">
      <c r="A461" s="60">
        <v>453</v>
      </c>
      <c r="B461" s="1000" t="s">
        <v>6831</v>
      </c>
      <c r="C461" s="54">
        <v>28800000</v>
      </c>
      <c r="D461" s="60"/>
    </row>
    <row r="462" spans="1:4" x14ac:dyDescent="0.3">
      <c r="A462" s="60">
        <v>454</v>
      </c>
      <c r="B462" s="1000" t="s">
        <v>6832</v>
      </c>
      <c r="C462" s="54">
        <v>31800000</v>
      </c>
      <c r="D462" s="60"/>
    </row>
    <row r="463" spans="1:4" x14ac:dyDescent="0.3">
      <c r="A463" s="60">
        <v>455</v>
      </c>
      <c r="B463" s="1000" t="s">
        <v>6833</v>
      </c>
      <c r="C463" s="54">
        <v>22200000</v>
      </c>
      <c r="D463" s="60"/>
    </row>
    <row r="464" spans="1:4" x14ac:dyDescent="0.3">
      <c r="A464" s="60">
        <v>456</v>
      </c>
      <c r="B464" s="1000" t="s">
        <v>6834</v>
      </c>
      <c r="C464" s="54">
        <v>19200000</v>
      </c>
      <c r="D464" s="60"/>
    </row>
    <row r="465" spans="1:4" x14ac:dyDescent="0.3">
      <c r="A465" s="60">
        <v>457</v>
      </c>
      <c r="B465" s="1000" t="s">
        <v>6835</v>
      </c>
      <c r="C465" s="54">
        <v>19200000</v>
      </c>
      <c r="D465" s="60"/>
    </row>
    <row r="466" spans="1:4" x14ac:dyDescent="0.3">
      <c r="A466" s="60">
        <v>458</v>
      </c>
      <c r="B466" s="1000" t="s">
        <v>6836</v>
      </c>
      <c r="C466" s="54">
        <v>20400000</v>
      </c>
      <c r="D466" s="60"/>
    </row>
    <row r="467" spans="1:4" x14ac:dyDescent="0.3">
      <c r="A467" s="60">
        <v>459</v>
      </c>
      <c r="B467" s="1000" t="s">
        <v>6837</v>
      </c>
      <c r="C467" s="54">
        <v>18000000</v>
      </c>
      <c r="D467" s="60"/>
    </row>
    <row r="468" spans="1:4" x14ac:dyDescent="0.3">
      <c r="A468" s="60">
        <v>460</v>
      </c>
      <c r="B468" s="1000" t="s">
        <v>6838</v>
      </c>
      <c r="C468" s="54">
        <v>9600000</v>
      </c>
      <c r="D468" s="60"/>
    </row>
    <row r="469" spans="1:4" x14ac:dyDescent="0.3">
      <c r="A469" s="60">
        <v>461</v>
      </c>
      <c r="B469" s="1000" t="s">
        <v>6839</v>
      </c>
      <c r="C469" s="54">
        <v>16800000</v>
      </c>
      <c r="D469" s="60"/>
    </row>
    <row r="470" spans="1:4" x14ac:dyDescent="0.3">
      <c r="A470" s="60">
        <v>462</v>
      </c>
      <c r="B470" s="1000" t="s">
        <v>6840</v>
      </c>
      <c r="C470" s="54">
        <v>16200000</v>
      </c>
      <c r="D470" s="60"/>
    </row>
    <row r="471" spans="1:4" x14ac:dyDescent="0.3">
      <c r="A471" s="60">
        <v>463</v>
      </c>
      <c r="B471" s="1000" t="s">
        <v>6841</v>
      </c>
      <c r="C471" s="54">
        <v>26400000</v>
      </c>
      <c r="D471" s="60"/>
    </row>
    <row r="472" spans="1:4" x14ac:dyDescent="0.3">
      <c r="A472" s="60">
        <v>464</v>
      </c>
      <c r="B472" s="1000" t="s">
        <v>6842</v>
      </c>
      <c r="C472" s="54">
        <v>13200000</v>
      </c>
      <c r="D472" s="60"/>
    </row>
    <row r="473" spans="1:4" x14ac:dyDescent="0.3">
      <c r="A473" s="60">
        <v>465</v>
      </c>
      <c r="B473" s="1000" t="s">
        <v>6843</v>
      </c>
      <c r="C473" s="54">
        <v>114000000</v>
      </c>
      <c r="D473" s="60"/>
    </row>
    <row r="474" spans="1:4" x14ac:dyDescent="0.3">
      <c r="A474" s="60">
        <v>466</v>
      </c>
      <c r="B474" s="1000" t="s">
        <v>6844</v>
      </c>
      <c r="C474" s="54">
        <v>100200000</v>
      </c>
      <c r="D474" s="60"/>
    </row>
    <row r="475" spans="1:4" x14ac:dyDescent="0.3">
      <c r="A475" s="60">
        <v>467</v>
      </c>
      <c r="B475" s="1000" t="s">
        <v>6845</v>
      </c>
      <c r="C475" s="54">
        <v>19200000</v>
      </c>
      <c r="D475" s="60"/>
    </row>
    <row r="476" spans="1:4" x14ac:dyDescent="0.3">
      <c r="A476" s="60">
        <v>468</v>
      </c>
      <c r="B476" s="1000" t="s">
        <v>6846</v>
      </c>
      <c r="C476" s="54">
        <v>45000000</v>
      </c>
      <c r="D476" s="60"/>
    </row>
    <row r="477" spans="1:4" x14ac:dyDescent="0.3">
      <c r="A477" s="60">
        <v>469</v>
      </c>
      <c r="B477" s="1000" t="s">
        <v>6847</v>
      </c>
      <c r="C477" s="54">
        <v>7800000</v>
      </c>
      <c r="D477" s="60"/>
    </row>
    <row r="478" spans="1:4" x14ac:dyDescent="0.3">
      <c r="A478" s="60">
        <v>470</v>
      </c>
      <c r="B478" s="1000" t="s">
        <v>6848</v>
      </c>
      <c r="C478" s="54">
        <v>15000000</v>
      </c>
      <c r="D478" s="60"/>
    </row>
    <row r="479" spans="1:4" x14ac:dyDescent="0.3">
      <c r="A479" s="60">
        <v>471</v>
      </c>
      <c r="B479" s="1000" t="s">
        <v>6849</v>
      </c>
      <c r="C479" s="54">
        <v>7200000</v>
      </c>
      <c r="D479" s="60"/>
    </row>
    <row r="480" spans="1:4" x14ac:dyDescent="0.3">
      <c r="A480" s="60">
        <v>472</v>
      </c>
      <c r="B480" s="1000" t="s">
        <v>6850</v>
      </c>
      <c r="C480" s="54">
        <v>12000000</v>
      </c>
      <c r="D480" s="60"/>
    </row>
    <row r="481" spans="1:4" x14ac:dyDescent="0.3">
      <c r="A481" s="60">
        <v>473</v>
      </c>
      <c r="B481" s="1000" t="s">
        <v>6851</v>
      </c>
      <c r="C481" s="54">
        <v>8400000</v>
      </c>
      <c r="D481" s="60"/>
    </row>
    <row r="482" spans="1:4" x14ac:dyDescent="0.3">
      <c r="A482" s="60">
        <v>474</v>
      </c>
      <c r="B482" s="1000" t="s">
        <v>6852</v>
      </c>
      <c r="C482" s="54">
        <v>10200000</v>
      </c>
      <c r="D482" s="60"/>
    </row>
    <row r="483" spans="1:4" x14ac:dyDescent="0.3">
      <c r="A483" s="60">
        <v>475</v>
      </c>
      <c r="B483" s="1000" t="s">
        <v>6853</v>
      </c>
      <c r="C483" s="54">
        <v>17400000</v>
      </c>
      <c r="D483" s="60"/>
    </row>
    <row r="484" spans="1:4" x14ac:dyDescent="0.3">
      <c r="A484" s="60">
        <v>476</v>
      </c>
      <c r="B484" s="1000" t="s">
        <v>6854</v>
      </c>
      <c r="C484" s="54">
        <v>4800000</v>
      </c>
      <c r="D484" s="60"/>
    </row>
    <row r="485" spans="1:4" x14ac:dyDescent="0.3">
      <c r="A485" s="60">
        <v>477</v>
      </c>
      <c r="B485" s="1000" t="s">
        <v>6855</v>
      </c>
      <c r="C485" s="54">
        <v>4200000</v>
      </c>
      <c r="D485" s="60"/>
    </row>
    <row r="486" spans="1:4" x14ac:dyDescent="0.3">
      <c r="A486" s="60">
        <v>478</v>
      </c>
      <c r="B486" s="1000" t="s">
        <v>6856</v>
      </c>
      <c r="C486" s="54">
        <v>4200000</v>
      </c>
      <c r="D486" s="60"/>
    </row>
    <row r="487" spans="1:4" x14ac:dyDescent="0.3">
      <c r="A487" s="60">
        <v>479</v>
      </c>
      <c r="B487" s="1000" t="s">
        <v>6857</v>
      </c>
      <c r="C487" s="54">
        <v>4800000</v>
      </c>
      <c r="D487" s="60"/>
    </row>
    <row r="488" spans="1:4" x14ac:dyDescent="0.3">
      <c r="A488" s="60">
        <v>480</v>
      </c>
      <c r="B488" s="1000" t="s">
        <v>6858</v>
      </c>
      <c r="C488" s="54">
        <v>4200000</v>
      </c>
      <c r="D488" s="60"/>
    </row>
    <row r="489" spans="1:4" x14ac:dyDescent="0.3">
      <c r="A489" s="60">
        <v>481</v>
      </c>
      <c r="B489" s="1000" t="s">
        <v>6455</v>
      </c>
      <c r="C489" s="54">
        <v>10800000</v>
      </c>
      <c r="D489" s="60"/>
    </row>
    <row r="490" spans="1:4" x14ac:dyDescent="0.3">
      <c r="A490" s="60">
        <v>482</v>
      </c>
      <c r="B490" s="1000" t="s">
        <v>6859</v>
      </c>
      <c r="C490" s="54">
        <v>11400000</v>
      </c>
      <c r="D490" s="60"/>
    </row>
    <row r="491" spans="1:4" x14ac:dyDescent="0.3">
      <c r="A491" s="60">
        <v>483</v>
      </c>
      <c r="B491" s="1000" t="s">
        <v>6860</v>
      </c>
      <c r="C491" s="54">
        <v>4800000</v>
      </c>
      <c r="D491" s="60"/>
    </row>
    <row r="492" spans="1:4" x14ac:dyDescent="0.3">
      <c r="A492" s="60">
        <v>484</v>
      </c>
      <c r="B492" s="1000" t="s">
        <v>6861</v>
      </c>
      <c r="C492" s="54">
        <v>7800000</v>
      </c>
      <c r="D492" s="60"/>
    </row>
    <row r="493" spans="1:4" x14ac:dyDescent="0.3">
      <c r="A493" s="60">
        <v>485</v>
      </c>
      <c r="B493" s="1000" t="s">
        <v>6862</v>
      </c>
      <c r="C493" s="54">
        <v>2400000</v>
      </c>
      <c r="D493" s="60"/>
    </row>
    <row r="494" spans="1:4" x14ac:dyDescent="0.3">
      <c r="A494" s="60">
        <v>486</v>
      </c>
      <c r="B494" s="1000" t="s">
        <v>6863</v>
      </c>
      <c r="C494" s="54">
        <v>2400000</v>
      </c>
      <c r="D494" s="60"/>
    </row>
    <row r="495" spans="1:4" x14ac:dyDescent="0.3">
      <c r="A495" s="60">
        <v>487</v>
      </c>
      <c r="B495" s="1000" t="s">
        <v>6864</v>
      </c>
      <c r="C495" s="54">
        <v>3600000</v>
      </c>
      <c r="D495" s="60"/>
    </row>
    <row r="496" spans="1:4" x14ac:dyDescent="0.3">
      <c r="A496" s="60">
        <v>488</v>
      </c>
      <c r="B496" s="1000" t="s">
        <v>6865</v>
      </c>
      <c r="C496" s="54">
        <v>19800000</v>
      </c>
      <c r="D496" s="60"/>
    </row>
    <row r="497" spans="1:4" x14ac:dyDescent="0.3">
      <c r="A497" s="60">
        <v>489</v>
      </c>
      <c r="B497" s="1000" t="s">
        <v>6866</v>
      </c>
      <c r="C497" s="54">
        <v>18600000</v>
      </c>
      <c r="D497" s="60"/>
    </row>
    <row r="498" spans="1:4" x14ac:dyDescent="0.3">
      <c r="A498" s="60">
        <v>490</v>
      </c>
      <c r="B498" s="1000" t="s">
        <v>6867</v>
      </c>
      <c r="C498" s="54">
        <v>10200000</v>
      </c>
      <c r="D498" s="60"/>
    </row>
    <row r="499" spans="1:4" x14ac:dyDescent="0.3">
      <c r="A499" s="60">
        <v>491</v>
      </c>
      <c r="B499" s="1000" t="s">
        <v>6868</v>
      </c>
      <c r="C499" s="54">
        <v>12600000</v>
      </c>
      <c r="D499" s="60"/>
    </row>
    <row r="500" spans="1:4" x14ac:dyDescent="0.3">
      <c r="A500" s="60">
        <v>492</v>
      </c>
      <c r="B500" s="1000" t="s">
        <v>6869</v>
      </c>
      <c r="C500" s="54">
        <v>44400000</v>
      </c>
      <c r="D500" s="60"/>
    </row>
    <row r="501" spans="1:4" x14ac:dyDescent="0.3">
      <c r="A501" s="60">
        <v>493</v>
      </c>
      <c r="B501" s="1000" t="s">
        <v>6870</v>
      </c>
      <c r="C501" s="54">
        <v>18000000</v>
      </c>
      <c r="D501" s="60"/>
    </row>
    <row r="502" spans="1:4" x14ac:dyDescent="0.3">
      <c r="A502" s="60">
        <v>494</v>
      </c>
      <c r="B502" s="1000" t="s">
        <v>6871</v>
      </c>
      <c r="C502" s="54">
        <v>28800000</v>
      </c>
      <c r="D502" s="60"/>
    </row>
    <row r="503" spans="1:4" x14ac:dyDescent="0.3">
      <c r="A503" s="60">
        <v>495</v>
      </c>
      <c r="B503" s="1000" t="s">
        <v>6872</v>
      </c>
      <c r="C503" s="54">
        <v>21000000</v>
      </c>
      <c r="D503" s="60"/>
    </row>
    <row r="504" spans="1:4" x14ac:dyDescent="0.3">
      <c r="A504" s="60">
        <v>496</v>
      </c>
      <c r="B504" s="1000" t="s">
        <v>6873</v>
      </c>
      <c r="C504" s="54">
        <v>47400000</v>
      </c>
      <c r="D504" s="60"/>
    </row>
    <row r="505" spans="1:4" x14ac:dyDescent="0.3">
      <c r="A505" s="60">
        <v>497</v>
      </c>
      <c r="B505" s="1000" t="s">
        <v>6874</v>
      </c>
      <c r="C505" s="54">
        <v>29400000</v>
      </c>
      <c r="D505" s="60"/>
    </row>
    <row r="506" spans="1:4" x14ac:dyDescent="0.3">
      <c r="A506" s="60">
        <v>498</v>
      </c>
      <c r="B506" s="1000" t="s">
        <v>6875</v>
      </c>
      <c r="C506" s="54">
        <v>30000000</v>
      </c>
      <c r="D506" s="60"/>
    </row>
    <row r="507" spans="1:4" x14ac:dyDescent="0.3">
      <c r="A507" s="60">
        <v>499</v>
      </c>
      <c r="B507" s="1000" t="s">
        <v>6876</v>
      </c>
      <c r="C507" s="54">
        <v>16800000</v>
      </c>
      <c r="D507" s="60"/>
    </row>
    <row r="508" spans="1:4" x14ac:dyDescent="0.3">
      <c r="A508" s="60">
        <v>500</v>
      </c>
      <c r="B508" s="1000" t="s">
        <v>6877</v>
      </c>
      <c r="C508" s="54">
        <v>19800000</v>
      </c>
      <c r="D508" s="60"/>
    </row>
    <row r="509" spans="1:4" x14ac:dyDescent="0.3">
      <c r="A509" s="60">
        <v>501</v>
      </c>
      <c r="B509" s="1000" t="s">
        <v>6878</v>
      </c>
      <c r="C509" s="54">
        <v>24600000</v>
      </c>
      <c r="D509" s="60"/>
    </row>
    <row r="510" spans="1:4" x14ac:dyDescent="0.3">
      <c r="A510" s="60">
        <v>502</v>
      </c>
      <c r="B510" s="1000" t="s">
        <v>6879</v>
      </c>
      <c r="C510" s="54">
        <v>59400000</v>
      </c>
      <c r="D510" s="60"/>
    </row>
    <row r="511" spans="1:4" x14ac:dyDescent="0.3">
      <c r="A511" s="60">
        <v>503</v>
      </c>
      <c r="B511" s="1000" t="s">
        <v>6880</v>
      </c>
      <c r="C511" s="54">
        <v>12600000</v>
      </c>
      <c r="D511" s="60"/>
    </row>
    <row r="512" spans="1:4" x14ac:dyDescent="0.3">
      <c r="A512" s="60">
        <v>504</v>
      </c>
      <c r="B512" s="1000" t="s">
        <v>6881</v>
      </c>
      <c r="C512" s="54">
        <v>32400000</v>
      </c>
      <c r="D512" s="60"/>
    </row>
    <row r="513" spans="1:4" x14ac:dyDescent="0.3">
      <c r="A513" s="60">
        <v>505</v>
      </c>
      <c r="B513" s="1000" t="s">
        <v>6882</v>
      </c>
      <c r="C513" s="54">
        <v>21000000</v>
      </c>
      <c r="D513" s="60"/>
    </row>
    <row r="514" spans="1:4" x14ac:dyDescent="0.3">
      <c r="A514" s="60">
        <v>506</v>
      </c>
      <c r="B514" s="1000" t="s">
        <v>6883</v>
      </c>
      <c r="C514" s="54">
        <v>30600000</v>
      </c>
      <c r="D514" s="60"/>
    </row>
    <row r="515" spans="1:4" x14ac:dyDescent="0.3">
      <c r="A515" s="60">
        <v>507</v>
      </c>
      <c r="B515" s="1000" t="s">
        <v>6884</v>
      </c>
      <c r="C515" s="54">
        <v>38400000</v>
      </c>
      <c r="D515" s="60"/>
    </row>
    <row r="516" spans="1:4" x14ac:dyDescent="0.3">
      <c r="A516" s="60">
        <v>508</v>
      </c>
      <c r="B516" s="1000" t="s">
        <v>6885</v>
      </c>
      <c r="C516" s="54">
        <v>44400000</v>
      </c>
      <c r="D516" s="60"/>
    </row>
    <row r="517" spans="1:4" x14ac:dyDescent="0.3">
      <c r="A517" s="60">
        <v>509</v>
      </c>
      <c r="B517" s="1000" t="s">
        <v>6886</v>
      </c>
      <c r="C517" s="54">
        <v>18600000</v>
      </c>
      <c r="D517" s="60"/>
    </row>
    <row r="518" spans="1:4" x14ac:dyDescent="0.3">
      <c r="A518" s="60">
        <v>510</v>
      </c>
      <c r="B518" s="1000" t="s">
        <v>6887</v>
      </c>
      <c r="C518" s="54">
        <v>30000000</v>
      </c>
      <c r="D518" s="60"/>
    </row>
    <row r="519" spans="1:4" x14ac:dyDescent="0.3">
      <c r="A519" s="60">
        <v>511</v>
      </c>
      <c r="B519" s="1000" t="s">
        <v>6888</v>
      </c>
      <c r="C519" s="54">
        <v>16800000</v>
      </c>
      <c r="D519" s="60"/>
    </row>
    <row r="520" spans="1:4" x14ac:dyDescent="0.3">
      <c r="A520" s="60">
        <v>512</v>
      </c>
      <c r="B520" s="1000" t="s">
        <v>6889</v>
      </c>
      <c r="C520" s="54">
        <v>12600000</v>
      </c>
      <c r="D520" s="60"/>
    </row>
    <row r="521" spans="1:4" x14ac:dyDescent="0.3">
      <c r="A521" s="60">
        <v>513</v>
      </c>
      <c r="B521" s="1000" t="s">
        <v>6890</v>
      </c>
      <c r="C521" s="54">
        <v>18600000</v>
      </c>
      <c r="D521" s="60"/>
    </row>
    <row r="522" spans="1:4" x14ac:dyDescent="0.3">
      <c r="A522" s="60">
        <v>514</v>
      </c>
      <c r="B522" s="1000" t="s">
        <v>6891</v>
      </c>
      <c r="C522" s="54">
        <v>11400000</v>
      </c>
      <c r="D522" s="60"/>
    </row>
    <row r="523" spans="1:4" x14ac:dyDescent="0.3">
      <c r="A523" s="60">
        <v>515</v>
      </c>
      <c r="B523" s="1000" t="s">
        <v>6892</v>
      </c>
      <c r="C523" s="54">
        <v>19800000</v>
      </c>
      <c r="D523" s="60"/>
    </row>
    <row r="524" spans="1:4" x14ac:dyDescent="0.3">
      <c r="A524" s="60">
        <v>516</v>
      </c>
      <c r="B524" s="1000" t="s">
        <v>6893</v>
      </c>
      <c r="C524" s="54">
        <v>33000000</v>
      </c>
      <c r="D524" s="60"/>
    </row>
    <row r="525" spans="1:4" x14ac:dyDescent="0.3">
      <c r="A525" s="60">
        <v>517</v>
      </c>
      <c r="B525" s="1000" t="s">
        <v>6894</v>
      </c>
      <c r="C525" s="54">
        <v>16800000</v>
      </c>
      <c r="D525" s="60"/>
    </row>
    <row r="526" spans="1:4" x14ac:dyDescent="0.3">
      <c r="A526" s="60">
        <v>518</v>
      </c>
      <c r="B526" s="1000" t="s">
        <v>6895</v>
      </c>
      <c r="C526" s="54">
        <v>18600000</v>
      </c>
      <c r="D526" s="60"/>
    </row>
    <row r="527" spans="1:4" x14ac:dyDescent="0.3">
      <c r="A527" s="60">
        <v>519</v>
      </c>
      <c r="B527" s="1000" t="s">
        <v>6896</v>
      </c>
      <c r="C527" s="54">
        <v>34200000</v>
      </c>
      <c r="D527" s="60"/>
    </row>
    <row r="528" spans="1:4" x14ac:dyDescent="0.3">
      <c r="A528" s="60">
        <v>520</v>
      </c>
      <c r="B528" s="1000" t="s">
        <v>6897</v>
      </c>
      <c r="C528" s="54">
        <v>15000000</v>
      </c>
      <c r="D528" s="60"/>
    </row>
    <row r="529" spans="1:4" x14ac:dyDescent="0.3">
      <c r="A529" s="60">
        <v>521</v>
      </c>
      <c r="B529" s="1000" t="s">
        <v>6898</v>
      </c>
      <c r="C529" s="54">
        <v>11400000</v>
      </c>
      <c r="D529" s="60"/>
    </row>
    <row r="530" spans="1:4" x14ac:dyDescent="0.3">
      <c r="A530" s="60">
        <v>522</v>
      </c>
      <c r="B530" s="1000" t="s">
        <v>6899</v>
      </c>
      <c r="C530" s="54">
        <v>14400000</v>
      </c>
      <c r="D530" s="60"/>
    </row>
    <row r="531" spans="1:4" x14ac:dyDescent="0.3">
      <c r="A531" s="60">
        <v>523</v>
      </c>
      <c r="B531" s="1000" t="s">
        <v>6900</v>
      </c>
      <c r="C531" s="54">
        <v>7800000</v>
      </c>
      <c r="D531" s="60"/>
    </row>
    <row r="532" spans="1:4" x14ac:dyDescent="0.3">
      <c r="A532" s="60">
        <v>524</v>
      </c>
      <c r="B532" s="1000" t="s">
        <v>6901</v>
      </c>
      <c r="C532" s="54">
        <v>7800000</v>
      </c>
      <c r="D532" s="60"/>
    </row>
    <row r="533" spans="1:4" x14ac:dyDescent="0.3">
      <c r="A533" s="60">
        <v>525</v>
      </c>
      <c r="B533" s="1000" t="s">
        <v>6902</v>
      </c>
      <c r="C533" s="54">
        <v>15600000</v>
      </c>
      <c r="D533" s="60"/>
    </row>
    <row r="534" spans="1:4" x14ac:dyDescent="0.3">
      <c r="A534" s="60">
        <v>526</v>
      </c>
      <c r="B534" s="1000" t="s">
        <v>6903</v>
      </c>
      <c r="C534" s="54">
        <v>3600000</v>
      </c>
      <c r="D534" s="60"/>
    </row>
    <row r="535" spans="1:4" x14ac:dyDescent="0.3">
      <c r="A535" s="60">
        <v>527</v>
      </c>
      <c r="B535" s="1000" t="s">
        <v>6904</v>
      </c>
      <c r="C535" s="54">
        <v>15600000</v>
      </c>
      <c r="D535" s="60"/>
    </row>
    <row r="536" spans="1:4" x14ac:dyDescent="0.3">
      <c r="A536" s="60">
        <v>528</v>
      </c>
      <c r="B536" s="1000" t="s">
        <v>6905</v>
      </c>
      <c r="C536" s="54">
        <v>20400000</v>
      </c>
      <c r="D536" s="60"/>
    </row>
    <row r="537" spans="1:4" x14ac:dyDescent="0.3">
      <c r="A537" s="60">
        <v>529</v>
      </c>
      <c r="B537" s="1000" t="s">
        <v>6906</v>
      </c>
      <c r="C537" s="54">
        <v>6000000</v>
      </c>
      <c r="D537" s="60"/>
    </row>
    <row r="538" spans="1:4" x14ac:dyDescent="0.3">
      <c r="A538" s="60">
        <v>530</v>
      </c>
      <c r="B538" s="1000" t="s">
        <v>6907</v>
      </c>
      <c r="C538" s="54">
        <v>9600000</v>
      </c>
      <c r="D538" s="60"/>
    </row>
    <row r="539" spans="1:4" x14ac:dyDescent="0.3">
      <c r="A539" s="60">
        <v>531</v>
      </c>
      <c r="B539" s="1000" t="s">
        <v>6600</v>
      </c>
      <c r="C539" s="54">
        <v>6000000</v>
      </c>
      <c r="D539" s="60"/>
    </row>
    <row r="540" spans="1:4" x14ac:dyDescent="0.3">
      <c r="A540" s="60">
        <v>532</v>
      </c>
      <c r="B540" s="1000" t="s">
        <v>6908</v>
      </c>
      <c r="C540" s="54">
        <v>10200000</v>
      </c>
      <c r="D540" s="60"/>
    </row>
    <row r="541" spans="1:4" x14ac:dyDescent="0.3">
      <c r="A541" s="60">
        <v>533</v>
      </c>
      <c r="B541" s="1000" t="s">
        <v>6909</v>
      </c>
      <c r="C541" s="54">
        <v>21600000</v>
      </c>
      <c r="D541" s="60"/>
    </row>
    <row r="542" spans="1:4" x14ac:dyDescent="0.3">
      <c r="A542" s="60">
        <v>534</v>
      </c>
      <c r="B542" s="1000" t="s">
        <v>6910</v>
      </c>
      <c r="C542" s="54">
        <v>46800000</v>
      </c>
      <c r="D542" s="60"/>
    </row>
    <row r="543" spans="1:4" x14ac:dyDescent="0.3">
      <c r="A543" s="60">
        <v>535</v>
      </c>
      <c r="B543" s="1000" t="s">
        <v>6911</v>
      </c>
      <c r="C543" s="54">
        <v>3600000</v>
      </c>
      <c r="D543" s="60"/>
    </row>
    <row r="544" spans="1:4" x14ac:dyDescent="0.3">
      <c r="A544" s="60">
        <v>536</v>
      </c>
      <c r="B544" s="1000" t="s">
        <v>6912</v>
      </c>
      <c r="C544" s="54">
        <v>68400000</v>
      </c>
      <c r="D544" s="60"/>
    </row>
    <row r="545" spans="1:4" x14ac:dyDescent="0.3">
      <c r="A545" s="60">
        <v>537</v>
      </c>
      <c r="B545" s="1000" t="s">
        <v>6558</v>
      </c>
      <c r="C545" s="54">
        <v>10200000</v>
      </c>
      <c r="D545" s="60"/>
    </row>
    <row r="546" spans="1:4" x14ac:dyDescent="0.3">
      <c r="A546" s="60">
        <v>538</v>
      </c>
      <c r="B546" s="1000" t="s">
        <v>6734</v>
      </c>
      <c r="C546" s="54">
        <v>7200000</v>
      </c>
      <c r="D546" s="60"/>
    </row>
    <row r="547" spans="1:4" x14ac:dyDescent="0.3">
      <c r="A547" s="60">
        <v>539</v>
      </c>
      <c r="B547" s="1000" t="s">
        <v>6913</v>
      </c>
      <c r="C547" s="54">
        <v>31200000</v>
      </c>
      <c r="D547" s="60"/>
    </row>
    <row r="548" spans="1:4" x14ac:dyDescent="0.3">
      <c r="A548" s="60">
        <v>540</v>
      </c>
      <c r="B548" s="1000" t="s">
        <v>6914</v>
      </c>
      <c r="C548" s="54">
        <v>7800000</v>
      </c>
      <c r="D548" s="60"/>
    </row>
    <row r="549" spans="1:4" x14ac:dyDescent="0.3">
      <c r="A549" s="60">
        <v>541</v>
      </c>
      <c r="B549" s="1000" t="s">
        <v>6740</v>
      </c>
      <c r="C549" s="54">
        <v>29400000</v>
      </c>
      <c r="D549" s="60"/>
    </row>
    <row r="550" spans="1:4" x14ac:dyDescent="0.3">
      <c r="A550" s="60">
        <v>542</v>
      </c>
      <c r="B550" s="1000" t="s">
        <v>6915</v>
      </c>
      <c r="C550" s="54">
        <v>18000000</v>
      </c>
      <c r="D550" s="60"/>
    </row>
    <row r="551" spans="1:4" x14ac:dyDescent="0.3">
      <c r="A551" s="60">
        <v>543</v>
      </c>
      <c r="B551" s="1000" t="s">
        <v>6916</v>
      </c>
      <c r="C551" s="54">
        <v>9000000</v>
      </c>
      <c r="D551" s="60"/>
    </row>
    <row r="552" spans="1:4" x14ac:dyDescent="0.3">
      <c r="A552" s="60">
        <v>544</v>
      </c>
      <c r="B552" s="1000" t="s">
        <v>6917</v>
      </c>
      <c r="C552" s="54">
        <v>21600000</v>
      </c>
      <c r="D552" s="60"/>
    </row>
    <row r="553" spans="1:4" x14ac:dyDescent="0.3">
      <c r="A553" s="60">
        <v>545</v>
      </c>
      <c r="B553" s="1000" t="s">
        <v>6918</v>
      </c>
      <c r="C553" s="54">
        <v>23400000</v>
      </c>
      <c r="D553" s="60"/>
    </row>
    <row r="554" spans="1:4" x14ac:dyDescent="0.3">
      <c r="A554" s="60">
        <v>546</v>
      </c>
      <c r="B554" s="1000" t="s">
        <v>6919</v>
      </c>
      <c r="C554" s="54">
        <v>12000000</v>
      </c>
      <c r="D554" s="60"/>
    </row>
    <row r="555" spans="1:4" x14ac:dyDescent="0.3">
      <c r="A555" s="60">
        <v>547</v>
      </c>
      <c r="B555" s="1000" t="s">
        <v>6920</v>
      </c>
      <c r="C555" s="54">
        <v>25800000</v>
      </c>
      <c r="D555" s="60"/>
    </row>
    <row r="556" spans="1:4" x14ac:dyDescent="0.3">
      <c r="A556" s="60">
        <v>548</v>
      </c>
      <c r="B556" s="1000" t="s">
        <v>6921</v>
      </c>
      <c r="C556" s="54">
        <v>23400000</v>
      </c>
      <c r="D556" s="60"/>
    </row>
    <row r="557" spans="1:4" x14ac:dyDescent="0.3">
      <c r="A557" s="60">
        <v>549</v>
      </c>
      <c r="B557" s="1000" t="s">
        <v>6922</v>
      </c>
      <c r="C557" s="54">
        <v>34200000</v>
      </c>
      <c r="D557" s="60"/>
    </row>
    <row r="558" spans="1:4" x14ac:dyDescent="0.3">
      <c r="A558" s="60">
        <v>550</v>
      </c>
      <c r="B558" s="1000" t="s">
        <v>6923</v>
      </c>
      <c r="C558" s="54">
        <v>60000000</v>
      </c>
      <c r="D558" s="60"/>
    </row>
    <row r="559" spans="1:4" x14ac:dyDescent="0.3">
      <c r="A559" s="60">
        <v>551</v>
      </c>
      <c r="B559" s="1000" t="s">
        <v>6924</v>
      </c>
      <c r="C559" s="54">
        <v>25800000</v>
      </c>
      <c r="D559" s="60"/>
    </row>
    <row r="560" spans="1:4" x14ac:dyDescent="0.3">
      <c r="A560" s="60">
        <v>552</v>
      </c>
      <c r="B560" s="1000" t="s">
        <v>6925</v>
      </c>
      <c r="C560" s="54">
        <v>32400000</v>
      </c>
      <c r="D560" s="60"/>
    </row>
    <row r="561" spans="1:4" x14ac:dyDescent="0.3">
      <c r="A561" s="60">
        <v>553</v>
      </c>
      <c r="B561" s="1000" t="s">
        <v>6926</v>
      </c>
      <c r="C561" s="54">
        <v>18000000</v>
      </c>
      <c r="D561" s="60"/>
    </row>
    <row r="562" spans="1:4" x14ac:dyDescent="0.3">
      <c r="A562" s="60">
        <v>554</v>
      </c>
      <c r="B562" s="1000" t="s">
        <v>6927</v>
      </c>
      <c r="C562" s="54">
        <v>28800000</v>
      </c>
      <c r="D562" s="60"/>
    </row>
    <row r="563" spans="1:4" x14ac:dyDescent="0.3">
      <c r="A563" s="60">
        <v>555</v>
      </c>
      <c r="B563" s="1000" t="s">
        <v>6928</v>
      </c>
      <c r="C563" s="54">
        <v>31800000</v>
      </c>
      <c r="D563" s="60"/>
    </row>
    <row r="564" spans="1:4" x14ac:dyDescent="0.3">
      <c r="A564" s="60">
        <v>556</v>
      </c>
      <c r="B564" s="1000" t="s">
        <v>6929</v>
      </c>
      <c r="C564" s="54">
        <v>25200000</v>
      </c>
      <c r="D564" s="60"/>
    </row>
    <row r="565" spans="1:4" x14ac:dyDescent="0.3">
      <c r="A565" s="60">
        <v>557</v>
      </c>
      <c r="B565" s="1000" t="s">
        <v>6930</v>
      </c>
      <c r="C565" s="54">
        <v>20400000</v>
      </c>
      <c r="D565" s="60"/>
    </row>
    <row r="566" spans="1:4" x14ac:dyDescent="0.3">
      <c r="A566" s="60">
        <v>558</v>
      </c>
      <c r="B566" s="1000" t="s">
        <v>6931</v>
      </c>
      <c r="C566" s="54">
        <v>45600000</v>
      </c>
      <c r="D566" s="60"/>
    </row>
    <row r="567" spans="1:4" x14ac:dyDescent="0.3">
      <c r="A567" s="60">
        <v>559</v>
      </c>
      <c r="B567" s="1000" t="s">
        <v>6932</v>
      </c>
      <c r="C567" s="54">
        <v>33600000</v>
      </c>
      <c r="D567" s="60"/>
    </row>
    <row r="568" spans="1:4" x14ac:dyDescent="0.3">
      <c r="A568" s="60">
        <v>560</v>
      </c>
      <c r="B568" s="1000" t="s">
        <v>6933</v>
      </c>
      <c r="C568" s="54">
        <v>37200000</v>
      </c>
      <c r="D568" s="60"/>
    </row>
    <row r="569" spans="1:4" x14ac:dyDescent="0.3">
      <c r="A569" s="60">
        <v>561</v>
      </c>
      <c r="B569" s="1000" t="s">
        <v>6934</v>
      </c>
      <c r="C569" s="54">
        <v>25800000</v>
      </c>
      <c r="D569" s="60"/>
    </row>
    <row r="570" spans="1:4" x14ac:dyDescent="0.3">
      <c r="A570" s="60">
        <v>562</v>
      </c>
      <c r="B570" s="1000" t="s">
        <v>6935</v>
      </c>
      <c r="C570" s="54">
        <v>41400000</v>
      </c>
      <c r="D570" s="60"/>
    </row>
    <row r="571" spans="1:4" x14ac:dyDescent="0.3">
      <c r="A571" s="60">
        <v>563</v>
      </c>
      <c r="B571" s="1000" t="s">
        <v>6936</v>
      </c>
      <c r="C571" s="54">
        <v>45600000</v>
      </c>
      <c r="D571" s="60"/>
    </row>
    <row r="572" spans="1:4" x14ac:dyDescent="0.3">
      <c r="A572" s="60">
        <v>564</v>
      </c>
      <c r="B572" s="1000" t="s">
        <v>6937</v>
      </c>
      <c r="C572" s="54">
        <v>19200000</v>
      </c>
      <c r="D572" s="60"/>
    </row>
    <row r="573" spans="1:4" x14ac:dyDescent="0.3">
      <c r="A573" s="60">
        <v>565</v>
      </c>
      <c r="B573" s="1000" t="s">
        <v>6938</v>
      </c>
      <c r="C573" s="54">
        <v>28200000</v>
      </c>
      <c r="D573" s="60"/>
    </row>
    <row r="574" spans="1:4" x14ac:dyDescent="0.3">
      <c r="A574" s="60">
        <v>566</v>
      </c>
      <c r="B574" s="1000" t="s">
        <v>6939</v>
      </c>
      <c r="C574" s="54">
        <v>26400000</v>
      </c>
      <c r="D574" s="60"/>
    </row>
    <row r="575" spans="1:4" x14ac:dyDescent="0.3">
      <c r="A575" s="60">
        <v>567</v>
      </c>
      <c r="B575" s="1000" t="s">
        <v>6940</v>
      </c>
      <c r="C575" s="54">
        <v>19200000</v>
      </c>
      <c r="D575" s="60"/>
    </row>
    <row r="576" spans="1:4" x14ac:dyDescent="0.3">
      <c r="A576" s="60">
        <v>568</v>
      </c>
      <c r="B576" s="1000" t="s">
        <v>6941</v>
      </c>
      <c r="C576" s="54">
        <v>17400000</v>
      </c>
      <c r="D576" s="60"/>
    </row>
    <row r="577" spans="1:4" x14ac:dyDescent="0.3">
      <c r="A577" s="60">
        <v>569</v>
      </c>
      <c r="B577" s="1000" t="s">
        <v>6942</v>
      </c>
      <c r="C577" s="54">
        <v>10800000</v>
      </c>
      <c r="D577" s="60"/>
    </row>
    <row r="578" spans="1:4" x14ac:dyDescent="0.3">
      <c r="A578" s="60">
        <v>570</v>
      </c>
      <c r="B578" s="1000" t="s">
        <v>6943</v>
      </c>
      <c r="C578" s="54">
        <v>11400000</v>
      </c>
      <c r="D578" s="60"/>
    </row>
    <row r="579" spans="1:4" x14ac:dyDescent="0.3">
      <c r="A579" s="60">
        <v>571</v>
      </c>
      <c r="B579" s="1000" t="s">
        <v>6944</v>
      </c>
      <c r="C579" s="54">
        <v>19200000</v>
      </c>
      <c r="D579" s="60"/>
    </row>
    <row r="580" spans="1:4" x14ac:dyDescent="0.3">
      <c r="A580" s="60">
        <v>572</v>
      </c>
      <c r="B580" s="1000" t="s">
        <v>6945</v>
      </c>
      <c r="C580" s="54">
        <v>12600000</v>
      </c>
      <c r="D580" s="60"/>
    </row>
    <row r="581" spans="1:4" x14ac:dyDescent="0.3">
      <c r="A581" s="60">
        <v>573</v>
      </c>
      <c r="B581" s="1000" t="s">
        <v>6946</v>
      </c>
      <c r="C581" s="54">
        <v>13800000</v>
      </c>
      <c r="D581" s="60"/>
    </row>
    <row r="582" spans="1:4" x14ac:dyDescent="0.3">
      <c r="A582" s="60">
        <v>574</v>
      </c>
      <c r="B582" s="1000" t="s">
        <v>6947</v>
      </c>
      <c r="C582" s="54">
        <v>18600000</v>
      </c>
      <c r="D582" s="60"/>
    </row>
    <row r="583" spans="1:4" x14ac:dyDescent="0.3">
      <c r="A583" s="60">
        <v>575</v>
      </c>
      <c r="B583" s="1000" t="s">
        <v>6948</v>
      </c>
      <c r="C583" s="54">
        <v>18000000</v>
      </c>
      <c r="D583" s="60"/>
    </row>
    <row r="584" spans="1:4" x14ac:dyDescent="0.3">
      <c r="A584" s="60">
        <v>576</v>
      </c>
      <c r="B584" s="1000" t="s">
        <v>6949</v>
      </c>
      <c r="C584" s="54">
        <v>16200000</v>
      </c>
      <c r="D584" s="60"/>
    </row>
    <row r="585" spans="1:4" x14ac:dyDescent="0.3">
      <c r="A585" s="60">
        <v>577</v>
      </c>
      <c r="B585" s="1000" t="s">
        <v>6950</v>
      </c>
      <c r="C585" s="54">
        <v>23400000</v>
      </c>
      <c r="D585" s="60"/>
    </row>
    <row r="586" spans="1:4" x14ac:dyDescent="0.3">
      <c r="A586" s="60">
        <v>578</v>
      </c>
      <c r="B586" s="1000" t="s">
        <v>6951</v>
      </c>
      <c r="C586" s="54">
        <v>12600000</v>
      </c>
      <c r="D586" s="60"/>
    </row>
    <row r="587" spans="1:4" x14ac:dyDescent="0.3">
      <c r="A587" s="60">
        <v>579</v>
      </c>
      <c r="B587" s="1000" t="s">
        <v>6952</v>
      </c>
      <c r="C587" s="54">
        <v>19800000</v>
      </c>
      <c r="D587" s="60"/>
    </row>
    <row r="588" spans="1:4" x14ac:dyDescent="0.3">
      <c r="A588" s="60">
        <v>580</v>
      </c>
      <c r="B588" s="1000" t="s">
        <v>6953</v>
      </c>
      <c r="C588" s="54">
        <v>16200000</v>
      </c>
      <c r="D588" s="60"/>
    </row>
    <row r="589" spans="1:4" x14ac:dyDescent="0.3">
      <c r="A589" s="60">
        <v>581</v>
      </c>
      <c r="B589" s="1000" t="s">
        <v>6954</v>
      </c>
      <c r="C589" s="54">
        <v>21000000</v>
      </c>
      <c r="D589" s="60"/>
    </row>
    <row r="590" spans="1:4" x14ac:dyDescent="0.3">
      <c r="A590" s="60">
        <v>582</v>
      </c>
      <c r="B590" s="1000" t="s">
        <v>6955</v>
      </c>
      <c r="C590" s="54">
        <v>12000000</v>
      </c>
      <c r="D590" s="60"/>
    </row>
    <row r="591" spans="1:4" x14ac:dyDescent="0.3">
      <c r="A591" s="60">
        <v>583</v>
      </c>
      <c r="B591" s="1000" t="s">
        <v>6956</v>
      </c>
      <c r="C591" s="54">
        <v>22800000</v>
      </c>
      <c r="D591" s="60"/>
    </row>
    <row r="592" spans="1:4" x14ac:dyDescent="0.3">
      <c r="A592" s="60">
        <v>584</v>
      </c>
      <c r="B592" s="1000" t="s">
        <v>6957</v>
      </c>
      <c r="C592" s="54">
        <v>21600000</v>
      </c>
      <c r="D592" s="60"/>
    </row>
    <row r="593" spans="1:4" x14ac:dyDescent="0.3">
      <c r="A593" s="60">
        <v>585</v>
      </c>
      <c r="B593" s="1000" t="s">
        <v>6958</v>
      </c>
      <c r="C593" s="54">
        <v>7800000</v>
      </c>
      <c r="D593" s="60"/>
    </row>
    <row r="594" spans="1:4" x14ac:dyDescent="0.3">
      <c r="A594" s="60">
        <v>586</v>
      </c>
      <c r="B594" s="1000" t="s">
        <v>6959</v>
      </c>
      <c r="C594" s="54">
        <v>11400000</v>
      </c>
      <c r="D594" s="60"/>
    </row>
    <row r="595" spans="1:4" x14ac:dyDescent="0.3">
      <c r="A595" s="60">
        <v>587</v>
      </c>
      <c r="B595" s="1000" t="s">
        <v>6960</v>
      </c>
      <c r="C595" s="54">
        <v>25800000</v>
      </c>
      <c r="D595" s="60"/>
    </row>
    <row r="596" spans="1:4" x14ac:dyDescent="0.3">
      <c r="A596" s="60">
        <v>588</v>
      </c>
      <c r="B596" s="1000" t="s">
        <v>6961</v>
      </c>
      <c r="C596" s="54">
        <v>18600000</v>
      </c>
      <c r="D596" s="60"/>
    </row>
    <row r="597" spans="1:4" x14ac:dyDescent="0.3">
      <c r="A597" s="60">
        <v>589</v>
      </c>
      <c r="B597" s="1000" t="s">
        <v>6962</v>
      </c>
      <c r="C597" s="54">
        <v>9600000</v>
      </c>
      <c r="D597" s="60"/>
    </row>
    <row r="598" spans="1:4" x14ac:dyDescent="0.3">
      <c r="A598" s="60">
        <v>590</v>
      </c>
      <c r="B598" s="1000" t="s">
        <v>6963</v>
      </c>
      <c r="C598" s="54">
        <v>21000000</v>
      </c>
      <c r="D598" s="60"/>
    </row>
    <row r="599" spans="1:4" x14ac:dyDescent="0.3">
      <c r="A599" s="60">
        <v>591</v>
      </c>
      <c r="B599" s="1000" t="s">
        <v>6964</v>
      </c>
      <c r="C599" s="54">
        <v>12600000</v>
      </c>
      <c r="D599" s="60"/>
    </row>
    <row r="600" spans="1:4" x14ac:dyDescent="0.3">
      <c r="A600" s="60">
        <v>592</v>
      </c>
      <c r="B600" s="1000" t="s">
        <v>6965</v>
      </c>
      <c r="C600" s="54">
        <v>21000000</v>
      </c>
      <c r="D600" s="60"/>
    </row>
    <row r="601" spans="1:4" x14ac:dyDescent="0.3">
      <c r="A601" s="60">
        <v>593</v>
      </c>
      <c r="B601" s="1000" t="s">
        <v>6966</v>
      </c>
      <c r="C601" s="54">
        <v>7800000</v>
      </c>
      <c r="D601" s="60"/>
    </row>
    <row r="602" spans="1:4" x14ac:dyDescent="0.3">
      <c r="A602" s="60">
        <v>594</v>
      </c>
      <c r="B602" s="1000" t="s">
        <v>6967</v>
      </c>
      <c r="C602" s="54">
        <v>8400000</v>
      </c>
      <c r="D602" s="60"/>
    </row>
    <row r="603" spans="1:4" x14ac:dyDescent="0.3">
      <c r="A603" s="60">
        <v>595</v>
      </c>
      <c r="B603" s="1000" t="s">
        <v>6687</v>
      </c>
      <c r="C603" s="54">
        <v>19200000</v>
      </c>
      <c r="D603" s="60"/>
    </row>
    <row r="604" spans="1:4" x14ac:dyDescent="0.3">
      <c r="A604" s="60">
        <v>596</v>
      </c>
      <c r="B604" s="1000" t="s">
        <v>6968</v>
      </c>
      <c r="C604" s="54">
        <v>14400000</v>
      </c>
      <c r="D604" s="60"/>
    </row>
    <row r="605" spans="1:4" x14ac:dyDescent="0.3">
      <c r="A605" s="60">
        <v>597</v>
      </c>
      <c r="B605" s="1000" t="s">
        <v>6969</v>
      </c>
      <c r="C605" s="54">
        <v>12000000</v>
      </c>
      <c r="D605" s="60"/>
    </row>
    <row r="606" spans="1:4" x14ac:dyDescent="0.3">
      <c r="A606" s="60">
        <v>598</v>
      </c>
      <c r="B606" s="1000" t="s">
        <v>6970</v>
      </c>
      <c r="C606" s="54">
        <v>15000000</v>
      </c>
      <c r="D606" s="60"/>
    </row>
    <row r="607" spans="1:4" x14ac:dyDescent="0.3">
      <c r="A607" s="60">
        <v>599</v>
      </c>
      <c r="B607" s="1000" t="s">
        <v>6971</v>
      </c>
      <c r="C607" s="54">
        <v>7200000</v>
      </c>
      <c r="D607" s="60"/>
    </row>
    <row r="608" spans="1:4" x14ac:dyDescent="0.3">
      <c r="A608" s="60">
        <v>600</v>
      </c>
      <c r="B608" s="1000" t="s">
        <v>6972</v>
      </c>
      <c r="C608" s="54">
        <v>25800000</v>
      </c>
      <c r="D608" s="60"/>
    </row>
    <row r="609" spans="1:4" x14ac:dyDescent="0.3">
      <c r="A609" s="60">
        <v>601</v>
      </c>
      <c r="B609" s="1000" t="s">
        <v>6973</v>
      </c>
      <c r="C609" s="54">
        <v>7200000</v>
      </c>
      <c r="D609" s="60"/>
    </row>
    <row r="610" spans="1:4" x14ac:dyDescent="0.3">
      <c r="A610" s="60">
        <v>602</v>
      </c>
      <c r="B610" s="1000" t="s">
        <v>6974</v>
      </c>
      <c r="C610" s="54">
        <v>10200000</v>
      </c>
      <c r="D610" s="60"/>
    </row>
    <row r="611" spans="1:4" x14ac:dyDescent="0.3">
      <c r="A611" s="60">
        <v>603</v>
      </c>
      <c r="B611" s="1000" t="s">
        <v>6975</v>
      </c>
      <c r="C611" s="54">
        <v>18000000</v>
      </c>
      <c r="D611" s="60"/>
    </row>
    <row r="612" spans="1:4" x14ac:dyDescent="0.3">
      <c r="A612" s="60">
        <v>604</v>
      </c>
      <c r="B612" s="1000" t="s">
        <v>6976</v>
      </c>
      <c r="C612" s="54">
        <v>10200000</v>
      </c>
      <c r="D612" s="60"/>
    </row>
    <row r="613" spans="1:4" x14ac:dyDescent="0.3">
      <c r="A613" s="60">
        <v>605</v>
      </c>
      <c r="B613" s="1000" t="s">
        <v>6977</v>
      </c>
      <c r="C613" s="54">
        <v>12600000</v>
      </c>
      <c r="D613" s="60"/>
    </row>
    <row r="614" spans="1:4" x14ac:dyDescent="0.3">
      <c r="A614" s="60">
        <v>606</v>
      </c>
      <c r="B614" s="1000" t="s">
        <v>6978</v>
      </c>
      <c r="C614" s="54">
        <v>22200000</v>
      </c>
      <c r="D614" s="60"/>
    </row>
    <row r="615" spans="1:4" x14ac:dyDescent="0.3">
      <c r="A615" s="60">
        <v>607</v>
      </c>
      <c r="B615" s="1000" t="s">
        <v>6979</v>
      </c>
      <c r="C615" s="54">
        <v>8400000</v>
      </c>
      <c r="D615" s="60"/>
    </row>
    <row r="616" spans="1:4" x14ac:dyDescent="0.3">
      <c r="A616" s="60">
        <v>608</v>
      </c>
      <c r="B616" s="1000" t="s">
        <v>6696</v>
      </c>
      <c r="C616" s="54">
        <v>19200000</v>
      </c>
      <c r="D616" s="60"/>
    </row>
    <row r="617" spans="1:4" x14ac:dyDescent="0.3">
      <c r="A617" s="60">
        <v>609</v>
      </c>
      <c r="B617" s="1000" t="s">
        <v>6558</v>
      </c>
      <c r="C617" s="54">
        <v>7200000</v>
      </c>
      <c r="D617" s="60"/>
    </row>
    <row r="618" spans="1:4" x14ac:dyDescent="0.3">
      <c r="A618" s="60">
        <v>610</v>
      </c>
      <c r="B618" s="1000" t="s">
        <v>6980</v>
      </c>
      <c r="C618" s="54">
        <v>9000000</v>
      </c>
      <c r="D618" s="60"/>
    </row>
    <row r="619" spans="1:4" x14ac:dyDescent="0.3">
      <c r="A619" s="60">
        <v>611</v>
      </c>
      <c r="B619" s="1000" t="s">
        <v>6981</v>
      </c>
      <c r="C619" s="54">
        <v>12000000</v>
      </c>
      <c r="D619" s="60"/>
    </row>
    <row r="620" spans="1:4" x14ac:dyDescent="0.3">
      <c r="A620" s="60">
        <v>612</v>
      </c>
      <c r="B620" s="1000" t="s">
        <v>6982</v>
      </c>
      <c r="C620" s="54">
        <v>12600000</v>
      </c>
      <c r="D620" s="60"/>
    </row>
    <row r="621" spans="1:4" x14ac:dyDescent="0.3">
      <c r="A621" s="60">
        <v>613</v>
      </c>
      <c r="B621" s="1000" t="s">
        <v>6983</v>
      </c>
      <c r="C621" s="54">
        <v>16800000</v>
      </c>
      <c r="D621" s="60"/>
    </row>
    <row r="622" spans="1:4" x14ac:dyDescent="0.3">
      <c r="A622" s="60">
        <v>614</v>
      </c>
      <c r="B622" s="1000" t="s">
        <v>6984</v>
      </c>
      <c r="C622" s="54">
        <v>10800000</v>
      </c>
      <c r="D622" s="60"/>
    </row>
    <row r="623" spans="1:4" x14ac:dyDescent="0.3">
      <c r="A623" s="60">
        <v>615</v>
      </c>
      <c r="B623" s="1000" t="s">
        <v>6985</v>
      </c>
      <c r="C623" s="54">
        <v>10200000</v>
      </c>
      <c r="D623" s="60"/>
    </row>
    <row r="624" spans="1:4" x14ac:dyDescent="0.3">
      <c r="A624" s="60">
        <v>616</v>
      </c>
      <c r="B624" s="1000" t="s">
        <v>6986</v>
      </c>
      <c r="C624" s="54">
        <v>7200000</v>
      </c>
      <c r="D624" s="60"/>
    </row>
    <row r="625" spans="1:4" x14ac:dyDescent="0.3">
      <c r="A625" s="60">
        <v>617</v>
      </c>
      <c r="B625" s="1000" t="s">
        <v>6987</v>
      </c>
      <c r="C625" s="54">
        <v>12000000</v>
      </c>
      <c r="D625" s="60"/>
    </row>
    <row r="626" spans="1:4" x14ac:dyDescent="0.3">
      <c r="A626" s="60">
        <v>618</v>
      </c>
      <c r="B626" s="1000" t="s">
        <v>6988</v>
      </c>
      <c r="C626" s="54">
        <v>20400000</v>
      </c>
      <c r="D626" s="60"/>
    </row>
    <row r="627" spans="1:4" x14ac:dyDescent="0.3">
      <c r="A627" s="60">
        <v>619</v>
      </c>
      <c r="B627" s="1000" t="s">
        <v>6989</v>
      </c>
      <c r="C627" s="54">
        <v>48000000</v>
      </c>
      <c r="D627" s="60"/>
    </row>
    <row r="628" spans="1:4" x14ac:dyDescent="0.3">
      <c r="A628" s="60">
        <v>620</v>
      </c>
      <c r="B628" s="1000" t="s">
        <v>6990</v>
      </c>
      <c r="C628" s="54">
        <v>14400000</v>
      </c>
      <c r="D628" s="60"/>
    </row>
    <row r="629" spans="1:4" x14ac:dyDescent="0.3">
      <c r="A629" s="60">
        <v>621</v>
      </c>
      <c r="B629" s="1000" t="s">
        <v>6991</v>
      </c>
      <c r="C629" s="54">
        <v>42000000</v>
      </c>
      <c r="D629" s="60"/>
    </row>
    <row r="630" spans="1:4" x14ac:dyDescent="0.3">
      <c r="A630" s="60">
        <v>622</v>
      </c>
      <c r="B630" s="1000" t="s">
        <v>6992</v>
      </c>
      <c r="C630" s="54">
        <v>18000000</v>
      </c>
      <c r="D630" s="60"/>
    </row>
    <row r="631" spans="1:4" x14ac:dyDescent="0.3">
      <c r="A631" s="60">
        <v>623</v>
      </c>
      <c r="B631" s="1000" t="s">
        <v>6993</v>
      </c>
      <c r="C631" s="54">
        <v>16200000</v>
      </c>
      <c r="D631" s="60"/>
    </row>
    <row r="632" spans="1:4" x14ac:dyDescent="0.3">
      <c r="A632" s="60">
        <v>624</v>
      </c>
      <c r="B632" s="1000" t="s">
        <v>6994</v>
      </c>
      <c r="C632" s="54">
        <v>36600000</v>
      </c>
      <c r="D632" s="60"/>
    </row>
    <row r="633" spans="1:4" x14ac:dyDescent="0.3">
      <c r="A633" s="60">
        <v>625</v>
      </c>
      <c r="B633" s="1000" t="s">
        <v>6995</v>
      </c>
      <c r="C633" s="54">
        <v>9600000</v>
      </c>
      <c r="D633" s="60"/>
    </row>
    <row r="634" spans="1:4" x14ac:dyDescent="0.3">
      <c r="A634" s="60">
        <v>626</v>
      </c>
      <c r="B634" s="1000" t="s">
        <v>6996</v>
      </c>
      <c r="C634" s="54">
        <v>61800000</v>
      </c>
      <c r="D634" s="60"/>
    </row>
    <row r="635" spans="1:4" x14ac:dyDescent="0.3">
      <c r="A635" s="60">
        <v>627</v>
      </c>
      <c r="B635" s="1000" t="s">
        <v>6997</v>
      </c>
      <c r="C635" s="54">
        <v>43200000</v>
      </c>
      <c r="D635" s="60"/>
    </row>
    <row r="636" spans="1:4" x14ac:dyDescent="0.3">
      <c r="A636" s="60">
        <v>628</v>
      </c>
      <c r="B636" s="1000" t="s">
        <v>6998</v>
      </c>
      <c r="C636" s="54">
        <v>37200000</v>
      </c>
      <c r="D636" s="60"/>
    </row>
    <row r="637" spans="1:4" x14ac:dyDescent="0.3">
      <c r="A637" s="60">
        <v>629</v>
      </c>
      <c r="B637" s="1000" t="s">
        <v>6999</v>
      </c>
      <c r="C637" s="54">
        <v>9600000</v>
      </c>
      <c r="D637" s="60"/>
    </row>
    <row r="638" spans="1:4" x14ac:dyDescent="0.3">
      <c r="A638" s="60">
        <v>630</v>
      </c>
      <c r="B638" s="1000" t="s">
        <v>7000</v>
      </c>
      <c r="C638" s="54">
        <v>17400000</v>
      </c>
      <c r="D638" s="60"/>
    </row>
    <row r="639" spans="1:4" x14ac:dyDescent="0.3">
      <c r="A639" s="60">
        <v>631</v>
      </c>
      <c r="B639" s="1000" t="s">
        <v>7001</v>
      </c>
      <c r="C639" s="54">
        <v>20400000</v>
      </c>
      <c r="D639" s="60"/>
    </row>
    <row r="640" spans="1:4" x14ac:dyDescent="0.3">
      <c r="A640" s="60">
        <v>632</v>
      </c>
      <c r="B640" s="1000" t="s">
        <v>7002</v>
      </c>
      <c r="C640" s="54">
        <v>29400000</v>
      </c>
      <c r="D640" s="60"/>
    </row>
    <row r="641" spans="1:4" ht="31.2" x14ac:dyDescent="0.3">
      <c r="A641" s="60">
        <v>633</v>
      </c>
      <c r="B641" s="1000" t="s">
        <v>7003</v>
      </c>
      <c r="C641" s="54">
        <v>18600000</v>
      </c>
      <c r="D641" s="60"/>
    </row>
    <row r="642" spans="1:4" x14ac:dyDescent="0.3">
      <c r="A642" s="60">
        <v>634</v>
      </c>
      <c r="B642" s="1000" t="s">
        <v>7004</v>
      </c>
      <c r="C642" s="54">
        <v>32400000</v>
      </c>
      <c r="D642" s="60"/>
    </row>
    <row r="643" spans="1:4" x14ac:dyDescent="0.3">
      <c r="A643" s="60">
        <v>635</v>
      </c>
      <c r="B643" s="1000" t="s">
        <v>7005</v>
      </c>
      <c r="C643" s="54">
        <v>21600000</v>
      </c>
      <c r="D643" s="60"/>
    </row>
    <row r="644" spans="1:4" x14ac:dyDescent="0.3">
      <c r="A644" s="60">
        <v>636</v>
      </c>
      <c r="B644" s="1000" t="s">
        <v>7006</v>
      </c>
      <c r="C644" s="54">
        <v>19200000</v>
      </c>
      <c r="D644" s="60"/>
    </row>
    <row r="645" spans="1:4" x14ac:dyDescent="0.3">
      <c r="A645" s="60">
        <v>637</v>
      </c>
      <c r="B645" s="1000" t="s">
        <v>7007</v>
      </c>
      <c r="C645" s="54">
        <v>15000000</v>
      </c>
      <c r="D645" s="60"/>
    </row>
    <row r="646" spans="1:4" x14ac:dyDescent="0.3">
      <c r="A646" s="60">
        <v>638</v>
      </c>
      <c r="B646" s="1000" t="s">
        <v>7008</v>
      </c>
      <c r="C646" s="54">
        <v>31800000</v>
      </c>
      <c r="D646" s="60"/>
    </row>
    <row r="647" spans="1:4" x14ac:dyDescent="0.3">
      <c r="A647" s="60">
        <v>639</v>
      </c>
      <c r="B647" s="1000" t="s">
        <v>7009</v>
      </c>
      <c r="C647" s="54">
        <v>21600000</v>
      </c>
      <c r="D647" s="60"/>
    </row>
    <row r="648" spans="1:4" x14ac:dyDescent="0.3">
      <c r="A648" s="60">
        <v>640</v>
      </c>
      <c r="B648" s="1000" t="s">
        <v>7010</v>
      </c>
      <c r="C648" s="54">
        <v>37200000</v>
      </c>
      <c r="D648" s="60"/>
    </row>
    <row r="649" spans="1:4" x14ac:dyDescent="0.3">
      <c r="A649" s="60">
        <v>641</v>
      </c>
      <c r="B649" s="1000" t="s">
        <v>7011</v>
      </c>
      <c r="C649" s="54">
        <v>18600000</v>
      </c>
      <c r="D649" s="60"/>
    </row>
    <row r="650" spans="1:4" x14ac:dyDescent="0.3">
      <c r="A650" s="60">
        <v>642</v>
      </c>
      <c r="B650" s="1000" t="s">
        <v>7012</v>
      </c>
      <c r="C650" s="54">
        <v>14400000</v>
      </c>
      <c r="D650" s="60"/>
    </row>
    <row r="651" spans="1:4" x14ac:dyDescent="0.3">
      <c r="A651" s="60">
        <v>643</v>
      </c>
      <c r="B651" s="1000" t="s">
        <v>7013</v>
      </c>
      <c r="C651" s="54">
        <v>19200000</v>
      </c>
      <c r="D651" s="60"/>
    </row>
    <row r="652" spans="1:4" x14ac:dyDescent="0.3">
      <c r="A652" s="60">
        <v>644</v>
      </c>
      <c r="B652" s="1000" t="s">
        <v>7014</v>
      </c>
      <c r="C652" s="54">
        <v>22200000</v>
      </c>
      <c r="D652" s="60"/>
    </row>
    <row r="653" spans="1:4" x14ac:dyDescent="0.3">
      <c r="A653" s="60">
        <v>645</v>
      </c>
      <c r="B653" s="1000" t="s">
        <v>7015</v>
      </c>
      <c r="C653" s="54">
        <v>53400000</v>
      </c>
      <c r="D653" s="60"/>
    </row>
    <row r="654" spans="1:4" x14ac:dyDescent="0.3">
      <c r="A654" s="60">
        <v>646</v>
      </c>
      <c r="B654" s="1000" t="s">
        <v>7016</v>
      </c>
      <c r="C654" s="54">
        <v>12000000</v>
      </c>
      <c r="D654" s="60"/>
    </row>
    <row r="655" spans="1:4" x14ac:dyDescent="0.3">
      <c r="A655" s="60">
        <v>647</v>
      </c>
      <c r="B655" s="1000" t="s">
        <v>7017</v>
      </c>
      <c r="C655" s="54">
        <v>18000000</v>
      </c>
      <c r="D655" s="60"/>
    </row>
    <row r="656" spans="1:4" x14ac:dyDescent="0.3">
      <c r="A656" s="60">
        <v>648</v>
      </c>
      <c r="B656" s="1000" t="s">
        <v>7018</v>
      </c>
      <c r="C656" s="54">
        <v>28800000</v>
      </c>
      <c r="D656" s="60"/>
    </row>
    <row r="657" spans="1:4" x14ac:dyDescent="0.3">
      <c r="A657" s="60">
        <v>649</v>
      </c>
      <c r="B657" s="1000" t="s">
        <v>7019</v>
      </c>
      <c r="C657" s="54">
        <v>77400000</v>
      </c>
      <c r="D657" s="60"/>
    </row>
    <row r="658" spans="1:4" x14ac:dyDescent="0.3">
      <c r="A658" s="60">
        <v>650</v>
      </c>
      <c r="B658" s="1000" t="s">
        <v>7020</v>
      </c>
      <c r="C658" s="54">
        <v>24000000</v>
      </c>
      <c r="D658" s="60"/>
    </row>
    <row r="659" spans="1:4" x14ac:dyDescent="0.3">
      <c r="A659" s="60">
        <v>651</v>
      </c>
      <c r="B659" s="1000" t="s">
        <v>7021</v>
      </c>
      <c r="C659" s="54">
        <v>27000000</v>
      </c>
      <c r="D659" s="60"/>
    </row>
    <row r="660" spans="1:4" x14ac:dyDescent="0.3">
      <c r="A660" s="60">
        <v>652</v>
      </c>
      <c r="B660" s="1000" t="s">
        <v>7022</v>
      </c>
      <c r="C660" s="54">
        <v>24000000</v>
      </c>
      <c r="D660" s="60"/>
    </row>
    <row r="661" spans="1:4" x14ac:dyDescent="0.3">
      <c r="A661" s="60">
        <v>653</v>
      </c>
      <c r="B661" s="1000" t="s">
        <v>7023</v>
      </c>
      <c r="C661" s="54">
        <v>56400000</v>
      </c>
      <c r="D661" s="60"/>
    </row>
    <row r="662" spans="1:4" x14ac:dyDescent="0.3">
      <c r="A662" s="60">
        <v>654</v>
      </c>
      <c r="B662" s="1000" t="s">
        <v>7024</v>
      </c>
      <c r="C662" s="54">
        <v>13800000</v>
      </c>
      <c r="D662" s="60"/>
    </row>
    <row r="663" spans="1:4" x14ac:dyDescent="0.3">
      <c r="A663" s="60">
        <v>655</v>
      </c>
      <c r="B663" s="1000" t="s">
        <v>7025</v>
      </c>
      <c r="C663" s="54">
        <v>16200000</v>
      </c>
      <c r="D663" s="60"/>
    </row>
    <row r="664" spans="1:4" x14ac:dyDescent="0.3">
      <c r="A664" s="60">
        <v>656</v>
      </c>
      <c r="B664" s="1000" t="s">
        <v>7026</v>
      </c>
      <c r="C664" s="54">
        <v>28800000</v>
      </c>
      <c r="D664" s="60"/>
    </row>
    <row r="665" spans="1:4" x14ac:dyDescent="0.3">
      <c r="A665" s="60">
        <v>657</v>
      </c>
      <c r="B665" s="1000" t="s">
        <v>7027</v>
      </c>
      <c r="C665" s="54">
        <v>24000000</v>
      </c>
      <c r="D665" s="60"/>
    </row>
    <row r="666" spans="1:4" x14ac:dyDescent="0.3">
      <c r="A666" s="60">
        <v>658</v>
      </c>
      <c r="B666" s="1000" t="s">
        <v>7028</v>
      </c>
      <c r="C666" s="54">
        <v>19800000</v>
      </c>
      <c r="D666" s="60"/>
    </row>
    <row r="667" spans="1:4" x14ac:dyDescent="0.3">
      <c r="A667" s="60">
        <v>659</v>
      </c>
      <c r="B667" s="1000" t="s">
        <v>7029</v>
      </c>
      <c r="C667" s="54">
        <v>12000000</v>
      </c>
      <c r="D667" s="60"/>
    </row>
    <row r="668" spans="1:4" x14ac:dyDescent="0.3">
      <c r="A668" s="60">
        <v>660</v>
      </c>
      <c r="B668" s="1000" t="s">
        <v>7030</v>
      </c>
      <c r="C668" s="54">
        <v>17400000</v>
      </c>
      <c r="D668" s="60"/>
    </row>
    <row r="669" spans="1:4" x14ac:dyDescent="0.3">
      <c r="A669" s="60">
        <v>661</v>
      </c>
      <c r="B669" s="1000" t="s">
        <v>7031</v>
      </c>
      <c r="C669" s="54">
        <v>13200000</v>
      </c>
      <c r="D669" s="60"/>
    </row>
    <row r="670" spans="1:4" x14ac:dyDescent="0.3">
      <c r="A670" s="60">
        <v>662</v>
      </c>
      <c r="B670" s="1000" t="s">
        <v>7032</v>
      </c>
      <c r="C670" s="54">
        <v>7200000</v>
      </c>
      <c r="D670" s="60"/>
    </row>
    <row r="671" spans="1:4" x14ac:dyDescent="0.3">
      <c r="A671" s="60">
        <v>663</v>
      </c>
      <c r="B671" s="1000" t="s">
        <v>6685</v>
      </c>
      <c r="C671" s="54">
        <v>11400000</v>
      </c>
      <c r="D671" s="60"/>
    </row>
    <row r="672" spans="1:4" x14ac:dyDescent="0.3">
      <c r="A672" s="60">
        <v>664</v>
      </c>
      <c r="B672" s="1000" t="s">
        <v>6600</v>
      </c>
      <c r="C672" s="54">
        <v>9000000</v>
      </c>
      <c r="D672" s="60"/>
    </row>
    <row r="673" spans="1:4" x14ac:dyDescent="0.3">
      <c r="A673" s="60">
        <v>665</v>
      </c>
      <c r="B673" s="1000" t="s">
        <v>7033</v>
      </c>
      <c r="C673" s="54">
        <v>11400000</v>
      </c>
      <c r="D673" s="60"/>
    </row>
    <row r="674" spans="1:4" x14ac:dyDescent="0.3">
      <c r="A674" s="60">
        <v>666</v>
      </c>
      <c r="B674" s="1000" t="s">
        <v>7034</v>
      </c>
      <c r="C674" s="54">
        <v>9600000</v>
      </c>
      <c r="D674" s="60"/>
    </row>
    <row r="675" spans="1:4" x14ac:dyDescent="0.3">
      <c r="A675" s="60">
        <v>667</v>
      </c>
      <c r="B675" s="1000" t="s">
        <v>7035</v>
      </c>
      <c r="C675" s="54">
        <v>25800000</v>
      </c>
      <c r="D675" s="60"/>
    </row>
    <row r="676" spans="1:4" x14ac:dyDescent="0.3">
      <c r="A676" s="60">
        <v>668</v>
      </c>
      <c r="B676" s="1000" t="s">
        <v>7036</v>
      </c>
      <c r="C676" s="54">
        <v>19200000</v>
      </c>
      <c r="D676" s="60"/>
    </row>
    <row r="677" spans="1:4" x14ac:dyDescent="0.3">
      <c r="A677" s="60">
        <v>669</v>
      </c>
      <c r="B677" s="1000" t="s">
        <v>7037</v>
      </c>
      <c r="C677" s="54">
        <v>7800000</v>
      </c>
      <c r="D677" s="60"/>
    </row>
    <row r="678" spans="1:4" x14ac:dyDescent="0.3">
      <c r="A678" s="60">
        <v>670</v>
      </c>
      <c r="B678" s="1000" t="s">
        <v>6494</v>
      </c>
      <c r="C678" s="54">
        <v>7200000</v>
      </c>
      <c r="D678" s="60"/>
    </row>
    <row r="679" spans="1:4" x14ac:dyDescent="0.3">
      <c r="A679" s="60">
        <v>671</v>
      </c>
      <c r="B679" s="1000" t="s">
        <v>7038</v>
      </c>
      <c r="C679" s="54">
        <v>14400000</v>
      </c>
      <c r="D679" s="60"/>
    </row>
    <row r="680" spans="1:4" x14ac:dyDescent="0.3">
      <c r="A680" s="60">
        <v>672</v>
      </c>
      <c r="B680" s="1000" t="s">
        <v>7039</v>
      </c>
      <c r="C680" s="54">
        <v>12600000</v>
      </c>
      <c r="D680" s="60"/>
    </row>
    <row r="681" spans="1:4" x14ac:dyDescent="0.3">
      <c r="A681" s="60">
        <v>673</v>
      </c>
      <c r="B681" s="1000" t="s">
        <v>6696</v>
      </c>
      <c r="C681" s="54">
        <v>9600000</v>
      </c>
      <c r="D681" s="60"/>
    </row>
    <row r="682" spans="1:4" x14ac:dyDescent="0.3">
      <c r="A682" s="60">
        <v>674</v>
      </c>
      <c r="B682" s="1000" t="s">
        <v>6983</v>
      </c>
      <c r="C682" s="54">
        <v>16800000</v>
      </c>
      <c r="D682" s="60"/>
    </row>
    <row r="683" spans="1:4" x14ac:dyDescent="0.3">
      <c r="A683" s="60">
        <v>675</v>
      </c>
      <c r="B683" s="1000" t="s">
        <v>7040</v>
      </c>
      <c r="C683" s="54">
        <v>18600000</v>
      </c>
      <c r="D683" s="60"/>
    </row>
    <row r="684" spans="1:4" x14ac:dyDescent="0.3">
      <c r="A684" s="60">
        <v>676</v>
      </c>
      <c r="B684" s="1000" t="s">
        <v>7041</v>
      </c>
      <c r="C684" s="54">
        <v>7800000</v>
      </c>
      <c r="D684" s="60"/>
    </row>
    <row r="685" spans="1:4" x14ac:dyDescent="0.3">
      <c r="A685" s="60">
        <v>677</v>
      </c>
      <c r="B685" s="1000" t="s">
        <v>7042</v>
      </c>
      <c r="C685" s="54">
        <v>8400000</v>
      </c>
      <c r="D685" s="60"/>
    </row>
    <row r="686" spans="1:4" x14ac:dyDescent="0.3">
      <c r="A686" s="60">
        <v>678</v>
      </c>
      <c r="B686" s="1000" t="s">
        <v>7043</v>
      </c>
      <c r="C686" s="54">
        <v>13200000</v>
      </c>
      <c r="D686" s="60"/>
    </row>
    <row r="687" spans="1:4" x14ac:dyDescent="0.3">
      <c r="A687" s="60">
        <v>679</v>
      </c>
      <c r="B687" s="1000" t="s">
        <v>7044</v>
      </c>
      <c r="C687" s="54">
        <v>7200000</v>
      </c>
      <c r="D687" s="60"/>
    </row>
    <row r="688" spans="1:4" x14ac:dyDescent="0.3">
      <c r="A688" s="60">
        <v>680</v>
      </c>
      <c r="B688" s="1000" t="s">
        <v>7045</v>
      </c>
      <c r="C688" s="54">
        <v>20400000</v>
      </c>
      <c r="D688" s="60"/>
    </row>
    <row r="689" spans="1:4" x14ac:dyDescent="0.3">
      <c r="A689" s="60">
        <v>681</v>
      </c>
      <c r="B689" s="1000" t="s">
        <v>7046</v>
      </c>
      <c r="C689" s="54">
        <v>24000000</v>
      </c>
      <c r="D689" s="60"/>
    </row>
    <row r="690" spans="1:4" ht="31.2" x14ac:dyDescent="0.3">
      <c r="A690" s="60">
        <v>682</v>
      </c>
      <c r="B690" s="1000" t="s">
        <v>7047</v>
      </c>
      <c r="C690" s="54">
        <v>24000000</v>
      </c>
      <c r="D690" s="60"/>
    </row>
    <row r="691" spans="1:4" x14ac:dyDescent="0.3">
      <c r="A691" s="60">
        <v>683</v>
      </c>
      <c r="B691" s="1000" t="s">
        <v>7048</v>
      </c>
      <c r="C691" s="54">
        <v>16200000</v>
      </c>
      <c r="D691" s="60"/>
    </row>
    <row r="692" spans="1:4" x14ac:dyDescent="0.3">
      <c r="A692" s="60">
        <v>684</v>
      </c>
      <c r="B692" s="1000" t="s">
        <v>7049</v>
      </c>
      <c r="C692" s="54">
        <v>49200000</v>
      </c>
      <c r="D692" s="60"/>
    </row>
    <row r="693" spans="1:4" x14ac:dyDescent="0.3">
      <c r="A693" s="60">
        <v>685</v>
      </c>
      <c r="B693" s="1000" t="s">
        <v>7050</v>
      </c>
      <c r="C693" s="54">
        <v>59400000</v>
      </c>
      <c r="D693" s="60"/>
    </row>
    <row r="694" spans="1:4" x14ac:dyDescent="0.3">
      <c r="A694" s="60">
        <v>686</v>
      </c>
      <c r="B694" s="1000" t="s">
        <v>7051</v>
      </c>
      <c r="C694" s="54">
        <v>38400000</v>
      </c>
      <c r="D694" s="60"/>
    </row>
    <row r="695" spans="1:4" x14ac:dyDescent="0.3">
      <c r="A695" s="60">
        <v>687</v>
      </c>
      <c r="B695" s="1000" t="s">
        <v>7052</v>
      </c>
      <c r="C695" s="54">
        <v>25800000</v>
      </c>
      <c r="D695" s="60"/>
    </row>
    <row r="696" spans="1:4" x14ac:dyDescent="0.3">
      <c r="A696" s="60">
        <v>688</v>
      </c>
      <c r="B696" s="1000" t="s">
        <v>7053</v>
      </c>
      <c r="C696" s="54">
        <v>18000000</v>
      </c>
      <c r="D696" s="60"/>
    </row>
    <row r="697" spans="1:4" x14ac:dyDescent="0.3">
      <c r="A697" s="60">
        <v>689</v>
      </c>
      <c r="B697" s="1000" t="s">
        <v>7054</v>
      </c>
      <c r="C697" s="54">
        <v>20400000</v>
      </c>
      <c r="D697" s="60"/>
    </row>
    <row r="698" spans="1:4" x14ac:dyDescent="0.3">
      <c r="A698" s="60">
        <v>690</v>
      </c>
      <c r="B698" s="1000" t="s">
        <v>6616</v>
      </c>
      <c r="C698" s="54">
        <v>21600000</v>
      </c>
      <c r="D698" s="60"/>
    </row>
    <row r="699" spans="1:4" x14ac:dyDescent="0.3">
      <c r="A699" s="60">
        <v>691</v>
      </c>
      <c r="B699" s="1000" t="s">
        <v>7055</v>
      </c>
      <c r="C699" s="54">
        <v>15600000</v>
      </c>
      <c r="D699" s="60"/>
    </row>
    <row r="700" spans="1:4" x14ac:dyDescent="0.3">
      <c r="A700" s="60">
        <v>692</v>
      </c>
      <c r="B700" s="1000" t="s">
        <v>7056</v>
      </c>
      <c r="C700" s="54">
        <v>34200000</v>
      </c>
      <c r="D700" s="60"/>
    </row>
    <row r="701" spans="1:4" x14ac:dyDescent="0.3">
      <c r="A701" s="60">
        <v>693</v>
      </c>
      <c r="B701" s="1000" t="s">
        <v>7057</v>
      </c>
      <c r="C701" s="54">
        <v>7200000</v>
      </c>
      <c r="D701" s="60"/>
    </row>
    <row r="702" spans="1:4" x14ac:dyDescent="0.3">
      <c r="A702" s="60">
        <v>694</v>
      </c>
      <c r="B702" s="1000" t="s">
        <v>7058</v>
      </c>
      <c r="C702" s="54">
        <v>31800000</v>
      </c>
      <c r="D702" s="60"/>
    </row>
    <row r="703" spans="1:4" x14ac:dyDescent="0.3">
      <c r="A703" s="60">
        <v>695</v>
      </c>
      <c r="B703" s="1000" t="s">
        <v>7059</v>
      </c>
      <c r="C703" s="54">
        <v>9000000</v>
      </c>
      <c r="D703" s="60"/>
    </row>
    <row r="704" spans="1:4" x14ac:dyDescent="0.3">
      <c r="A704" s="60">
        <v>696</v>
      </c>
      <c r="B704" s="1000" t="s">
        <v>7060</v>
      </c>
      <c r="C704" s="54">
        <v>13800000</v>
      </c>
      <c r="D704" s="60"/>
    </row>
    <row r="705" spans="1:4" x14ac:dyDescent="0.3">
      <c r="A705" s="60">
        <v>697</v>
      </c>
      <c r="B705" s="1000" t="s">
        <v>7061</v>
      </c>
      <c r="C705" s="54">
        <v>15000000</v>
      </c>
      <c r="D705" s="60"/>
    </row>
    <row r="706" spans="1:4" x14ac:dyDescent="0.3">
      <c r="A706" s="60">
        <v>698</v>
      </c>
      <c r="B706" s="1000" t="s">
        <v>7062</v>
      </c>
      <c r="C706" s="54">
        <v>13200000</v>
      </c>
      <c r="D706" s="60"/>
    </row>
    <row r="707" spans="1:4" x14ac:dyDescent="0.3">
      <c r="A707" s="60">
        <v>699</v>
      </c>
      <c r="B707" s="1000" t="s">
        <v>7063</v>
      </c>
      <c r="C707" s="54">
        <v>39000000</v>
      </c>
      <c r="D707" s="60"/>
    </row>
    <row r="708" spans="1:4" x14ac:dyDescent="0.3">
      <c r="A708" s="60">
        <v>700</v>
      </c>
      <c r="B708" s="1000" t="s">
        <v>7064</v>
      </c>
      <c r="C708" s="54">
        <v>28200000</v>
      </c>
      <c r="D708" s="60"/>
    </row>
    <row r="709" spans="1:4" x14ac:dyDescent="0.3">
      <c r="A709" s="60">
        <v>701</v>
      </c>
      <c r="B709" s="1000" t="s">
        <v>7065</v>
      </c>
      <c r="C709" s="54">
        <v>23400000</v>
      </c>
      <c r="D709" s="60"/>
    </row>
    <row r="710" spans="1:4" x14ac:dyDescent="0.3">
      <c r="A710" s="60">
        <v>702</v>
      </c>
      <c r="B710" s="1000" t="s">
        <v>7066</v>
      </c>
      <c r="C710" s="54">
        <v>11400000</v>
      </c>
      <c r="D710" s="60"/>
    </row>
    <row r="711" spans="1:4" x14ac:dyDescent="0.3">
      <c r="A711" s="60">
        <v>703</v>
      </c>
      <c r="B711" s="1000" t="s">
        <v>7067</v>
      </c>
      <c r="C711" s="54">
        <v>25800000</v>
      </c>
      <c r="D711" s="60"/>
    </row>
    <row r="712" spans="1:4" x14ac:dyDescent="0.3">
      <c r="A712" s="60">
        <v>704</v>
      </c>
      <c r="B712" s="1000" t="s">
        <v>7068</v>
      </c>
      <c r="C712" s="54">
        <v>19800000</v>
      </c>
      <c r="D712" s="60"/>
    </row>
    <row r="713" spans="1:4" x14ac:dyDescent="0.3">
      <c r="A713" s="60">
        <v>705</v>
      </c>
      <c r="B713" s="1000" t="s">
        <v>7069</v>
      </c>
      <c r="C713" s="54">
        <v>28800000</v>
      </c>
      <c r="D713" s="60"/>
    </row>
    <row r="714" spans="1:4" x14ac:dyDescent="0.3">
      <c r="A714" s="60">
        <v>706</v>
      </c>
      <c r="B714" s="1000" t="s">
        <v>7070</v>
      </c>
      <c r="C714" s="54">
        <v>64800000</v>
      </c>
      <c r="D714" s="60"/>
    </row>
    <row r="715" spans="1:4" x14ac:dyDescent="0.3">
      <c r="A715" s="60">
        <v>707</v>
      </c>
      <c r="B715" s="1000" t="s">
        <v>7071</v>
      </c>
      <c r="C715" s="54">
        <v>40200000</v>
      </c>
      <c r="D715" s="60"/>
    </row>
    <row r="716" spans="1:4" x14ac:dyDescent="0.3">
      <c r="A716" s="60">
        <v>708</v>
      </c>
      <c r="B716" s="1000" t="s">
        <v>7072</v>
      </c>
      <c r="C716" s="54">
        <v>96600000</v>
      </c>
      <c r="D716" s="60"/>
    </row>
    <row r="717" spans="1:4" x14ac:dyDescent="0.3">
      <c r="A717" s="60">
        <v>709</v>
      </c>
      <c r="B717" s="1000" t="s">
        <v>7073</v>
      </c>
      <c r="C717" s="54">
        <v>18000000</v>
      </c>
      <c r="D717" s="60"/>
    </row>
    <row r="718" spans="1:4" x14ac:dyDescent="0.3">
      <c r="A718" s="60">
        <v>710</v>
      </c>
      <c r="B718" s="1000" t="s">
        <v>7074</v>
      </c>
      <c r="C718" s="54">
        <v>44400000</v>
      </c>
      <c r="D718" s="60"/>
    </row>
    <row r="719" spans="1:4" x14ac:dyDescent="0.3">
      <c r="A719" s="60">
        <v>711</v>
      </c>
      <c r="B719" s="1000" t="s">
        <v>7075</v>
      </c>
      <c r="C719" s="54">
        <v>36000000</v>
      </c>
      <c r="D719" s="60"/>
    </row>
    <row r="720" spans="1:4" x14ac:dyDescent="0.3">
      <c r="A720" s="60">
        <v>712</v>
      </c>
      <c r="B720" s="1000" t="s">
        <v>7076</v>
      </c>
      <c r="C720" s="54">
        <v>12000000</v>
      </c>
      <c r="D720" s="60"/>
    </row>
    <row r="721" spans="1:4" x14ac:dyDescent="0.3">
      <c r="A721" s="60">
        <v>713</v>
      </c>
      <c r="B721" s="1000" t="s">
        <v>7077</v>
      </c>
      <c r="C721" s="54">
        <v>9600000</v>
      </c>
      <c r="D721" s="60"/>
    </row>
    <row r="722" spans="1:4" x14ac:dyDescent="0.3">
      <c r="A722" s="60">
        <v>714</v>
      </c>
      <c r="B722" s="1000" t="s">
        <v>7078</v>
      </c>
      <c r="C722" s="54">
        <v>7800000</v>
      </c>
      <c r="D722" s="60"/>
    </row>
    <row r="723" spans="1:4" x14ac:dyDescent="0.3">
      <c r="A723" s="60">
        <v>715</v>
      </c>
      <c r="B723" s="1000" t="s">
        <v>7079</v>
      </c>
      <c r="C723" s="54">
        <v>12600000</v>
      </c>
      <c r="D723" s="60"/>
    </row>
    <row r="724" spans="1:4" x14ac:dyDescent="0.3">
      <c r="A724" s="60">
        <v>716</v>
      </c>
      <c r="B724" s="1000" t="s">
        <v>7080</v>
      </c>
      <c r="C724" s="54">
        <v>12000000</v>
      </c>
      <c r="D724" s="60"/>
    </row>
    <row r="725" spans="1:4" x14ac:dyDescent="0.3">
      <c r="A725" s="60">
        <v>717</v>
      </c>
      <c r="B725" s="1000" t="s">
        <v>7081</v>
      </c>
      <c r="C725" s="54">
        <v>7200000</v>
      </c>
      <c r="D725" s="60"/>
    </row>
    <row r="726" spans="1:4" x14ac:dyDescent="0.3">
      <c r="A726" s="60">
        <v>718</v>
      </c>
      <c r="B726" s="1000" t="s">
        <v>7082</v>
      </c>
      <c r="C726" s="54">
        <v>7200000</v>
      </c>
      <c r="D726" s="60"/>
    </row>
    <row r="727" spans="1:4" x14ac:dyDescent="0.3">
      <c r="A727" s="60">
        <v>719</v>
      </c>
      <c r="B727" s="1000" t="s">
        <v>6901</v>
      </c>
      <c r="C727" s="54">
        <v>15600000</v>
      </c>
      <c r="D727" s="60"/>
    </row>
    <row r="728" spans="1:4" x14ac:dyDescent="0.3">
      <c r="A728" s="60">
        <v>720</v>
      </c>
      <c r="B728" s="1000" t="s">
        <v>7083</v>
      </c>
      <c r="C728" s="54">
        <v>21000000</v>
      </c>
      <c r="D728" s="60"/>
    </row>
    <row r="729" spans="1:4" x14ac:dyDescent="0.3">
      <c r="A729" s="60">
        <v>721</v>
      </c>
      <c r="B729" s="1000" t="s">
        <v>7084</v>
      </c>
      <c r="C729" s="54">
        <v>9600000</v>
      </c>
      <c r="D729" s="60"/>
    </row>
    <row r="730" spans="1:4" x14ac:dyDescent="0.3">
      <c r="A730" s="60">
        <v>722</v>
      </c>
      <c r="B730" s="1000" t="s">
        <v>7085</v>
      </c>
      <c r="C730" s="54">
        <v>11400000</v>
      </c>
      <c r="D730" s="60"/>
    </row>
    <row r="731" spans="1:4" x14ac:dyDescent="0.3">
      <c r="A731" s="60">
        <v>723</v>
      </c>
      <c r="B731" s="1000" t="s">
        <v>7086</v>
      </c>
      <c r="C731" s="54">
        <v>24000000</v>
      </c>
      <c r="D731" s="60"/>
    </row>
    <row r="732" spans="1:4" x14ac:dyDescent="0.3">
      <c r="A732" s="60">
        <v>724</v>
      </c>
      <c r="B732" s="1000" t="s">
        <v>6605</v>
      </c>
      <c r="C732" s="54">
        <v>15600000</v>
      </c>
      <c r="D732" s="60"/>
    </row>
    <row r="733" spans="1:4" x14ac:dyDescent="0.3">
      <c r="A733" s="60">
        <v>725</v>
      </c>
      <c r="B733" s="1000" t="s">
        <v>6500</v>
      </c>
      <c r="C733" s="54">
        <v>8400000</v>
      </c>
      <c r="D733" s="60"/>
    </row>
    <row r="734" spans="1:4" x14ac:dyDescent="0.3">
      <c r="A734" s="60">
        <v>726</v>
      </c>
      <c r="B734" s="1000" t="s">
        <v>7087</v>
      </c>
      <c r="C734" s="54">
        <v>25200000</v>
      </c>
      <c r="D734" s="60"/>
    </row>
    <row r="735" spans="1:4" x14ac:dyDescent="0.3">
      <c r="A735" s="60">
        <v>727</v>
      </c>
      <c r="B735" s="1000" t="s">
        <v>7088</v>
      </c>
      <c r="C735" s="54">
        <v>8400000</v>
      </c>
      <c r="D735" s="60"/>
    </row>
    <row r="736" spans="1:4" x14ac:dyDescent="0.3">
      <c r="A736" s="60">
        <v>728</v>
      </c>
      <c r="B736" s="1000" t="s">
        <v>7089</v>
      </c>
      <c r="C736" s="54">
        <v>16800000</v>
      </c>
      <c r="D736" s="60"/>
    </row>
    <row r="737" spans="1:4" x14ac:dyDescent="0.3">
      <c r="A737" s="60">
        <v>729</v>
      </c>
      <c r="B737" s="1000" t="s">
        <v>6986</v>
      </c>
      <c r="C737" s="54">
        <v>12600000</v>
      </c>
      <c r="D737" s="60"/>
    </row>
    <row r="738" spans="1:4" x14ac:dyDescent="0.3">
      <c r="A738" s="60">
        <v>730</v>
      </c>
      <c r="B738" s="1000" t="s">
        <v>7090</v>
      </c>
      <c r="C738" s="54">
        <v>19200000</v>
      </c>
      <c r="D738" s="60"/>
    </row>
    <row r="739" spans="1:4" x14ac:dyDescent="0.3">
      <c r="A739" s="60">
        <v>731</v>
      </c>
      <c r="B739" s="1000" t="s">
        <v>7091</v>
      </c>
      <c r="C739" s="54">
        <v>19800000</v>
      </c>
      <c r="D739" s="60"/>
    </row>
    <row r="740" spans="1:4" x14ac:dyDescent="0.3">
      <c r="A740" s="60">
        <v>732</v>
      </c>
      <c r="B740" s="1000" t="s">
        <v>7092</v>
      </c>
      <c r="C740" s="54">
        <v>90600000</v>
      </c>
      <c r="D740" s="60"/>
    </row>
    <row r="741" spans="1:4" x14ac:dyDescent="0.3">
      <c r="A741" s="60">
        <v>733</v>
      </c>
      <c r="B741" s="1000" t="s">
        <v>7093</v>
      </c>
      <c r="C741" s="54">
        <v>79800000</v>
      </c>
      <c r="D741" s="60"/>
    </row>
    <row r="742" spans="1:4" x14ac:dyDescent="0.3">
      <c r="A742" s="60">
        <v>734</v>
      </c>
      <c r="B742" s="1000" t="s">
        <v>7094</v>
      </c>
      <c r="C742" s="54">
        <v>45600000</v>
      </c>
      <c r="D742" s="60"/>
    </row>
    <row r="743" spans="1:4" x14ac:dyDescent="0.3">
      <c r="A743" s="60">
        <v>735</v>
      </c>
      <c r="B743" s="1000" t="s">
        <v>7095</v>
      </c>
      <c r="C743" s="54">
        <v>62400000</v>
      </c>
      <c r="D743" s="60"/>
    </row>
    <row r="744" spans="1:4" x14ac:dyDescent="0.3">
      <c r="A744" s="60">
        <v>736</v>
      </c>
      <c r="B744" s="1000" t="s">
        <v>7096</v>
      </c>
      <c r="C744" s="54">
        <v>60000000</v>
      </c>
      <c r="D744" s="60"/>
    </row>
    <row r="745" spans="1:4" x14ac:dyDescent="0.3">
      <c r="A745" s="60">
        <v>737</v>
      </c>
      <c r="B745" s="1000" t="s">
        <v>7097</v>
      </c>
      <c r="C745" s="54">
        <v>24600000</v>
      </c>
      <c r="D745" s="60"/>
    </row>
    <row r="746" spans="1:4" x14ac:dyDescent="0.3">
      <c r="A746" s="60">
        <v>738</v>
      </c>
      <c r="B746" s="1000" t="s">
        <v>7098</v>
      </c>
      <c r="C746" s="54">
        <v>13800000</v>
      </c>
      <c r="D746" s="60"/>
    </row>
    <row r="747" spans="1:4" x14ac:dyDescent="0.3">
      <c r="A747" s="60">
        <v>739</v>
      </c>
      <c r="B747" s="1000" t="s">
        <v>7099</v>
      </c>
      <c r="C747" s="54">
        <v>18000000</v>
      </c>
      <c r="D747" s="60"/>
    </row>
    <row r="748" spans="1:4" x14ac:dyDescent="0.3">
      <c r="A748" s="60">
        <v>740</v>
      </c>
      <c r="B748" s="1000" t="s">
        <v>7100</v>
      </c>
      <c r="C748" s="54">
        <v>58200000</v>
      </c>
      <c r="D748" s="60"/>
    </row>
    <row r="749" spans="1:4" x14ac:dyDescent="0.3">
      <c r="A749" s="60">
        <v>741</v>
      </c>
      <c r="B749" s="1000" t="s">
        <v>7101</v>
      </c>
      <c r="C749" s="54">
        <v>37800000</v>
      </c>
      <c r="D749" s="60"/>
    </row>
    <row r="750" spans="1:4" x14ac:dyDescent="0.3">
      <c r="A750" s="60">
        <v>742</v>
      </c>
      <c r="B750" s="1000" t="s">
        <v>6574</v>
      </c>
      <c r="C750" s="54">
        <v>19200000</v>
      </c>
      <c r="D750" s="60"/>
    </row>
    <row r="751" spans="1:4" x14ac:dyDescent="0.3">
      <c r="A751" s="60">
        <v>743</v>
      </c>
      <c r="B751" s="1000" t="s">
        <v>7102</v>
      </c>
      <c r="C751" s="54">
        <v>15600000</v>
      </c>
      <c r="D751" s="60"/>
    </row>
    <row r="752" spans="1:4" x14ac:dyDescent="0.3">
      <c r="A752" s="60">
        <v>744</v>
      </c>
      <c r="B752" s="1000" t="s">
        <v>7103</v>
      </c>
      <c r="C752" s="54">
        <v>31800000</v>
      </c>
      <c r="D752" s="60"/>
    </row>
    <row r="753" spans="1:4" x14ac:dyDescent="0.3">
      <c r="A753" s="60">
        <v>745</v>
      </c>
      <c r="B753" s="1000" t="s">
        <v>7104</v>
      </c>
      <c r="C753" s="54">
        <v>22200000</v>
      </c>
      <c r="D753" s="60"/>
    </row>
    <row r="754" spans="1:4" x14ac:dyDescent="0.3">
      <c r="A754" s="60">
        <v>746</v>
      </c>
      <c r="B754" s="1000" t="s">
        <v>7105</v>
      </c>
      <c r="C754" s="54">
        <v>19200000</v>
      </c>
      <c r="D754" s="60"/>
    </row>
    <row r="755" spans="1:4" x14ac:dyDescent="0.3">
      <c r="A755" s="60">
        <v>747</v>
      </c>
      <c r="B755" s="1000" t="s">
        <v>7106</v>
      </c>
      <c r="C755" s="54">
        <v>18000000</v>
      </c>
      <c r="D755" s="60"/>
    </row>
    <row r="756" spans="1:4" x14ac:dyDescent="0.3">
      <c r="A756" s="60">
        <v>748</v>
      </c>
      <c r="B756" s="1000" t="s">
        <v>7107</v>
      </c>
      <c r="C756" s="54">
        <v>15000000</v>
      </c>
      <c r="D756" s="60"/>
    </row>
    <row r="757" spans="1:4" x14ac:dyDescent="0.3">
      <c r="A757" s="60">
        <v>749</v>
      </c>
      <c r="B757" s="1000" t="s">
        <v>7108</v>
      </c>
      <c r="C757" s="54">
        <v>8400000</v>
      </c>
      <c r="D757" s="60"/>
    </row>
    <row r="758" spans="1:4" x14ac:dyDescent="0.3">
      <c r="A758" s="60">
        <v>750</v>
      </c>
      <c r="B758" s="1000" t="s">
        <v>7109</v>
      </c>
      <c r="C758" s="54">
        <v>25200000</v>
      </c>
      <c r="D758" s="60"/>
    </row>
    <row r="759" spans="1:4" x14ac:dyDescent="0.3">
      <c r="A759" s="60">
        <v>751</v>
      </c>
      <c r="B759" s="1000" t="s">
        <v>7110</v>
      </c>
      <c r="C759" s="54">
        <v>36000000</v>
      </c>
      <c r="D759" s="60"/>
    </row>
    <row r="760" spans="1:4" x14ac:dyDescent="0.3">
      <c r="A760" s="60">
        <v>752</v>
      </c>
      <c r="B760" s="1000" t="s">
        <v>7111</v>
      </c>
      <c r="C760" s="54">
        <v>20400000</v>
      </c>
      <c r="D760" s="60"/>
    </row>
    <row r="761" spans="1:4" x14ac:dyDescent="0.3">
      <c r="A761" s="60">
        <v>753</v>
      </c>
      <c r="B761" s="1000" t="s">
        <v>7112</v>
      </c>
      <c r="C761" s="54">
        <v>31800000</v>
      </c>
      <c r="D761" s="60"/>
    </row>
    <row r="762" spans="1:4" x14ac:dyDescent="0.3">
      <c r="A762" s="60">
        <v>754</v>
      </c>
      <c r="B762" s="1000" t="s">
        <v>7113</v>
      </c>
      <c r="C762" s="54">
        <v>18000000</v>
      </c>
      <c r="D762" s="60"/>
    </row>
    <row r="763" spans="1:4" x14ac:dyDescent="0.3">
      <c r="A763" s="60">
        <v>755</v>
      </c>
      <c r="B763" s="1000" t="s">
        <v>7114</v>
      </c>
      <c r="C763" s="54">
        <v>31200000</v>
      </c>
      <c r="D763" s="60"/>
    </row>
    <row r="764" spans="1:4" x14ac:dyDescent="0.3">
      <c r="A764" s="60">
        <v>756</v>
      </c>
      <c r="B764" s="1000" t="s">
        <v>7115</v>
      </c>
      <c r="C764" s="54">
        <v>20400000</v>
      </c>
      <c r="D764" s="60"/>
    </row>
    <row r="765" spans="1:4" x14ac:dyDescent="0.3">
      <c r="A765" s="60">
        <v>757</v>
      </c>
      <c r="B765" s="1000" t="s">
        <v>7116</v>
      </c>
      <c r="C765" s="54">
        <v>20400000</v>
      </c>
      <c r="D765" s="60"/>
    </row>
    <row r="766" spans="1:4" x14ac:dyDescent="0.3">
      <c r="A766" s="60">
        <v>758</v>
      </c>
      <c r="B766" s="1000" t="s">
        <v>7117</v>
      </c>
      <c r="C766" s="54">
        <v>11400000</v>
      </c>
      <c r="D766" s="60"/>
    </row>
    <row r="767" spans="1:4" x14ac:dyDescent="0.3">
      <c r="A767" s="60">
        <v>759</v>
      </c>
      <c r="B767" s="1000" t="s">
        <v>7118</v>
      </c>
      <c r="C767" s="54">
        <v>29400000</v>
      </c>
      <c r="D767" s="60"/>
    </row>
    <row r="768" spans="1:4" x14ac:dyDescent="0.3">
      <c r="A768" s="60">
        <v>760</v>
      </c>
      <c r="B768" s="1000" t="s">
        <v>7119</v>
      </c>
      <c r="C768" s="54">
        <v>19200000</v>
      </c>
      <c r="D768" s="60"/>
    </row>
    <row r="769" spans="1:4" x14ac:dyDescent="0.3">
      <c r="A769" s="60">
        <v>761</v>
      </c>
      <c r="B769" s="1000" t="s">
        <v>7120</v>
      </c>
      <c r="C769" s="54">
        <v>13800000</v>
      </c>
      <c r="D769" s="60"/>
    </row>
    <row r="770" spans="1:4" x14ac:dyDescent="0.3">
      <c r="A770" s="60">
        <v>762</v>
      </c>
      <c r="B770" s="1000" t="s">
        <v>7121</v>
      </c>
      <c r="C770" s="54">
        <v>13200000</v>
      </c>
      <c r="D770" s="60"/>
    </row>
    <row r="771" spans="1:4" x14ac:dyDescent="0.3">
      <c r="A771" s="60">
        <v>763</v>
      </c>
      <c r="B771" s="1000" t="s">
        <v>7122</v>
      </c>
      <c r="C771" s="54">
        <v>30600000</v>
      </c>
      <c r="D771" s="60"/>
    </row>
    <row r="772" spans="1:4" x14ac:dyDescent="0.3">
      <c r="A772" s="60">
        <v>764</v>
      </c>
      <c r="B772" s="1000" t="s">
        <v>7123</v>
      </c>
      <c r="C772" s="54">
        <v>16200000</v>
      </c>
      <c r="D772" s="60"/>
    </row>
    <row r="773" spans="1:4" x14ac:dyDescent="0.3">
      <c r="A773" s="60">
        <v>765</v>
      </c>
      <c r="B773" s="1000" t="s">
        <v>7124</v>
      </c>
      <c r="C773" s="54">
        <v>33600000</v>
      </c>
      <c r="D773" s="60"/>
    </row>
    <row r="774" spans="1:4" x14ac:dyDescent="0.3">
      <c r="A774" s="60">
        <v>766</v>
      </c>
      <c r="B774" s="1000" t="s">
        <v>7125</v>
      </c>
      <c r="C774" s="54">
        <v>24000000</v>
      </c>
      <c r="D774" s="60"/>
    </row>
    <row r="775" spans="1:4" x14ac:dyDescent="0.3">
      <c r="A775" s="60">
        <v>767</v>
      </c>
      <c r="B775" s="1000" t="s">
        <v>7126</v>
      </c>
      <c r="C775" s="54">
        <v>10800000</v>
      </c>
      <c r="D775" s="60"/>
    </row>
    <row r="776" spans="1:4" x14ac:dyDescent="0.3">
      <c r="A776" s="60">
        <v>768</v>
      </c>
      <c r="B776" s="1000" t="s">
        <v>7127</v>
      </c>
      <c r="C776" s="54">
        <v>13800000</v>
      </c>
      <c r="D776" s="60"/>
    </row>
    <row r="777" spans="1:4" x14ac:dyDescent="0.3">
      <c r="A777" s="60">
        <v>769</v>
      </c>
      <c r="B777" s="1000" t="s">
        <v>7128</v>
      </c>
      <c r="C777" s="54">
        <v>7800000</v>
      </c>
      <c r="D777" s="60"/>
    </row>
    <row r="778" spans="1:4" x14ac:dyDescent="0.3">
      <c r="A778" s="60">
        <v>770</v>
      </c>
      <c r="B778" s="1000" t="s">
        <v>7129</v>
      </c>
      <c r="C778" s="54">
        <v>19200000</v>
      </c>
      <c r="D778" s="60"/>
    </row>
    <row r="779" spans="1:4" x14ac:dyDescent="0.3">
      <c r="A779" s="60">
        <v>771</v>
      </c>
      <c r="B779" s="1000" t="s">
        <v>7130</v>
      </c>
      <c r="C779" s="54">
        <v>12000000</v>
      </c>
      <c r="D779" s="60"/>
    </row>
    <row r="780" spans="1:4" x14ac:dyDescent="0.3">
      <c r="A780" s="60">
        <v>772</v>
      </c>
      <c r="B780" s="1000" t="s">
        <v>6970</v>
      </c>
      <c r="C780" s="54">
        <v>9000000</v>
      </c>
      <c r="D780" s="60"/>
    </row>
    <row r="781" spans="1:4" x14ac:dyDescent="0.3">
      <c r="A781" s="60">
        <v>773</v>
      </c>
      <c r="B781" s="1000" t="s">
        <v>7131</v>
      </c>
      <c r="C781" s="54">
        <v>0</v>
      </c>
      <c r="D781" s="60"/>
    </row>
    <row r="782" spans="1:4" x14ac:dyDescent="0.3">
      <c r="A782" s="60">
        <v>774</v>
      </c>
      <c r="B782" s="1000" t="s">
        <v>7132</v>
      </c>
      <c r="C782" s="54">
        <v>7800000</v>
      </c>
      <c r="D782" s="60"/>
    </row>
    <row r="783" spans="1:4" x14ac:dyDescent="0.3">
      <c r="A783" s="60">
        <v>775</v>
      </c>
      <c r="B783" s="1000" t="s">
        <v>7133</v>
      </c>
      <c r="C783" s="54">
        <v>12600000</v>
      </c>
      <c r="D783" s="60"/>
    </row>
    <row r="784" spans="1:4" x14ac:dyDescent="0.3">
      <c r="A784" s="60">
        <v>776</v>
      </c>
      <c r="B784" s="1000" t="s">
        <v>7134</v>
      </c>
      <c r="C784" s="54">
        <v>15600000</v>
      </c>
      <c r="D784" s="60"/>
    </row>
    <row r="785" spans="1:4" x14ac:dyDescent="0.3">
      <c r="A785" s="60">
        <v>777</v>
      </c>
      <c r="B785" s="1000" t="s">
        <v>7135</v>
      </c>
      <c r="C785" s="54">
        <v>9600000</v>
      </c>
      <c r="D785" s="60"/>
    </row>
    <row r="786" spans="1:4" x14ac:dyDescent="0.3">
      <c r="A786" s="60">
        <v>778</v>
      </c>
      <c r="B786" s="1000" t="s">
        <v>7136</v>
      </c>
      <c r="C786" s="54">
        <v>17400000</v>
      </c>
      <c r="D786" s="60"/>
    </row>
    <row r="787" spans="1:4" x14ac:dyDescent="0.3">
      <c r="A787" s="60">
        <v>779</v>
      </c>
      <c r="B787" s="1000" t="s">
        <v>7137</v>
      </c>
      <c r="C787" s="54">
        <v>17400000</v>
      </c>
      <c r="D787" s="60"/>
    </row>
    <row r="788" spans="1:4" x14ac:dyDescent="0.3">
      <c r="A788" s="60">
        <v>780</v>
      </c>
      <c r="B788" s="1000" t="s">
        <v>7138</v>
      </c>
      <c r="C788" s="54">
        <v>36600000</v>
      </c>
      <c r="D788" s="60"/>
    </row>
    <row r="789" spans="1:4" x14ac:dyDescent="0.3">
      <c r="A789" s="60">
        <v>781</v>
      </c>
      <c r="B789" s="1000" t="s">
        <v>7139</v>
      </c>
      <c r="C789" s="54">
        <v>10800000</v>
      </c>
      <c r="D789" s="60"/>
    </row>
    <row r="790" spans="1:4" x14ac:dyDescent="0.3">
      <c r="A790" s="60">
        <v>782</v>
      </c>
      <c r="B790" s="1000" t="s">
        <v>7140</v>
      </c>
      <c r="C790" s="54">
        <v>23400000</v>
      </c>
      <c r="D790" s="60"/>
    </row>
    <row r="791" spans="1:4" x14ac:dyDescent="0.3">
      <c r="A791" s="60">
        <v>783</v>
      </c>
      <c r="B791" s="1000" t="s">
        <v>7141</v>
      </c>
      <c r="C791" s="54">
        <v>16200000</v>
      </c>
      <c r="D791" s="60"/>
    </row>
    <row r="792" spans="1:4" x14ac:dyDescent="0.3">
      <c r="A792" s="60">
        <v>784</v>
      </c>
      <c r="B792" s="1000" t="s">
        <v>7142</v>
      </c>
      <c r="C792" s="54">
        <v>31200000</v>
      </c>
      <c r="D792" s="60"/>
    </row>
    <row r="793" spans="1:4" x14ac:dyDescent="0.3">
      <c r="A793" s="60">
        <v>785</v>
      </c>
      <c r="B793" s="1000" t="s">
        <v>7143</v>
      </c>
      <c r="C793" s="54">
        <v>40200000</v>
      </c>
      <c r="D793" s="60"/>
    </row>
    <row r="794" spans="1:4" x14ac:dyDescent="0.3">
      <c r="A794" s="60">
        <v>786</v>
      </c>
      <c r="B794" s="1000" t="s">
        <v>7144</v>
      </c>
      <c r="C794" s="54">
        <v>27000000</v>
      </c>
      <c r="D794" s="60"/>
    </row>
    <row r="795" spans="1:4" x14ac:dyDescent="0.3">
      <c r="A795" s="60">
        <v>787</v>
      </c>
      <c r="B795" s="1000" t="s">
        <v>7145</v>
      </c>
      <c r="C795" s="54">
        <v>20400000</v>
      </c>
      <c r="D795" s="60"/>
    </row>
    <row r="796" spans="1:4" x14ac:dyDescent="0.3">
      <c r="A796" s="60">
        <v>788</v>
      </c>
      <c r="B796" s="1000" t="s">
        <v>7146</v>
      </c>
      <c r="C796" s="54">
        <v>27600000</v>
      </c>
      <c r="D796" s="60"/>
    </row>
    <row r="797" spans="1:4" x14ac:dyDescent="0.3">
      <c r="A797" s="60">
        <v>789</v>
      </c>
      <c r="B797" s="1000" t="s">
        <v>7147</v>
      </c>
      <c r="C797" s="54">
        <v>28800000</v>
      </c>
      <c r="D797" s="60"/>
    </row>
    <row r="798" spans="1:4" x14ac:dyDescent="0.3">
      <c r="A798" s="60">
        <v>790</v>
      </c>
      <c r="B798" s="1000" t="s">
        <v>7148</v>
      </c>
      <c r="C798" s="54">
        <v>16800000</v>
      </c>
      <c r="D798" s="60"/>
    </row>
    <row r="799" spans="1:4" x14ac:dyDescent="0.3">
      <c r="A799" s="60">
        <v>791</v>
      </c>
      <c r="B799" s="1000" t="s">
        <v>7149</v>
      </c>
      <c r="C799" s="54">
        <v>59400000</v>
      </c>
      <c r="D799" s="60"/>
    </row>
    <row r="800" spans="1:4" x14ac:dyDescent="0.3">
      <c r="A800" s="60">
        <v>792</v>
      </c>
      <c r="B800" s="1000" t="s">
        <v>7150</v>
      </c>
      <c r="C800" s="54">
        <v>9000000</v>
      </c>
      <c r="D800" s="60"/>
    </row>
    <row r="801" spans="1:4" x14ac:dyDescent="0.3">
      <c r="A801" s="60">
        <v>793</v>
      </c>
      <c r="B801" s="1000" t="s">
        <v>7151</v>
      </c>
      <c r="C801" s="54">
        <v>13200000</v>
      </c>
      <c r="D801" s="60"/>
    </row>
    <row r="802" spans="1:4" x14ac:dyDescent="0.3">
      <c r="A802" s="60">
        <v>794</v>
      </c>
      <c r="B802" s="1000" t="s">
        <v>7152</v>
      </c>
      <c r="C802" s="54">
        <v>18000000</v>
      </c>
      <c r="D802" s="60"/>
    </row>
    <row r="803" spans="1:4" x14ac:dyDescent="0.3">
      <c r="A803" s="60">
        <v>795</v>
      </c>
      <c r="B803" s="1000" t="s">
        <v>7153</v>
      </c>
      <c r="C803" s="54">
        <v>19200000</v>
      </c>
      <c r="D803" s="60"/>
    </row>
    <row r="804" spans="1:4" x14ac:dyDescent="0.3">
      <c r="A804" s="60">
        <v>796</v>
      </c>
      <c r="B804" s="1000" t="s">
        <v>7154</v>
      </c>
      <c r="C804" s="54">
        <v>18000000</v>
      </c>
      <c r="D804" s="60"/>
    </row>
    <row r="805" spans="1:4" x14ac:dyDescent="0.3">
      <c r="A805" s="60">
        <v>797</v>
      </c>
      <c r="B805" s="1000" t="s">
        <v>7155</v>
      </c>
      <c r="C805" s="54">
        <v>48000000</v>
      </c>
      <c r="D805" s="60"/>
    </row>
    <row r="806" spans="1:4" x14ac:dyDescent="0.3">
      <c r="A806" s="60">
        <v>798</v>
      </c>
      <c r="B806" s="1000" t="s">
        <v>7156</v>
      </c>
      <c r="C806" s="54">
        <v>14400000</v>
      </c>
      <c r="D806" s="60"/>
    </row>
    <row r="807" spans="1:4" x14ac:dyDescent="0.3">
      <c r="A807" s="60">
        <v>799</v>
      </c>
      <c r="B807" s="1000" t="s">
        <v>7157</v>
      </c>
      <c r="C807" s="54">
        <v>18000000</v>
      </c>
      <c r="D807" s="60"/>
    </row>
    <row r="808" spans="1:4" x14ac:dyDescent="0.3">
      <c r="A808" s="60">
        <v>800</v>
      </c>
      <c r="B808" s="1000" t="s">
        <v>7158</v>
      </c>
      <c r="C808" s="54">
        <v>23400000</v>
      </c>
      <c r="D808" s="60"/>
    </row>
    <row r="809" spans="1:4" x14ac:dyDescent="0.3">
      <c r="A809" s="60">
        <v>801</v>
      </c>
      <c r="B809" s="1000" t="s">
        <v>7159</v>
      </c>
      <c r="C809" s="54">
        <v>21600000</v>
      </c>
      <c r="D809" s="60"/>
    </row>
    <row r="810" spans="1:4" x14ac:dyDescent="0.3">
      <c r="A810" s="60">
        <v>802</v>
      </c>
      <c r="B810" s="1000" t="s">
        <v>7160</v>
      </c>
      <c r="C810" s="54">
        <v>19200000</v>
      </c>
      <c r="D810" s="60"/>
    </row>
    <row r="811" spans="1:4" x14ac:dyDescent="0.3">
      <c r="A811" s="60">
        <v>803</v>
      </c>
      <c r="B811" s="1000" t="s">
        <v>7161</v>
      </c>
      <c r="C811" s="54">
        <v>10200000</v>
      </c>
      <c r="D811" s="60"/>
    </row>
    <row r="812" spans="1:4" x14ac:dyDescent="0.3">
      <c r="A812" s="60">
        <v>804</v>
      </c>
      <c r="B812" s="1000" t="s">
        <v>7162</v>
      </c>
      <c r="C812" s="54">
        <v>17400000</v>
      </c>
      <c r="D812" s="60"/>
    </row>
    <row r="813" spans="1:4" x14ac:dyDescent="0.3">
      <c r="A813" s="60">
        <v>805</v>
      </c>
      <c r="B813" s="1000" t="s">
        <v>7163</v>
      </c>
      <c r="C813" s="54">
        <v>24600000</v>
      </c>
      <c r="D813" s="60"/>
    </row>
    <row r="814" spans="1:4" x14ac:dyDescent="0.3">
      <c r="A814" s="60">
        <v>806</v>
      </c>
      <c r="B814" s="1000" t="s">
        <v>7164</v>
      </c>
      <c r="C814" s="54">
        <v>24000000</v>
      </c>
      <c r="D814" s="60"/>
    </row>
    <row r="815" spans="1:4" x14ac:dyDescent="0.3">
      <c r="A815" s="60">
        <v>807</v>
      </c>
      <c r="B815" s="1000" t="s">
        <v>7165</v>
      </c>
      <c r="C815" s="54">
        <v>13200000</v>
      </c>
      <c r="D815" s="60"/>
    </row>
    <row r="816" spans="1:4" x14ac:dyDescent="0.3">
      <c r="A816" s="60">
        <v>808</v>
      </c>
      <c r="B816" s="1000" t="s">
        <v>7166</v>
      </c>
      <c r="C816" s="54">
        <v>19200000</v>
      </c>
      <c r="D816" s="60"/>
    </row>
    <row r="817" spans="1:4" x14ac:dyDescent="0.3">
      <c r="A817" s="60">
        <v>809</v>
      </c>
      <c r="B817" s="1000" t="s">
        <v>7167</v>
      </c>
      <c r="C817" s="54">
        <v>33000000</v>
      </c>
      <c r="D817" s="60"/>
    </row>
    <row r="818" spans="1:4" x14ac:dyDescent="0.3">
      <c r="A818" s="60">
        <v>810</v>
      </c>
      <c r="B818" s="1000" t="s">
        <v>7168</v>
      </c>
      <c r="C818" s="54">
        <v>25800000</v>
      </c>
      <c r="D818" s="60"/>
    </row>
    <row r="819" spans="1:4" x14ac:dyDescent="0.3">
      <c r="A819" s="60">
        <v>811</v>
      </c>
      <c r="B819" s="1000" t="s">
        <v>7169</v>
      </c>
      <c r="C819" s="54">
        <v>27000000</v>
      </c>
      <c r="D819" s="60"/>
    </row>
    <row r="820" spans="1:4" x14ac:dyDescent="0.3">
      <c r="A820" s="60">
        <v>812</v>
      </c>
      <c r="B820" s="1000" t="s">
        <v>7170</v>
      </c>
      <c r="C820" s="54">
        <v>11400000</v>
      </c>
      <c r="D820" s="60"/>
    </row>
    <row r="821" spans="1:4" x14ac:dyDescent="0.3">
      <c r="A821" s="60">
        <v>813</v>
      </c>
      <c r="B821" s="1000" t="s">
        <v>7171</v>
      </c>
      <c r="C821" s="54">
        <v>46200000</v>
      </c>
      <c r="D821" s="60"/>
    </row>
    <row r="822" spans="1:4" x14ac:dyDescent="0.3">
      <c r="A822" s="60">
        <v>814</v>
      </c>
      <c r="B822" s="1000" t="s">
        <v>7172</v>
      </c>
      <c r="C822" s="54">
        <v>69000000</v>
      </c>
      <c r="D822" s="60"/>
    </row>
    <row r="823" spans="1:4" x14ac:dyDescent="0.3">
      <c r="A823" s="60">
        <v>815</v>
      </c>
      <c r="B823" s="1000" t="s">
        <v>7173</v>
      </c>
      <c r="C823" s="54">
        <v>33000000</v>
      </c>
      <c r="D823" s="60"/>
    </row>
    <row r="824" spans="1:4" x14ac:dyDescent="0.3">
      <c r="A824" s="60">
        <v>816</v>
      </c>
      <c r="B824" s="1000" t="s">
        <v>7174</v>
      </c>
      <c r="C824" s="54">
        <v>20400000</v>
      </c>
      <c r="D824" s="60"/>
    </row>
    <row r="825" spans="1:4" x14ac:dyDescent="0.3">
      <c r="A825" s="60">
        <v>817</v>
      </c>
      <c r="B825" s="1000" t="s">
        <v>7175</v>
      </c>
      <c r="C825" s="54">
        <v>27000000</v>
      </c>
      <c r="D825" s="60"/>
    </row>
    <row r="826" spans="1:4" x14ac:dyDescent="0.3">
      <c r="A826" s="60">
        <v>818</v>
      </c>
      <c r="B826" s="1000" t="s">
        <v>7176</v>
      </c>
      <c r="C826" s="54">
        <v>78000000</v>
      </c>
      <c r="D826" s="60"/>
    </row>
    <row r="827" spans="1:4" x14ac:dyDescent="0.3">
      <c r="A827" s="60">
        <v>819</v>
      </c>
      <c r="B827" s="1000" t="s">
        <v>7177</v>
      </c>
      <c r="C827" s="54">
        <v>46200000</v>
      </c>
      <c r="D827" s="60"/>
    </row>
    <row r="828" spans="1:4" x14ac:dyDescent="0.3">
      <c r="A828" s="60">
        <v>820</v>
      </c>
      <c r="B828" s="1000" t="s">
        <v>7178</v>
      </c>
      <c r="C828" s="54">
        <v>16800000</v>
      </c>
      <c r="D828" s="60"/>
    </row>
    <row r="829" spans="1:4" x14ac:dyDescent="0.3">
      <c r="A829" s="60">
        <v>821</v>
      </c>
      <c r="B829" s="1000" t="s">
        <v>7179</v>
      </c>
      <c r="C829" s="54">
        <v>21000000</v>
      </c>
      <c r="D829" s="60"/>
    </row>
    <row r="830" spans="1:4" x14ac:dyDescent="0.3">
      <c r="A830" s="60">
        <v>822</v>
      </c>
      <c r="B830" s="1000" t="s">
        <v>7180</v>
      </c>
      <c r="C830" s="54">
        <v>12600000</v>
      </c>
      <c r="D830" s="60"/>
    </row>
    <row r="831" spans="1:4" x14ac:dyDescent="0.3">
      <c r="A831" s="60">
        <v>823</v>
      </c>
      <c r="B831" s="1000" t="s">
        <v>7181</v>
      </c>
      <c r="C831" s="54">
        <v>13800000</v>
      </c>
      <c r="D831" s="60"/>
    </row>
    <row r="832" spans="1:4" x14ac:dyDescent="0.3">
      <c r="A832" s="60">
        <v>824</v>
      </c>
      <c r="B832" s="1000" t="s">
        <v>7182</v>
      </c>
      <c r="C832" s="54">
        <v>21600000</v>
      </c>
      <c r="D832" s="60"/>
    </row>
    <row r="833" spans="1:4" x14ac:dyDescent="0.3">
      <c r="A833" s="60">
        <v>825</v>
      </c>
      <c r="B833" s="1000" t="s">
        <v>7183</v>
      </c>
      <c r="C833" s="54">
        <v>21000000</v>
      </c>
      <c r="D833" s="60"/>
    </row>
    <row r="834" spans="1:4" x14ac:dyDescent="0.3">
      <c r="A834" s="60">
        <v>826</v>
      </c>
      <c r="B834" s="1000" t="s">
        <v>7184</v>
      </c>
      <c r="C834" s="54">
        <v>7200000</v>
      </c>
      <c r="D834" s="60"/>
    </row>
    <row r="835" spans="1:4" x14ac:dyDescent="0.3">
      <c r="A835" s="60">
        <v>827</v>
      </c>
      <c r="B835" s="1000" t="s">
        <v>7185</v>
      </c>
      <c r="C835" s="54">
        <v>12600000</v>
      </c>
      <c r="D835" s="60"/>
    </row>
    <row r="836" spans="1:4" x14ac:dyDescent="0.3">
      <c r="A836" s="60">
        <v>828</v>
      </c>
      <c r="B836" s="1000" t="s">
        <v>6544</v>
      </c>
      <c r="C836" s="54">
        <v>7200000</v>
      </c>
      <c r="D836" s="60"/>
    </row>
    <row r="837" spans="1:4" x14ac:dyDescent="0.3">
      <c r="A837" s="60">
        <v>829</v>
      </c>
      <c r="B837" s="1000" t="s">
        <v>7130</v>
      </c>
      <c r="C837" s="54">
        <v>18000000</v>
      </c>
      <c r="D837" s="60"/>
    </row>
    <row r="838" spans="1:4" x14ac:dyDescent="0.3">
      <c r="A838" s="60">
        <v>830</v>
      </c>
      <c r="B838" s="1000" t="s">
        <v>7186</v>
      </c>
      <c r="C838" s="54">
        <v>11400000</v>
      </c>
      <c r="D838" s="60"/>
    </row>
    <row r="839" spans="1:4" x14ac:dyDescent="0.3">
      <c r="A839" s="60">
        <v>831</v>
      </c>
      <c r="B839" s="1000" t="s">
        <v>7187</v>
      </c>
      <c r="C839" s="54">
        <v>12000000</v>
      </c>
      <c r="D839" s="60"/>
    </row>
    <row r="840" spans="1:4" x14ac:dyDescent="0.3">
      <c r="A840" s="60">
        <v>832</v>
      </c>
      <c r="B840" s="1000" t="s">
        <v>7188</v>
      </c>
      <c r="C840" s="54">
        <v>49200000</v>
      </c>
      <c r="D840" s="60"/>
    </row>
    <row r="841" spans="1:4" x14ac:dyDescent="0.3">
      <c r="A841" s="60">
        <v>833</v>
      </c>
      <c r="B841" s="1000" t="s">
        <v>7189</v>
      </c>
      <c r="C841" s="54">
        <v>19200000</v>
      </c>
      <c r="D841" s="60"/>
    </row>
    <row r="842" spans="1:4" x14ac:dyDescent="0.3">
      <c r="A842" s="60">
        <v>834</v>
      </c>
      <c r="B842" s="1000" t="s">
        <v>7190</v>
      </c>
      <c r="C842" s="54">
        <v>12600000</v>
      </c>
      <c r="D842" s="60"/>
    </row>
    <row r="843" spans="1:4" x14ac:dyDescent="0.3">
      <c r="A843" s="60">
        <v>835</v>
      </c>
      <c r="B843" s="1000" t="s">
        <v>6605</v>
      </c>
      <c r="C843" s="54">
        <v>12000000</v>
      </c>
      <c r="D843" s="60"/>
    </row>
    <row r="844" spans="1:4" x14ac:dyDescent="0.3">
      <c r="A844" s="60">
        <v>836</v>
      </c>
      <c r="B844" s="1000" t="s">
        <v>7191</v>
      </c>
      <c r="C844" s="54">
        <v>31200000</v>
      </c>
      <c r="D844" s="60"/>
    </row>
    <row r="845" spans="1:4" x14ac:dyDescent="0.3">
      <c r="A845" s="60">
        <v>837</v>
      </c>
      <c r="B845" s="1000" t="s">
        <v>7192</v>
      </c>
      <c r="C845" s="54">
        <v>18600000</v>
      </c>
      <c r="D845" s="60"/>
    </row>
    <row r="846" spans="1:4" x14ac:dyDescent="0.3">
      <c r="A846" s="60">
        <v>838</v>
      </c>
      <c r="B846" s="1000" t="s">
        <v>7193</v>
      </c>
      <c r="C846" s="54">
        <v>9000000</v>
      </c>
      <c r="D846" s="60"/>
    </row>
    <row r="847" spans="1:4" x14ac:dyDescent="0.3">
      <c r="A847" s="60">
        <v>839</v>
      </c>
      <c r="B847" s="1000" t="s">
        <v>6723</v>
      </c>
      <c r="C847" s="54">
        <v>9000000</v>
      </c>
      <c r="D847" s="60"/>
    </row>
    <row r="848" spans="1:4" x14ac:dyDescent="0.3">
      <c r="A848" s="60">
        <v>840</v>
      </c>
      <c r="B848" s="1000" t="s">
        <v>7194</v>
      </c>
      <c r="C848" s="54">
        <v>10800000</v>
      </c>
      <c r="D848" s="60"/>
    </row>
    <row r="849" spans="1:4" x14ac:dyDescent="0.3">
      <c r="A849" s="60">
        <v>841</v>
      </c>
      <c r="B849" s="1000" t="s">
        <v>7195</v>
      </c>
      <c r="C849" s="54">
        <v>25200000</v>
      </c>
      <c r="D849" s="60"/>
    </row>
    <row r="850" spans="1:4" x14ac:dyDescent="0.3">
      <c r="A850" s="60">
        <v>842</v>
      </c>
      <c r="B850" s="1000" t="s">
        <v>7196</v>
      </c>
      <c r="C850" s="54">
        <v>18000000</v>
      </c>
      <c r="D850" s="60"/>
    </row>
    <row r="851" spans="1:4" x14ac:dyDescent="0.3">
      <c r="A851" s="60">
        <v>843</v>
      </c>
      <c r="B851" s="1000" t="s">
        <v>7197</v>
      </c>
      <c r="C851" s="54">
        <v>18600000</v>
      </c>
      <c r="D851" s="60"/>
    </row>
    <row r="852" spans="1:4" x14ac:dyDescent="0.3">
      <c r="A852" s="60">
        <v>844</v>
      </c>
      <c r="B852" s="1000" t="s">
        <v>7198</v>
      </c>
      <c r="C852" s="54">
        <v>20400000</v>
      </c>
      <c r="D852" s="60"/>
    </row>
    <row r="853" spans="1:4" x14ac:dyDescent="0.3">
      <c r="A853" s="60">
        <v>845</v>
      </c>
      <c r="B853" s="1000" t="s">
        <v>7199</v>
      </c>
      <c r="C853" s="54">
        <v>64800000</v>
      </c>
      <c r="D853" s="60"/>
    </row>
    <row r="854" spans="1:4" x14ac:dyDescent="0.3">
      <c r="A854" s="60">
        <v>846</v>
      </c>
      <c r="B854" s="1000" t="s">
        <v>7200</v>
      </c>
      <c r="C854" s="54">
        <v>53400000</v>
      </c>
      <c r="D854" s="60"/>
    </row>
    <row r="855" spans="1:4" x14ac:dyDescent="0.3">
      <c r="A855" s="60">
        <v>847</v>
      </c>
      <c r="B855" s="1000" t="s">
        <v>7201</v>
      </c>
      <c r="C855" s="54">
        <v>13200000</v>
      </c>
      <c r="D855" s="60"/>
    </row>
    <row r="856" spans="1:4" x14ac:dyDescent="0.3">
      <c r="A856" s="60">
        <v>848</v>
      </c>
      <c r="B856" s="1000" t="s">
        <v>7202</v>
      </c>
      <c r="C856" s="54">
        <v>10200000</v>
      </c>
      <c r="D856" s="60"/>
    </row>
    <row r="857" spans="1:4" x14ac:dyDescent="0.3">
      <c r="A857" s="60">
        <v>849</v>
      </c>
      <c r="B857" s="1000" t="s">
        <v>7203</v>
      </c>
      <c r="C857" s="54">
        <v>21000000</v>
      </c>
      <c r="D857" s="60"/>
    </row>
    <row r="858" spans="1:4" x14ac:dyDescent="0.3">
      <c r="A858" s="60">
        <v>850</v>
      </c>
      <c r="B858" s="1000" t="s">
        <v>7204</v>
      </c>
      <c r="C858" s="54">
        <v>17400000</v>
      </c>
      <c r="D858" s="60"/>
    </row>
    <row r="859" spans="1:4" x14ac:dyDescent="0.3">
      <c r="A859" s="60">
        <v>851</v>
      </c>
      <c r="B859" s="1000" t="s">
        <v>7205</v>
      </c>
      <c r="C859" s="54">
        <v>21600000</v>
      </c>
      <c r="D859" s="60"/>
    </row>
    <row r="860" spans="1:4" x14ac:dyDescent="0.3">
      <c r="A860" s="60">
        <v>852</v>
      </c>
      <c r="B860" s="1000" t="s">
        <v>7206</v>
      </c>
      <c r="C860" s="54">
        <v>12600000</v>
      </c>
      <c r="D860" s="60"/>
    </row>
    <row r="861" spans="1:4" x14ac:dyDescent="0.3">
      <c r="A861" s="60">
        <v>853</v>
      </c>
      <c r="B861" s="1000" t="s">
        <v>7207</v>
      </c>
      <c r="C861" s="54">
        <v>21600000</v>
      </c>
      <c r="D861" s="60"/>
    </row>
    <row r="862" spans="1:4" x14ac:dyDescent="0.3">
      <c r="A862" s="60">
        <v>854</v>
      </c>
      <c r="B862" s="1000" t="s">
        <v>7208</v>
      </c>
      <c r="C862" s="54">
        <v>12000000</v>
      </c>
      <c r="D862" s="60"/>
    </row>
    <row r="863" spans="1:4" x14ac:dyDescent="0.3">
      <c r="A863" s="60">
        <v>855</v>
      </c>
      <c r="B863" s="1000" t="s">
        <v>7209</v>
      </c>
      <c r="C863" s="54">
        <v>39000000</v>
      </c>
      <c r="D863" s="60"/>
    </row>
    <row r="864" spans="1:4" x14ac:dyDescent="0.3">
      <c r="A864" s="60">
        <v>856</v>
      </c>
      <c r="B864" s="1000" t="s">
        <v>7210</v>
      </c>
      <c r="C864" s="54">
        <v>18600000</v>
      </c>
      <c r="D864" s="60"/>
    </row>
    <row r="865" spans="1:4" x14ac:dyDescent="0.3">
      <c r="A865" s="60">
        <v>857</v>
      </c>
      <c r="B865" s="1000" t="s">
        <v>7211</v>
      </c>
      <c r="C865" s="54">
        <v>10800000</v>
      </c>
      <c r="D865" s="60"/>
    </row>
    <row r="866" spans="1:4" x14ac:dyDescent="0.3">
      <c r="A866" s="60">
        <v>858</v>
      </c>
      <c r="B866" s="1000" t="s">
        <v>7212</v>
      </c>
      <c r="C866" s="54">
        <v>12000000</v>
      </c>
      <c r="D866" s="60"/>
    </row>
    <row r="867" spans="1:4" x14ac:dyDescent="0.3">
      <c r="A867" s="60">
        <v>859</v>
      </c>
      <c r="B867" s="1000" t="s">
        <v>7213</v>
      </c>
      <c r="C867" s="54">
        <v>18000000</v>
      </c>
      <c r="D867" s="60"/>
    </row>
    <row r="868" spans="1:4" x14ac:dyDescent="0.3">
      <c r="A868" s="60">
        <v>860</v>
      </c>
      <c r="B868" s="1000" t="s">
        <v>7214</v>
      </c>
      <c r="C868" s="54">
        <v>28200000</v>
      </c>
      <c r="D868" s="60"/>
    </row>
    <row r="869" spans="1:4" x14ac:dyDescent="0.3">
      <c r="A869" s="60">
        <v>861</v>
      </c>
      <c r="B869" s="1000" t="s">
        <v>7215</v>
      </c>
      <c r="C869" s="54">
        <v>18600000</v>
      </c>
      <c r="D869" s="60"/>
    </row>
    <row r="870" spans="1:4" x14ac:dyDescent="0.3">
      <c r="A870" s="60">
        <v>862</v>
      </c>
      <c r="B870" s="1000" t="s">
        <v>7216</v>
      </c>
      <c r="C870" s="54">
        <v>25800000</v>
      </c>
      <c r="D870" s="60"/>
    </row>
    <row r="871" spans="1:4" x14ac:dyDescent="0.3">
      <c r="A871" s="60">
        <v>863</v>
      </c>
      <c r="B871" s="1000" t="s">
        <v>7217</v>
      </c>
      <c r="C871" s="54">
        <v>55200000</v>
      </c>
      <c r="D871" s="60"/>
    </row>
    <row r="872" spans="1:4" x14ac:dyDescent="0.3">
      <c r="A872" s="60">
        <v>864</v>
      </c>
      <c r="B872" s="1000" t="s">
        <v>7218</v>
      </c>
      <c r="C872" s="54">
        <v>46200000</v>
      </c>
      <c r="D872" s="60"/>
    </row>
    <row r="873" spans="1:4" x14ac:dyDescent="0.3">
      <c r="A873" s="60">
        <v>865</v>
      </c>
      <c r="B873" s="1000" t="s">
        <v>7219</v>
      </c>
      <c r="C873" s="54">
        <v>21000000</v>
      </c>
      <c r="D873" s="60"/>
    </row>
    <row r="874" spans="1:4" x14ac:dyDescent="0.3">
      <c r="A874" s="60">
        <v>866</v>
      </c>
      <c r="B874" s="1000" t="s">
        <v>7220</v>
      </c>
      <c r="C874" s="54">
        <v>12000000</v>
      </c>
      <c r="D874" s="60"/>
    </row>
    <row r="875" spans="1:4" x14ac:dyDescent="0.3">
      <c r="A875" s="60">
        <v>867</v>
      </c>
      <c r="B875" s="1000" t="s">
        <v>6902</v>
      </c>
      <c r="C875" s="54">
        <v>14400000</v>
      </c>
      <c r="D875" s="60"/>
    </row>
    <row r="876" spans="1:4" x14ac:dyDescent="0.3">
      <c r="A876" s="60">
        <v>868</v>
      </c>
      <c r="B876" s="1000" t="s">
        <v>6491</v>
      </c>
      <c r="C876" s="54">
        <v>11400000</v>
      </c>
      <c r="D876" s="60"/>
    </row>
    <row r="877" spans="1:4" x14ac:dyDescent="0.3">
      <c r="A877" s="60">
        <v>869</v>
      </c>
      <c r="B877" s="1000" t="s">
        <v>6970</v>
      </c>
      <c r="C877" s="54">
        <v>1200000</v>
      </c>
      <c r="D877" s="60"/>
    </row>
    <row r="878" spans="1:4" x14ac:dyDescent="0.3">
      <c r="A878" s="60">
        <v>870</v>
      </c>
      <c r="B878" s="1000" t="s">
        <v>7221</v>
      </c>
      <c r="C878" s="54">
        <v>11400000</v>
      </c>
      <c r="D878" s="60"/>
    </row>
    <row r="879" spans="1:4" x14ac:dyDescent="0.3">
      <c r="A879" s="60">
        <v>871</v>
      </c>
      <c r="B879" s="1000" t="s">
        <v>7222</v>
      </c>
      <c r="C879" s="54">
        <v>13200000</v>
      </c>
      <c r="D879" s="60"/>
    </row>
    <row r="880" spans="1:4" x14ac:dyDescent="0.3">
      <c r="A880" s="60">
        <v>872</v>
      </c>
      <c r="B880" s="1000" t="s">
        <v>7223</v>
      </c>
      <c r="C880" s="54">
        <v>8400000</v>
      </c>
      <c r="D880" s="60"/>
    </row>
    <row r="881" spans="1:4" x14ac:dyDescent="0.3">
      <c r="A881" s="60">
        <v>873</v>
      </c>
      <c r="B881" s="1000" t="s">
        <v>7224</v>
      </c>
      <c r="C881" s="54">
        <v>8400000</v>
      </c>
      <c r="D881" s="60"/>
    </row>
    <row r="882" spans="1:4" x14ac:dyDescent="0.3">
      <c r="A882" s="60">
        <v>874</v>
      </c>
      <c r="B882" s="1000" t="s">
        <v>7225</v>
      </c>
      <c r="C882" s="54">
        <v>12000000</v>
      </c>
      <c r="D882" s="60"/>
    </row>
    <row r="883" spans="1:4" x14ac:dyDescent="0.3">
      <c r="A883" s="60">
        <v>875</v>
      </c>
      <c r="B883" s="1000" t="s">
        <v>6506</v>
      </c>
      <c r="C883" s="54">
        <v>7800000</v>
      </c>
      <c r="D883" s="60"/>
    </row>
    <row r="884" spans="1:4" x14ac:dyDescent="0.3">
      <c r="A884" s="60">
        <v>876</v>
      </c>
      <c r="B884" s="1000" t="s">
        <v>7226</v>
      </c>
      <c r="C884" s="54">
        <v>12000000</v>
      </c>
      <c r="D884" s="60"/>
    </row>
    <row r="885" spans="1:4" x14ac:dyDescent="0.3">
      <c r="A885" s="60">
        <v>877</v>
      </c>
      <c r="B885" s="1000" t="s">
        <v>7227</v>
      </c>
      <c r="C885" s="54">
        <v>11400000</v>
      </c>
      <c r="D885" s="60"/>
    </row>
    <row r="886" spans="1:4" x14ac:dyDescent="0.3">
      <c r="A886" s="60">
        <v>878</v>
      </c>
      <c r="B886" s="1000" t="s">
        <v>7228</v>
      </c>
      <c r="C886" s="54">
        <v>14400000</v>
      </c>
      <c r="D886" s="60"/>
    </row>
    <row r="887" spans="1:4" x14ac:dyDescent="0.3">
      <c r="A887" s="60">
        <v>879</v>
      </c>
      <c r="B887" s="1000" t="s">
        <v>7229</v>
      </c>
      <c r="C887" s="54">
        <v>22800000</v>
      </c>
      <c r="D887" s="60"/>
    </row>
    <row r="888" spans="1:4" x14ac:dyDescent="0.3">
      <c r="A888" s="60">
        <v>880</v>
      </c>
      <c r="B888" s="1000" t="s">
        <v>7230</v>
      </c>
      <c r="C888" s="54">
        <v>17400000</v>
      </c>
      <c r="D888" s="60"/>
    </row>
    <row r="889" spans="1:4" x14ac:dyDescent="0.3">
      <c r="A889" s="60">
        <v>881</v>
      </c>
      <c r="B889" s="1000" t="s">
        <v>7231</v>
      </c>
      <c r="C889" s="54">
        <v>21000000</v>
      </c>
      <c r="D889" s="60"/>
    </row>
    <row r="890" spans="1:4" x14ac:dyDescent="0.3">
      <c r="A890" s="60">
        <v>882</v>
      </c>
      <c r="B890" s="1000" t="s">
        <v>7232</v>
      </c>
      <c r="C890" s="54">
        <v>13200000</v>
      </c>
      <c r="D890" s="60"/>
    </row>
    <row r="891" spans="1:4" x14ac:dyDescent="0.3">
      <c r="A891" s="60">
        <v>883</v>
      </c>
      <c r="B891" s="1000" t="s">
        <v>7233</v>
      </c>
      <c r="C891" s="54">
        <v>15600000</v>
      </c>
      <c r="D891" s="60"/>
    </row>
    <row r="892" spans="1:4" x14ac:dyDescent="0.3">
      <c r="A892" s="60">
        <v>884</v>
      </c>
      <c r="B892" s="1000" t="s">
        <v>7234</v>
      </c>
      <c r="C892" s="54">
        <v>14400000</v>
      </c>
      <c r="D892" s="60"/>
    </row>
    <row r="893" spans="1:4" x14ac:dyDescent="0.3">
      <c r="A893" s="60">
        <v>885</v>
      </c>
      <c r="B893" s="1000" t="s">
        <v>7235</v>
      </c>
      <c r="C893" s="54">
        <v>21000000</v>
      </c>
      <c r="D893" s="60"/>
    </row>
    <row r="894" spans="1:4" x14ac:dyDescent="0.3">
      <c r="A894" s="60">
        <v>886</v>
      </c>
      <c r="B894" s="1000" t="s">
        <v>7236</v>
      </c>
      <c r="C894" s="54">
        <v>15000000</v>
      </c>
      <c r="D894" s="60"/>
    </row>
    <row r="895" spans="1:4" x14ac:dyDescent="0.3">
      <c r="A895" s="60">
        <v>887</v>
      </c>
      <c r="B895" s="1000" t="s">
        <v>7237</v>
      </c>
      <c r="C895" s="54">
        <v>24600000</v>
      </c>
      <c r="D895" s="60"/>
    </row>
    <row r="896" spans="1:4" x14ac:dyDescent="0.3">
      <c r="A896" s="60">
        <v>888</v>
      </c>
      <c r="B896" s="1000" t="s">
        <v>7238</v>
      </c>
      <c r="C896" s="54">
        <v>10800000</v>
      </c>
      <c r="D896" s="60"/>
    </row>
    <row r="897" spans="1:4" x14ac:dyDescent="0.3">
      <c r="A897" s="60">
        <v>889</v>
      </c>
      <c r="B897" s="1000" t="s">
        <v>7239</v>
      </c>
      <c r="C897" s="54">
        <v>10800000</v>
      </c>
      <c r="D897" s="60"/>
    </row>
    <row r="898" spans="1:4" x14ac:dyDescent="0.3">
      <c r="A898" s="60">
        <v>890</v>
      </c>
      <c r="B898" s="1000" t="s">
        <v>7240</v>
      </c>
      <c r="C898" s="54">
        <v>7800000</v>
      </c>
      <c r="D898" s="60"/>
    </row>
    <row r="899" spans="1:4" x14ac:dyDescent="0.3">
      <c r="A899" s="60">
        <v>891</v>
      </c>
      <c r="B899" s="1000" t="s">
        <v>7241</v>
      </c>
      <c r="C899" s="54">
        <v>9000000</v>
      </c>
      <c r="D899" s="60"/>
    </row>
    <row r="900" spans="1:4" x14ac:dyDescent="0.3">
      <c r="A900" s="60">
        <v>892</v>
      </c>
      <c r="B900" s="1000" t="s">
        <v>7242</v>
      </c>
      <c r="C900" s="54">
        <v>10800000</v>
      </c>
      <c r="D900" s="60"/>
    </row>
    <row r="901" spans="1:4" x14ac:dyDescent="0.3">
      <c r="A901" s="60">
        <v>893</v>
      </c>
      <c r="B901" s="1000" t="s">
        <v>7243</v>
      </c>
      <c r="C901" s="54">
        <v>27000000</v>
      </c>
      <c r="D901" s="60"/>
    </row>
    <row r="902" spans="1:4" x14ac:dyDescent="0.3">
      <c r="A902" s="60">
        <v>894</v>
      </c>
      <c r="B902" s="1000" t="s">
        <v>7244</v>
      </c>
      <c r="C902" s="54">
        <v>15000000</v>
      </c>
      <c r="D902" s="60"/>
    </row>
    <row r="903" spans="1:4" x14ac:dyDescent="0.3">
      <c r="A903" s="60">
        <v>895</v>
      </c>
      <c r="B903" s="1000" t="s">
        <v>7245</v>
      </c>
      <c r="C903" s="54">
        <v>13800000</v>
      </c>
      <c r="D903" s="60"/>
    </row>
    <row r="904" spans="1:4" x14ac:dyDescent="0.3">
      <c r="A904" s="60">
        <v>896</v>
      </c>
      <c r="B904" s="1000" t="s">
        <v>7246</v>
      </c>
      <c r="C904" s="54">
        <v>8400000</v>
      </c>
      <c r="D904" s="60"/>
    </row>
    <row r="905" spans="1:4" x14ac:dyDescent="0.3">
      <c r="A905" s="60">
        <v>897</v>
      </c>
      <c r="B905" s="1000" t="s">
        <v>7247</v>
      </c>
      <c r="C905" s="54">
        <v>12600000</v>
      </c>
      <c r="D905" s="60"/>
    </row>
    <row r="906" spans="1:4" x14ac:dyDescent="0.3">
      <c r="A906" s="60">
        <v>898</v>
      </c>
      <c r="B906" s="1000" t="s">
        <v>7248</v>
      </c>
      <c r="C906" s="54">
        <v>12600000</v>
      </c>
      <c r="D906" s="60"/>
    </row>
    <row r="907" spans="1:4" x14ac:dyDescent="0.3">
      <c r="A907" s="60">
        <v>899</v>
      </c>
      <c r="B907" s="1000" t="s">
        <v>7249</v>
      </c>
      <c r="C907" s="54">
        <v>7800000</v>
      </c>
      <c r="D907" s="60"/>
    </row>
    <row r="908" spans="1:4" x14ac:dyDescent="0.3">
      <c r="A908" s="60">
        <v>900</v>
      </c>
      <c r="B908" s="1000" t="s">
        <v>7250</v>
      </c>
      <c r="C908" s="54">
        <v>27600000</v>
      </c>
      <c r="D908" s="60"/>
    </row>
    <row r="909" spans="1:4" x14ac:dyDescent="0.3">
      <c r="A909" s="60">
        <v>901</v>
      </c>
      <c r="B909" s="1000" t="s">
        <v>7251</v>
      </c>
      <c r="C909" s="54">
        <v>15600000</v>
      </c>
      <c r="D909" s="60"/>
    </row>
    <row r="910" spans="1:4" x14ac:dyDescent="0.3">
      <c r="A910" s="60">
        <v>902</v>
      </c>
      <c r="B910" s="1000" t="s">
        <v>7252</v>
      </c>
      <c r="C910" s="54">
        <v>26400000</v>
      </c>
      <c r="D910" s="60"/>
    </row>
    <row r="911" spans="1:4" x14ac:dyDescent="0.3">
      <c r="A911" s="60">
        <v>903</v>
      </c>
      <c r="B911" s="1000" t="s">
        <v>7253</v>
      </c>
      <c r="C911" s="54">
        <v>430800000</v>
      </c>
      <c r="D911" s="60"/>
    </row>
    <row r="912" spans="1:4" x14ac:dyDescent="0.3">
      <c r="A912" s="60"/>
      <c r="B912" s="60"/>
      <c r="C912" s="60"/>
      <c r="D912" s="60"/>
    </row>
    <row r="913" spans="1:4" x14ac:dyDescent="0.3">
      <c r="A913" s="1017" t="s">
        <v>243</v>
      </c>
      <c r="B913" s="4" t="s">
        <v>7254</v>
      </c>
      <c r="C913" s="82">
        <v>3745800000</v>
      </c>
      <c r="D913" s="60"/>
    </row>
    <row r="914" spans="1:4" x14ac:dyDescent="0.3">
      <c r="A914" s="60">
        <v>1</v>
      </c>
      <c r="B914" s="1000" t="s">
        <v>7255</v>
      </c>
      <c r="C914" s="54">
        <v>21800000</v>
      </c>
      <c r="D914" s="60"/>
    </row>
    <row r="915" spans="1:4" x14ac:dyDescent="0.3">
      <c r="A915" s="60">
        <v>2</v>
      </c>
      <c r="B915" s="1000" t="s">
        <v>7256</v>
      </c>
      <c r="C915" s="54">
        <v>26600000</v>
      </c>
      <c r="D915" s="60"/>
    </row>
    <row r="916" spans="1:4" x14ac:dyDescent="0.3">
      <c r="A916" s="60">
        <v>3</v>
      </c>
      <c r="B916" s="1000" t="s">
        <v>7257</v>
      </c>
      <c r="C916" s="54">
        <v>31000000</v>
      </c>
      <c r="D916" s="60"/>
    </row>
    <row r="917" spans="1:4" x14ac:dyDescent="0.3">
      <c r="A917" s="60">
        <v>4</v>
      </c>
      <c r="B917" s="1000" t="s">
        <v>7258</v>
      </c>
      <c r="C917" s="54">
        <v>71000000</v>
      </c>
      <c r="D917" s="60"/>
    </row>
    <row r="918" spans="1:4" x14ac:dyDescent="0.3">
      <c r="A918" s="60">
        <v>5</v>
      </c>
      <c r="B918" s="1000" t="s">
        <v>7259</v>
      </c>
      <c r="C918" s="54">
        <v>92600000</v>
      </c>
      <c r="D918" s="60"/>
    </row>
    <row r="919" spans="1:4" x14ac:dyDescent="0.3">
      <c r="A919" s="60">
        <v>6</v>
      </c>
      <c r="B919" s="1000" t="s">
        <v>7260</v>
      </c>
      <c r="C919" s="54">
        <v>20400000</v>
      </c>
      <c r="D919" s="60"/>
    </row>
    <row r="920" spans="1:4" x14ac:dyDescent="0.3">
      <c r="A920" s="60">
        <v>7</v>
      </c>
      <c r="B920" s="1000" t="s">
        <v>7261</v>
      </c>
      <c r="C920" s="54">
        <v>20400000</v>
      </c>
      <c r="D920" s="60"/>
    </row>
    <row r="921" spans="1:4" x14ac:dyDescent="0.3">
      <c r="A921" s="60">
        <v>8</v>
      </c>
      <c r="B921" s="1000" t="s">
        <v>7262</v>
      </c>
      <c r="C921" s="54">
        <v>15800000</v>
      </c>
      <c r="D921" s="60"/>
    </row>
    <row r="922" spans="1:4" x14ac:dyDescent="0.3">
      <c r="A922" s="60">
        <v>9</v>
      </c>
      <c r="B922" s="1000" t="s">
        <v>7263</v>
      </c>
      <c r="C922" s="54">
        <v>19200000</v>
      </c>
      <c r="D922" s="60"/>
    </row>
    <row r="923" spans="1:4" x14ac:dyDescent="0.3">
      <c r="A923" s="60">
        <v>10</v>
      </c>
      <c r="B923" s="1000" t="s">
        <v>7264</v>
      </c>
      <c r="C923" s="54">
        <v>152600000</v>
      </c>
      <c r="D923" s="60"/>
    </row>
    <row r="924" spans="1:4" x14ac:dyDescent="0.3">
      <c r="A924" s="60">
        <v>11</v>
      </c>
      <c r="B924" s="1000" t="s">
        <v>7265</v>
      </c>
      <c r="C924" s="54">
        <v>67000000</v>
      </c>
      <c r="D924" s="60"/>
    </row>
    <row r="925" spans="1:4" x14ac:dyDescent="0.3">
      <c r="A925" s="60">
        <v>12</v>
      </c>
      <c r="B925" s="1000" t="s">
        <v>7266</v>
      </c>
      <c r="C925" s="54">
        <v>16200000</v>
      </c>
      <c r="D925" s="60"/>
    </row>
    <row r="926" spans="1:4" x14ac:dyDescent="0.3">
      <c r="A926" s="60">
        <v>13</v>
      </c>
      <c r="B926" s="1000" t="s">
        <v>7267</v>
      </c>
      <c r="C926" s="54">
        <v>43200000</v>
      </c>
      <c r="D926" s="60"/>
    </row>
    <row r="927" spans="1:4" x14ac:dyDescent="0.3">
      <c r="A927" s="60">
        <v>14</v>
      </c>
      <c r="B927" s="1000" t="s">
        <v>7268</v>
      </c>
      <c r="C927" s="54">
        <v>92000000</v>
      </c>
      <c r="D927" s="60"/>
    </row>
    <row r="928" spans="1:4" x14ac:dyDescent="0.3">
      <c r="A928" s="60">
        <v>15</v>
      </c>
      <c r="B928" s="1000" t="s">
        <v>7269</v>
      </c>
      <c r="C928" s="54">
        <v>75400000</v>
      </c>
      <c r="D928" s="60"/>
    </row>
    <row r="929" spans="1:4" x14ac:dyDescent="0.3">
      <c r="A929" s="60">
        <v>16</v>
      </c>
      <c r="B929" s="1000" t="s">
        <v>7270</v>
      </c>
      <c r="C929" s="54">
        <v>60800000</v>
      </c>
      <c r="D929" s="60"/>
    </row>
    <row r="930" spans="1:4" x14ac:dyDescent="0.3">
      <c r="A930" s="60">
        <v>17</v>
      </c>
      <c r="B930" s="1000" t="s">
        <v>7271</v>
      </c>
      <c r="C930" s="54">
        <v>52800000</v>
      </c>
      <c r="D930" s="60"/>
    </row>
    <row r="931" spans="1:4" x14ac:dyDescent="0.3">
      <c r="A931" s="60">
        <v>18</v>
      </c>
      <c r="B931" s="1000" t="s">
        <v>7272</v>
      </c>
      <c r="C931" s="54">
        <v>60400000</v>
      </c>
      <c r="D931" s="60"/>
    </row>
    <row r="932" spans="1:4" x14ac:dyDescent="0.3">
      <c r="A932" s="60">
        <v>19</v>
      </c>
      <c r="B932" s="1000" t="s">
        <v>7273</v>
      </c>
      <c r="C932" s="54">
        <v>48400000</v>
      </c>
      <c r="D932" s="60"/>
    </row>
    <row r="933" spans="1:4" x14ac:dyDescent="0.3">
      <c r="A933" s="60">
        <v>20</v>
      </c>
      <c r="B933" s="1000" t="s">
        <v>7274</v>
      </c>
      <c r="C933" s="54">
        <v>13400000</v>
      </c>
      <c r="D933" s="60"/>
    </row>
    <row r="934" spans="1:4" x14ac:dyDescent="0.3">
      <c r="A934" s="60">
        <v>21</v>
      </c>
      <c r="B934" s="1000" t="s">
        <v>7275</v>
      </c>
      <c r="C934" s="54">
        <v>56200000</v>
      </c>
      <c r="D934" s="60"/>
    </row>
    <row r="935" spans="1:4" x14ac:dyDescent="0.3">
      <c r="A935" s="60">
        <v>22</v>
      </c>
      <c r="B935" s="1000" t="s">
        <v>7276</v>
      </c>
      <c r="C935" s="54">
        <v>57200000</v>
      </c>
      <c r="D935" s="60"/>
    </row>
    <row r="936" spans="1:4" x14ac:dyDescent="0.3">
      <c r="A936" s="60">
        <v>23</v>
      </c>
      <c r="B936" s="1000" t="s">
        <v>7277</v>
      </c>
      <c r="C936" s="54">
        <v>47600000</v>
      </c>
      <c r="D936" s="60"/>
    </row>
    <row r="937" spans="1:4" x14ac:dyDescent="0.3">
      <c r="A937" s="60">
        <v>24</v>
      </c>
      <c r="B937" s="1000" t="s">
        <v>7278</v>
      </c>
      <c r="C937" s="54">
        <v>24800000</v>
      </c>
      <c r="D937" s="60"/>
    </row>
    <row r="938" spans="1:4" x14ac:dyDescent="0.3">
      <c r="A938" s="60">
        <v>25</v>
      </c>
      <c r="B938" s="1000" t="s">
        <v>7279</v>
      </c>
      <c r="C938" s="54">
        <v>47600000</v>
      </c>
      <c r="D938" s="60"/>
    </row>
    <row r="939" spans="1:4" x14ac:dyDescent="0.3">
      <c r="A939" s="60">
        <v>26</v>
      </c>
      <c r="B939" s="1000" t="s">
        <v>7280</v>
      </c>
      <c r="C939" s="54">
        <v>22000000</v>
      </c>
      <c r="D939" s="60"/>
    </row>
    <row r="940" spans="1:4" x14ac:dyDescent="0.3">
      <c r="A940" s="60">
        <v>27</v>
      </c>
      <c r="B940" s="1000" t="s">
        <v>7281</v>
      </c>
      <c r="C940" s="54">
        <v>22800000</v>
      </c>
      <c r="D940" s="60"/>
    </row>
    <row r="941" spans="1:4" x14ac:dyDescent="0.3">
      <c r="A941" s="60">
        <v>28</v>
      </c>
      <c r="B941" s="1000" t="s">
        <v>7282</v>
      </c>
      <c r="C941" s="54">
        <v>11000000</v>
      </c>
      <c r="D941" s="60"/>
    </row>
    <row r="942" spans="1:4" x14ac:dyDescent="0.3">
      <c r="A942" s="60">
        <v>29</v>
      </c>
      <c r="B942" s="1000" t="s">
        <v>7283</v>
      </c>
      <c r="C942" s="54">
        <v>102400000</v>
      </c>
      <c r="D942" s="60"/>
    </row>
    <row r="943" spans="1:4" x14ac:dyDescent="0.3">
      <c r="A943" s="60">
        <v>30</v>
      </c>
      <c r="B943" s="1000" t="s">
        <v>7284</v>
      </c>
      <c r="C943" s="54">
        <v>150600000</v>
      </c>
      <c r="D943" s="60"/>
    </row>
    <row r="944" spans="1:4" x14ac:dyDescent="0.3">
      <c r="A944" s="60">
        <v>31</v>
      </c>
      <c r="B944" s="1000" t="s">
        <v>7285</v>
      </c>
      <c r="C944" s="54">
        <v>63400000</v>
      </c>
      <c r="D944" s="60"/>
    </row>
    <row r="945" spans="1:4" x14ac:dyDescent="0.3">
      <c r="A945" s="60">
        <v>32</v>
      </c>
      <c r="B945" s="1000" t="s">
        <v>7286</v>
      </c>
      <c r="C945" s="54">
        <v>32200000</v>
      </c>
      <c r="D945" s="60"/>
    </row>
    <row r="946" spans="1:4" x14ac:dyDescent="0.3">
      <c r="A946" s="60">
        <v>33</v>
      </c>
      <c r="B946" s="1000" t="s">
        <v>7287</v>
      </c>
      <c r="C946" s="54">
        <v>9400000</v>
      </c>
      <c r="D946" s="60"/>
    </row>
    <row r="947" spans="1:4" x14ac:dyDescent="0.3">
      <c r="A947" s="60">
        <v>34</v>
      </c>
      <c r="B947" s="1000" t="s">
        <v>7288</v>
      </c>
      <c r="C947" s="54">
        <v>11200000</v>
      </c>
      <c r="D947" s="60"/>
    </row>
    <row r="948" spans="1:4" x14ac:dyDescent="0.3">
      <c r="A948" s="60">
        <v>35</v>
      </c>
      <c r="B948" s="1000" t="s">
        <v>7289</v>
      </c>
      <c r="C948" s="54">
        <v>22800000</v>
      </c>
      <c r="D948" s="60"/>
    </row>
    <row r="949" spans="1:4" x14ac:dyDescent="0.3">
      <c r="A949" s="60">
        <v>36</v>
      </c>
      <c r="B949" s="1000" t="s">
        <v>7290</v>
      </c>
      <c r="C949" s="54">
        <v>26000000</v>
      </c>
      <c r="D949" s="60"/>
    </row>
    <row r="950" spans="1:4" x14ac:dyDescent="0.3">
      <c r="A950" s="60">
        <v>37</v>
      </c>
      <c r="B950" s="1000" t="s">
        <v>7291</v>
      </c>
      <c r="C950" s="54">
        <v>20600000</v>
      </c>
      <c r="D950" s="60"/>
    </row>
    <row r="951" spans="1:4" x14ac:dyDescent="0.3">
      <c r="A951" s="60">
        <v>38</v>
      </c>
      <c r="B951" s="1000" t="s">
        <v>7292</v>
      </c>
      <c r="C951" s="54">
        <v>20600000</v>
      </c>
      <c r="D951" s="60"/>
    </row>
    <row r="952" spans="1:4" x14ac:dyDescent="0.3">
      <c r="A952" s="60">
        <v>39</v>
      </c>
      <c r="B952" s="1000" t="s">
        <v>7293</v>
      </c>
      <c r="C952" s="54">
        <v>41800000</v>
      </c>
      <c r="D952" s="60"/>
    </row>
    <row r="953" spans="1:4" x14ac:dyDescent="0.3">
      <c r="A953" s="60">
        <v>40</v>
      </c>
      <c r="B953" s="1000" t="s">
        <v>7294</v>
      </c>
      <c r="C953" s="54">
        <v>12400000</v>
      </c>
      <c r="D953" s="60"/>
    </row>
    <row r="954" spans="1:4" x14ac:dyDescent="0.3">
      <c r="A954" s="60">
        <v>41</v>
      </c>
      <c r="B954" s="1000" t="s">
        <v>7295</v>
      </c>
      <c r="C954" s="54">
        <v>24800000</v>
      </c>
      <c r="D954" s="60"/>
    </row>
    <row r="955" spans="1:4" x14ac:dyDescent="0.3">
      <c r="A955" s="60">
        <v>42</v>
      </c>
      <c r="B955" s="1000" t="s">
        <v>7296</v>
      </c>
      <c r="C955" s="54">
        <v>11800000</v>
      </c>
      <c r="D955" s="60"/>
    </row>
    <row r="956" spans="1:4" x14ac:dyDescent="0.3">
      <c r="A956" s="60">
        <v>43</v>
      </c>
      <c r="B956" s="1000" t="s">
        <v>7297</v>
      </c>
      <c r="C956" s="54">
        <v>9800000</v>
      </c>
      <c r="D956" s="60"/>
    </row>
    <row r="957" spans="1:4" x14ac:dyDescent="0.3">
      <c r="A957" s="60">
        <v>44</v>
      </c>
      <c r="B957" s="1000" t="s">
        <v>7298</v>
      </c>
      <c r="C957" s="54">
        <v>27000000</v>
      </c>
      <c r="D957" s="60"/>
    </row>
    <row r="958" spans="1:4" x14ac:dyDescent="0.3">
      <c r="A958" s="60">
        <v>45</v>
      </c>
      <c r="B958" s="1000" t="s">
        <v>7299</v>
      </c>
      <c r="C958" s="54">
        <v>50400000</v>
      </c>
      <c r="D958" s="60"/>
    </row>
    <row r="959" spans="1:4" x14ac:dyDescent="0.3">
      <c r="A959" s="60">
        <v>46</v>
      </c>
      <c r="B959" s="1000" t="s">
        <v>7300</v>
      </c>
      <c r="C959" s="54">
        <v>20200000</v>
      </c>
      <c r="D959" s="60"/>
    </row>
    <row r="960" spans="1:4" x14ac:dyDescent="0.3">
      <c r="A960" s="60">
        <v>47</v>
      </c>
      <c r="B960" s="1000" t="s">
        <v>7301</v>
      </c>
      <c r="C960" s="54">
        <v>22800000</v>
      </c>
      <c r="D960" s="60"/>
    </row>
    <row r="961" spans="1:4" x14ac:dyDescent="0.3">
      <c r="A961" s="60">
        <v>48</v>
      </c>
      <c r="B961" s="1000" t="s">
        <v>7302</v>
      </c>
      <c r="C961" s="54">
        <v>11000000</v>
      </c>
      <c r="D961" s="60"/>
    </row>
    <row r="962" spans="1:4" x14ac:dyDescent="0.3">
      <c r="A962" s="60">
        <v>49</v>
      </c>
      <c r="B962" s="1000" t="s">
        <v>7303</v>
      </c>
      <c r="C962" s="54">
        <v>19200000</v>
      </c>
      <c r="D962" s="60"/>
    </row>
    <row r="963" spans="1:4" x14ac:dyDescent="0.3">
      <c r="A963" s="60">
        <v>50</v>
      </c>
      <c r="B963" s="1000" t="s">
        <v>7304</v>
      </c>
      <c r="C963" s="54">
        <v>290800000</v>
      </c>
      <c r="D963" s="60"/>
    </row>
    <row r="964" spans="1:4" x14ac:dyDescent="0.3">
      <c r="A964" s="60">
        <v>51</v>
      </c>
      <c r="B964" s="1000" t="s">
        <v>7305</v>
      </c>
      <c r="C964" s="54">
        <v>11000000</v>
      </c>
      <c r="D964" s="60"/>
    </row>
    <row r="965" spans="1:4" x14ac:dyDescent="0.3">
      <c r="A965" s="60">
        <v>52</v>
      </c>
      <c r="B965" s="1000" t="s">
        <v>7306</v>
      </c>
      <c r="C965" s="54">
        <v>4400000</v>
      </c>
      <c r="D965" s="60"/>
    </row>
    <row r="966" spans="1:4" x14ac:dyDescent="0.3">
      <c r="A966" s="60">
        <v>53</v>
      </c>
      <c r="B966" s="1000" t="s">
        <v>7307</v>
      </c>
      <c r="C966" s="54">
        <v>17000000</v>
      </c>
      <c r="D966" s="60"/>
    </row>
    <row r="967" spans="1:4" x14ac:dyDescent="0.3">
      <c r="A967" s="60">
        <v>54</v>
      </c>
      <c r="B967" s="1000" t="s">
        <v>7308</v>
      </c>
      <c r="C967" s="54">
        <v>65200000</v>
      </c>
      <c r="D967" s="60"/>
    </row>
    <row r="968" spans="1:4" x14ac:dyDescent="0.3">
      <c r="A968" s="60">
        <v>55</v>
      </c>
      <c r="B968" s="1000" t="s">
        <v>7309</v>
      </c>
      <c r="C968" s="54">
        <v>82400000</v>
      </c>
      <c r="D968" s="60"/>
    </row>
    <row r="969" spans="1:4" x14ac:dyDescent="0.3">
      <c r="A969" s="60">
        <v>56</v>
      </c>
      <c r="B969" s="1000" t="s">
        <v>7310</v>
      </c>
      <c r="C969" s="54">
        <v>26400000</v>
      </c>
      <c r="D969" s="60"/>
    </row>
    <row r="970" spans="1:4" x14ac:dyDescent="0.3">
      <c r="A970" s="60">
        <v>57</v>
      </c>
      <c r="B970" s="1000" t="s">
        <v>7311</v>
      </c>
      <c r="C970" s="54">
        <v>48000000</v>
      </c>
      <c r="D970" s="60"/>
    </row>
    <row r="971" spans="1:4" x14ac:dyDescent="0.3">
      <c r="A971" s="60">
        <v>58</v>
      </c>
      <c r="B971" s="1000" t="s">
        <v>7312</v>
      </c>
      <c r="C971" s="54">
        <v>30200000</v>
      </c>
      <c r="D971" s="60"/>
    </row>
    <row r="972" spans="1:4" x14ac:dyDescent="0.3">
      <c r="A972" s="60">
        <v>59</v>
      </c>
      <c r="B972" s="1000" t="s">
        <v>7313</v>
      </c>
      <c r="C972" s="54">
        <v>66000000</v>
      </c>
      <c r="D972" s="60"/>
    </row>
    <row r="973" spans="1:4" x14ac:dyDescent="0.3">
      <c r="A973" s="60">
        <v>60</v>
      </c>
      <c r="B973" s="1000" t="s">
        <v>7314</v>
      </c>
      <c r="C973" s="54">
        <v>44600000</v>
      </c>
      <c r="D973" s="60"/>
    </row>
    <row r="974" spans="1:4" x14ac:dyDescent="0.3">
      <c r="A974" s="60">
        <v>61</v>
      </c>
      <c r="B974" s="1000" t="s">
        <v>7315</v>
      </c>
      <c r="C974" s="54">
        <v>49000000</v>
      </c>
      <c r="D974" s="60"/>
    </row>
    <row r="975" spans="1:4" x14ac:dyDescent="0.3">
      <c r="A975" s="60">
        <v>62</v>
      </c>
      <c r="B975" s="1000" t="s">
        <v>7316</v>
      </c>
      <c r="C975" s="54">
        <v>29200000</v>
      </c>
      <c r="D975" s="60"/>
    </row>
    <row r="976" spans="1:4" x14ac:dyDescent="0.3">
      <c r="A976" s="60">
        <v>63</v>
      </c>
      <c r="B976" s="1000" t="s">
        <v>7317</v>
      </c>
      <c r="C976" s="54">
        <v>24600000</v>
      </c>
      <c r="D976" s="60"/>
    </row>
    <row r="977" spans="1:4" x14ac:dyDescent="0.3">
      <c r="A977" s="60">
        <v>64</v>
      </c>
      <c r="B977" s="1000" t="s">
        <v>7318</v>
      </c>
      <c r="C977" s="54">
        <v>22000000</v>
      </c>
      <c r="D977" s="60"/>
    </row>
    <row r="978" spans="1:4" x14ac:dyDescent="0.3">
      <c r="A978" s="60">
        <v>65</v>
      </c>
      <c r="B978" s="1000" t="s">
        <v>7319</v>
      </c>
      <c r="C978" s="54">
        <v>67400000</v>
      </c>
      <c r="D978" s="60"/>
    </row>
    <row r="979" spans="1:4" x14ac:dyDescent="0.3">
      <c r="A979" s="60">
        <v>66</v>
      </c>
      <c r="B979" s="1000" t="s">
        <v>7320</v>
      </c>
      <c r="C979" s="54">
        <v>34800000</v>
      </c>
      <c r="D979" s="60"/>
    </row>
    <row r="980" spans="1:4" x14ac:dyDescent="0.3">
      <c r="A980" s="60">
        <v>67</v>
      </c>
      <c r="B980" s="1000" t="s">
        <v>7321</v>
      </c>
      <c r="C980" s="54">
        <v>14200000</v>
      </c>
      <c r="D980" s="60"/>
    </row>
    <row r="981" spans="1:4" x14ac:dyDescent="0.3">
      <c r="A981" s="60">
        <v>68</v>
      </c>
      <c r="B981" s="1000" t="s">
        <v>7322</v>
      </c>
      <c r="C981" s="54">
        <v>13200000</v>
      </c>
      <c r="D981" s="60"/>
    </row>
    <row r="982" spans="1:4" x14ac:dyDescent="0.3">
      <c r="A982" s="60">
        <v>69</v>
      </c>
      <c r="B982" s="1000" t="s">
        <v>7323</v>
      </c>
      <c r="C982" s="54">
        <v>15600000</v>
      </c>
      <c r="D982" s="60"/>
    </row>
    <row r="983" spans="1:4" x14ac:dyDescent="0.3">
      <c r="A983" s="60">
        <v>70</v>
      </c>
      <c r="B983" s="1000" t="s">
        <v>7324</v>
      </c>
      <c r="C983" s="54">
        <v>12000000</v>
      </c>
      <c r="D983" s="60"/>
    </row>
    <row r="984" spans="1:4" x14ac:dyDescent="0.3">
      <c r="A984" s="60">
        <v>71</v>
      </c>
      <c r="B984" s="1000" t="s">
        <v>7325</v>
      </c>
      <c r="C984" s="54">
        <v>10200000</v>
      </c>
      <c r="D984" s="60"/>
    </row>
    <row r="985" spans="1:4" x14ac:dyDescent="0.3">
      <c r="A985" s="60">
        <v>72</v>
      </c>
      <c r="B985" s="1000" t="s">
        <v>7326</v>
      </c>
      <c r="C985" s="54">
        <v>49000000</v>
      </c>
      <c r="D985" s="60"/>
    </row>
    <row r="986" spans="1:4" x14ac:dyDescent="0.3">
      <c r="A986" s="60">
        <v>73</v>
      </c>
      <c r="B986" s="1000" t="s">
        <v>7327</v>
      </c>
      <c r="C986" s="54">
        <v>16800000</v>
      </c>
      <c r="D986" s="60"/>
    </row>
    <row r="987" spans="1:4" x14ac:dyDescent="0.3">
      <c r="A987" s="60">
        <v>74</v>
      </c>
      <c r="B987" s="1000" t="s">
        <v>7328</v>
      </c>
      <c r="C987" s="54">
        <v>10000000</v>
      </c>
      <c r="D987" s="60"/>
    </row>
    <row r="988" spans="1:4" x14ac:dyDescent="0.3">
      <c r="A988" s="60">
        <v>75</v>
      </c>
      <c r="B988" s="1000" t="s">
        <v>7329</v>
      </c>
      <c r="C988" s="54">
        <v>11800000</v>
      </c>
      <c r="D988" s="60"/>
    </row>
    <row r="989" spans="1:4" x14ac:dyDescent="0.3">
      <c r="A989" s="60">
        <v>76</v>
      </c>
      <c r="B989" s="1000" t="s">
        <v>7330</v>
      </c>
      <c r="C989" s="54">
        <v>18600000</v>
      </c>
      <c r="D989" s="60"/>
    </row>
    <row r="990" spans="1:4" x14ac:dyDescent="0.3">
      <c r="A990" s="60">
        <v>77</v>
      </c>
      <c r="B990" s="1000" t="s">
        <v>7331</v>
      </c>
      <c r="C990" s="54">
        <v>31800000</v>
      </c>
      <c r="D990" s="60"/>
    </row>
    <row r="991" spans="1:4" x14ac:dyDescent="0.3">
      <c r="A991" s="60">
        <v>78</v>
      </c>
      <c r="B991" s="1000" t="s">
        <v>7332</v>
      </c>
      <c r="C991" s="54">
        <v>15800000</v>
      </c>
      <c r="D991" s="60"/>
    </row>
    <row r="992" spans="1:4" x14ac:dyDescent="0.3">
      <c r="A992" s="60">
        <v>79</v>
      </c>
      <c r="B992" s="1000" t="s">
        <v>7333</v>
      </c>
      <c r="C992" s="54">
        <v>34600000</v>
      </c>
      <c r="D992" s="60"/>
    </row>
    <row r="993" spans="1:4" x14ac:dyDescent="0.3">
      <c r="A993" s="60">
        <v>80</v>
      </c>
      <c r="B993" s="1000" t="s">
        <v>7334</v>
      </c>
      <c r="C993" s="54">
        <v>19400000</v>
      </c>
      <c r="D993" s="60"/>
    </row>
    <row r="994" spans="1:4" x14ac:dyDescent="0.3">
      <c r="A994" s="60">
        <v>81</v>
      </c>
      <c r="B994" s="1000" t="s">
        <v>7335</v>
      </c>
      <c r="C994" s="54">
        <v>29200000</v>
      </c>
      <c r="D994" s="60"/>
    </row>
    <row r="995" spans="1:4" x14ac:dyDescent="0.3">
      <c r="A995" s="60">
        <v>82</v>
      </c>
      <c r="B995" s="1000" t="s">
        <v>7336</v>
      </c>
      <c r="C995" s="54">
        <v>64800000</v>
      </c>
      <c r="D995" s="60"/>
    </row>
    <row r="996" spans="1:4" x14ac:dyDescent="0.3">
      <c r="A996" s="60">
        <v>83</v>
      </c>
      <c r="B996" s="1000" t="s">
        <v>7337</v>
      </c>
      <c r="C996" s="54">
        <v>8000000</v>
      </c>
      <c r="D996" s="60"/>
    </row>
    <row r="997" spans="1:4" x14ac:dyDescent="0.3">
      <c r="A997" s="60">
        <v>84</v>
      </c>
      <c r="B997" s="1000" t="s">
        <v>7338</v>
      </c>
      <c r="C997" s="54">
        <v>19800000</v>
      </c>
      <c r="D997" s="60"/>
    </row>
    <row r="998" spans="1:4" x14ac:dyDescent="0.3">
      <c r="A998" s="60">
        <v>85</v>
      </c>
      <c r="B998" s="1000" t="s">
        <v>7339</v>
      </c>
      <c r="C998" s="54">
        <v>21600000</v>
      </c>
      <c r="D998" s="60"/>
    </row>
    <row r="999" spans="1:4" x14ac:dyDescent="0.3">
      <c r="A999" s="60">
        <v>86</v>
      </c>
      <c r="B999" s="1000" t="s">
        <v>7340</v>
      </c>
      <c r="C999" s="54">
        <v>87200000</v>
      </c>
      <c r="D999" s="60"/>
    </row>
    <row r="1000" spans="1:4" x14ac:dyDescent="0.3">
      <c r="A1000" s="60">
        <v>87</v>
      </c>
      <c r="B1000" s="1000" t="s">
        <v>7341</v>
      </c>
      <c r="C1000" s="54">
        <v>78000000</v>
      </c>
      <c r="D1000" s="60"/>
    </row>
    <row r="1001" spans="1:4" x14ac:dyDescent="0.3">
      <c r="A1001" s="60">
        <v>88</v>
      </c>
      <c r="B1001" s="1000" t="s">
        <v>7342</v>
      </c>
      <c r="C1001" s="54">
        <v>62600000</v>
      </c>
      <c r="D1001" s="60"/>
    </row>
    <row r="1002" spans="1:4" x14ac:dyDescent="0.3">
      <c r="A1002" s="60">
        <v>89</v>
      </c>
      <c r="B1002" s="1000" t="s">
        <v>7343</v>
      </c>
      <c r="C1002" s="54">
        <v>13600000</v>
      </c>
      <c r="D1002" s="60"/>
    </row>
    <row r="1003" spans="1:4" x14ac:dyDescent="0.3">
      <c r="A1003" s="60">
        <v>90</v>
      </c>
      <c r="B1003" s="1000" t="s">
        <v>7344</v>
      </c>
      <c r="C1003" s="54">
        <v>35000000</v>
      </c>
      <c r="D1003" s="60"/>
    </row>
    <row r="1004" spans="1:4" x14ac:dyDescent="0.3">
      <c r="A1004" s="60">
        <v>91</v>
      </c>
      <c r="B1004" s="1000" t="s">
        <v>7345</v>
      </c>
      <c r="C1004" s="54">
        <v>35800000</v>
      </c>
      <c r="D1004" s="60"/>
    </row>
    <row r="1005" spans="1:4" x14ac:dyDescent="0.3">
      <c r="A1005" s="60">
        <v>92</v>
      </c>
      <c r="B1005" s="1000" t="s">
        <v>7346</v>
      </c>
      <c r="C1005" s="54">
        <v>19400000</v>
      </c>
      <c r="D1005" s="60"/>
    </row>
    <row r="1006" spans="1:4" x14ac:dyDescent="0.3">
      <c r="A1006" s="60">
        <v>93</v>
      </c>
      <c r="B1006" s="1000" t="s">
        <v>7347</v>
      </c>
      <c r="C1006" s="54">
        <v>27200000</v>
      </c>
      <c r="D1006" s="60"/>
    </row>
    <row r="1007" spans="1:4" x14ac:dyDescent="0.3">
      <c r="A1007" s="60">
        <v>94</v>
      </c>
      <c r="B1007" s="1000" t="s">
        <v>7348</v>
      </c>
      <c r="C1007" s="54">
        <v>18800000</v>
      </c>
      <c r="D1007" s="60"/>
    </row>
    <row r="1008" spans="1:4" x14ac:dyDescent="0.3">
      <c r="A1008" s="60">
        <v>95</v>
      </c>
      <c r="B1008" s="1000" t="s">
        <v>7349</v>
      </c>
      <c r="C1008" s="54">
        <v>8800000</v>
      </c>
      <c r="D1008" s="60"/>
    </row>
    <row r="1009" spans="1:4" x14ac:dyDescent="0.3">
      <c r="A1009" s="60">
        <v>96</v>
      </c>
      <c r="B1009" s="1000" t="s">
        <v>7350</v>
      </c>
      <c r="C1009" s="54">
        <v>27200000</v>
      </c>
      <c r="D1009" s="60"/>
    </row>
    <row r="1010" spans="1:4" x14ac:dyDescent="0.3">
      <c r="A1010" s="60">
        <v>97</v>
      </c>
      <c r="B1010" s="1000" t="s">
        <v>7351</v>
      </c>
      <c r="C1010" s="54">
        <v>2200000</v>
      </c>
      <c r="D1010" s="60"/>
    </row>
    <row r="1011" spans="1:4" x14ac:dyDescent="0.3">
      <c r="A1011" s="60"/>
      <c r="B1011" s="60"/>
      <c r="C1011" s="60"/>
      <c r="D1011" s="60"/>
    </row>
    <row r="1012" spans="1:4" x14ac:dyDescent="0.3">
      <c r="A1012" s="1017" t="s">
        <v>247</v>
      </c>
      <c r="B1012" s="4" t="s">
        <v>7352</v>
      </c>
      <c r="C1012" s="82">
        <v>4324800000</v>
      </c>
      <c r="D1012" s="60"/>
    </row>
    <row r="1013" spans="1:4" x14ac:dyDescent="0.3">
      <c r="A1013" s="60">
        <v>1</v>
      </c>
      <c r="B1013" s="1000" t="s">
        <v>7353</v>
      </c>
      <c r="C1013" s="54">
        <v>59200000</v>
      </c>
      <c r="D1013" s="60"/>
    </row>
    <row r="1014" spans="1:4" x14ac:dyDescent="0.3">
      <c r="A1014" s="60">
        <v>2</v>
      </c>
      <c r="B1014" s="1000" t="s">
        <v>7354</v>
      </c>
      <c r="C1014" s="54">
        <v>65600000</v>
      </c>
      <c r="D1014" s="60"/>
    </row>
    <row r="1015" spans="1:4" x14ac:dyDescent="0.3">
      <c r="A1015" s="60">
        <v>3</v>
      </c>
      <c r="B1015" s="1000" t="s">
        <v>7355</v>
      </c>
      <c r="C1015" s="54">
        <v>10400000</v>
      </c>
      <c r="D1015" s="60"/>
    </row>
    <row r="1016" spans="1:4" x14ac:dyDescent="0.3">
      <c r="A1016" s="60">
        <v>4</v>
      </c>
      <c r="B1016" s="1000" t="s">
        <v>7356</v>
      </c>
      <c r="C1016" s="54">
        <v>19600000</v>
      </c>
      <c r="D1016" s="60"/>
    </row>
    <row r="1017" spans="1:4" x14ac:dyDescent="0.3">
      <c r="A1017" s="60">
        <v>5</v>
      </c>
      <c r="B1017" s="1000" t="s">
        <v>7357</v>
      </c>
      <c r="C1017" s="54">
        <v>65600000</v>
      </c>
      <c r="D1017" s="60"/>
    </row>
    <row r="1018" spans="1:4" x14ac:dyDescent="0.3">
      <c r="A1018" s="60">
        <v>6</v>
      </c>
      <c r="B1018" s="1000" t="s">
        <v>7358</v>
      </c>
      <c r="C1018" s="54">
        <v>18800000</v>
      </c>
      <c r="D1018" s="60"/>
    </row>
    <row r="1019" spans="1:4" x14ac:dyDescent="0.3">
      <c r="A1019" s="60">
        <v>7</v>
      </c>
      <c r="B1019" s="1000" t="s">
        <v>7359</v>
      </c>
      <c r="C1019" s="54">
        <v>23600000</v>
      </c>
      <c r="D1019" s="60"/>
    </row>
    <row r="1020" spans="1:4" x14ac:dyDescent="0.3">
      <c r="A1020" s="60">
        <v>8</v>
      </c>
      <c r="B1020" s="1000" t="s">
        <v>7360</v>
      </c>
      <c r="C1020" s="54">
        <v>39200000</v>
      </c>
      <c r="D1020" s="60"/>
    </row>
    <row r="1021" spans="1:4" x14ac:dyDescent="0.3">
      <c r="A1021" s="60">
        <v>9</v>
      </c>
      <c r="B1021" s="1000" t="s">
        <v>7361</v>
      </c>
      <c r="C1021" s="54">
        <v>7600000</v>
      </c>
      <c r="D1021" s="60"/>
    </row>
    <row r="1022" spans="1:4" x14ac:dyDescent="0.3">
      <c r="A1022" s="60">
        <v>10</v>
      </c>
      <c r="B1022" s="1000" t="s">
        <v>7362</v>
      </c>
      <c r="C1022" s="54">
        <v>159600000</v>
      </c>
      <c r="D1022" s="60"/>
    </row>
    <row r="1023" spans="1:4" x14ac:dyDescent="0.3">
      <c r="A1023" s="60">
        <v>11</v>
      </c>
      <c r="B1023" s="1000" t="s">
        <v>7363</v>
      </c>
      <c r="C1023" s="54">
        <v>170000000</v>
      </c>
      <c r="D1023" s="60"/>
    </row>
    <row r="1024" spans="1:4" x14ac:dyDescent="0.3">
      <c r="A1024" s="60">
        <v>12</v>
      </c>
      <c r="B1024" s="1000" t="s">
        <v>7364</v>
      </c>
      <c r="C1024" s="54">
        <v>116000000</v>
      </c>
      <c r="D1024" s="60"/>
    </row>
    <row r="1025" spans="1:4" x14ac:dyDescent="0.3">
      <c r="A1025" s="60">
        <v>13</v>
      </c>
      <c r="B1025" s="1000" t="s">
        <v>7365</v>
      </c>
      <c r="C1025" s="54">
        <v>14400000</v>
      </c>
      <c r="D1025" s="60"/>
    </row>
    <row r="1026" spans="1:4" x14ac:dyDescent="0.3">
      <c r="A1026" s="60">
        <v>14</v>
      </c>
      <c r="B1026" s="1000" t="s">
        <v>7366</v>
      </c>
      <c r="C1026" s="54">
        <v>108400000</v>
      </c>
      <c r="D1026" s="60"/>
    </row>
    <row r="1027" spans="1:4" x14ac:dyDescent="0.3">
      <c r="A1027" s="60">
        <v>15</v>
      </c>
      <c r="B1027" s="1000" t="s">
        <v>7367</v>
      </c>
      <c r="C1027" s="54">
        <v>68000000</v>
      </c>
      <c r="D1027" s="60"/>
    </row>
    <row r="1028" spans="1:4" x14ac:dyDescent="0.3">
      <c r="A1028" s="60">
        <v>16</v>
      </c>
      <c r="B1028" s="1000" t="s">
        <v>7368</v>
      </c>
      <c r="C1028" s="54">
        <v>24400000</v>
      </c>
      <c r="D1028" s="60"/>
    </row>
    <row r="1029" spans="1:4" x14ac:dyDescent="0.3">
      <c r="A1029" s="60">
        <v>17</v>
      </c>
      <c r="B1029" s="1000" t="s">
        <v>7369</v>
      </c>
      <c r="C1029" s="54">
        <v>5200000</v>
      </c>
      <c r="D1029" s="60"/>
    </row>
    <row r="1030" spans="1:4" x14ac:dyDescent="0.3">
      <c r="A1030" s="60">
        <v>18</v>
      </c>
      <c r="B1030" s="1000" t="s">
        <v>7370</v>
      </c>
      <c r="C1030" s="54">
        <v>89200000</v>
      </c>
      <c r="D1030" s="60"/>
    </row>
    <row r="1031" spans="1:4" x14ac:dyDescent="0.3">
      <c r="A1031" s="60">
        <v>19</v>
      </c>
      <c r="B1031" s="1000" t="s">
        <v>7371</v>
      </c>
      <c r="C1031" s="54">
        <v>22400000</v>
      </c>
      <c r="D1031" s="60"/>
    </row>
    <row r="1032" spans="1:4" x14ac:dyDescent="0.3">
      <c r="A1032" s="60">
        <v>20</v>
      </c>
      <c r="B1032" s="1000" t="s">
        <v>7372</v>
      </c>
      <c r="C1032" s="54">
        <v>73200000</v>
      </c>
      <c r="D1032" s="60"/>
    </row>
    <row r="1033" spans="1:4" x14ac:dyDescent="0.3">
      <c r="A1033" s="60">
        <v>21</v>
      </c>
      <c r="B1033" s="1000" t="s">
        <v>7373</v>
      </c>
      <c r="C1033" s="54">
        <v>40000000</v>
      </c>
      <c r="D1033" s="60"/>
    </row>
    <row r="1034" spans="1:4" x14ac:dyDescent="0.3">
      <c r="A1034" s="60">
        <v>22</v>
      </c>
      <c r="B1034" s="1000" t="s">
        <v>7374</v>
      </c>
      <c r="C1034" s="54">
        <v>31600000</v>
      </c>
      <c r="D1034" s="60"/>
    </row>
    <row r="1035" spans="1:4" x14ac:dyDescent="0.3">
      <c r="A1035" s="60">
        <v>23</v>
      </c>
      <c r="B1035" s="1000" t="s">
        <v>7375</v>
      </c>
      <c r="C1035" s="54">
        <v>185600000</v>
      </c>
      <c r="D1035" s="60"/>
    </row>
    <row r="1036" spans="1:4" x14ac:dyDescent="0.3">
      <c r="A1036" s="60">
        <v>24</v>
      </c>
      <c r="B1036" s="1000" t="s">
        <v>7376</v>
      </c>
      <c r="C1036" s="54">
        <v>158800000</v>
      </c>
      <c r="D1036" s="60"/>
    </row>
    <row r="1037" spans="1:4" x14ac:dyDescent="0.3">
      <c r="A1037" s="60">
        <v>25</v>
      </c>
      <c r="B1037" s="1000" t="s">
        <v>7377</v>
      </c>
      <c r="C1037" s="54">
        <v>31200000</v>
      </c>
      <c r="D1037" s="60"/>
    </row>
    <row r="1038" spans="1:4" x14ac:dyDescent="0.3">
      <c r="A1038" s="60">
        <v>26</v>
      </c>
      <c r="B1038" s="1000" t="s">
        <v>7378</v>
      </c>
      <c r="C1038" s="54">
        <v>180400000</v>
      </c>
      <c r="D1038" s="60"/>
    </row>
    <row r="1039" spans="1:4" x14ac:dyDescent="0.3">
      <c r="A1039" s="60">
        <v>27</v>
      </c>
      <c r="B1039" s="1000" t="s">
        <v>7379</v>
      </c>
      <c r="C1039" s="54">
        <v>138000000</v>
      </c>
      <c r="D1039" s="60"/>
    </row>
    <row r="1040" spans="1:4" x14ac:dyDescent="0.3">
      <c r="A1040" s="60">
        <v>28</v>
      </c>
      <c r="B1040" s="1000" t="s">
        <v>7380</v>
      </c>
      <c r="C1040" s="54">
        <v>31600000</v>
      </c>
      <c r="D1040" s="60"/>
    </row>
    <row r="1041" spans="1:4" x14ac:dyDescent="0.3">
      <c r="A1041" s="60">
        <v>29</v>
      </c>
      <c r="B1041" s="1000" t="s">
        <v>7381</v>
      </c>
      <c r="C1041" s="54">
        <v>137200000</v>
      </c>
      <c r="D1041" s="60"/>
    </row>
    <row r="1042" spans="1:4" x14ac:dyDescent="0.3">
      <c r="A1042" s="60">
        <v>30</v>
      </c>
      <c r="B1042" s="1000" t="s">
        <v>7382</v>
      </c>
      <c r="C1042" s="54">
        <v>137200000</v>
      </c>
      <c r="D1042" s="60"/>
    </row>
    <row r="1043" spans="1:4" x14ac:dyDescent="0.3">
      <c r="A1043" s="60">
        <v>31</v>
      </c>
      <c r="B1043" s="1000" t="s">
        <v>7383</v>
      </c>
      <c r="C1043" s="54">
        <v>432400000</v>
      </c>
      <c r="D1043" s="60"/>
    </row>
    <row r="1044" spans="1:4" x14ac:dyDescent="0.3">
      <c r="A1044" s="60">
        <v>32</v>
      </c>
      <c r="B1044" s="1000" t="s">
        <v>7384</v>
      </c>
      <c r="C1044" s="54">
        <v>306000000</v>
      </c>
      <c r="D1044" s="60"/>
    </row>
    <row r="1045" spans="1:4" x14ac:dyDescent="0.3">
      <c r="A1045" s="60">
        <v>33</v>
      </c>
      <c r="B1045" s="1000" t="s">
        <v>7385</v>
      </c>
      <c r="C1045" s="54">
        <v>428800000</v>
      </c>
      <c r="D1045" s="60"/>
    </row>
    <row r="1046" spans="1:4" x14ac:dyDescent="0.3">
      <c r="A1046" s="60">
        <v>34</v>
      </c>
      <c r="B1046" s="1000" t="s">
        <v>7386</v>
      </c>
      <c r="C1046" s="54">
        <v>48400000</v>
      </c>
      <c r="D1046" s="60"/>
    </row>
    <row r="1047" spans="1:4" x14ac:dyDescent="0.3">
      <c r="A1047" s="60">
        <v>35</v>
      </c>
      <c r="B1047" s="1000" t="s">
        <v>7387</v>
      </c>
      <c r="C1047" s="54">
        <v>12800000</v>
      </c>
      <c r="D1047" s="60"/>
    </row>
    <row r="1048" spans="1:4" x14ac:dyDescent="0.3">
      <c r="A1048" s="60">
        <v>36</v>
      </c>
      <c r="B1048" s="1000" t="s">
        <v>7388</v>
      </c>
      <c r="C1048" s="54">
        <v>72000000</v>
      </c>
      <c r="D1048" s="60"/>
    </row>
    <row r="1049" spans="1:4" x14ac:dyDescent="0.3">
      <c r="A1049" s="60">
        <v>37</v>
      </c>
      <c r="B1049" s="1000" t="s">
        <v>7389</v>
      </c>
      <c r="C1049" s="54">
        <v>40400000</v>
      </c>
      <c r="D1049" s="60"/>
    </row>
    <row r="1050" spans="1:4" x14ac:dyDescent="0.3">
      <c r="A1050" s="60">
        <v>38</v>
      </c>
      <c r="B1050" s="1000" t="s">
        <v>7390</v>
      </c>
      <c r="C1050" s="54">
        <v>64800000</v>
      </c>
      <c r="D1050" s="60"/>
    </row>
    <row r="1051" spans="1:4" x14ac:dyDescent="0.3">
      <c r="A1051" s="60">
        <v>39</v>
      </c>
      <c r="B1051" s="1000" t="s">
        <v>7391</v>
      </c>
      <c r="C1051" s="54">
        <v>38000000</v>
      </c>
      <c r="D1051" s="60"/>
    </row>
    <row r="1052" spans="1:4" x14ac:dyDescent="0.3">
      <c r="A1052" s="60">
        <v>40</v>
      </c>
      <c r="B1052" s="1000" t="s">
        <v>7392</v>
      </c>
      <c r="C1052" s="54">
        <v>54000000</v>
      </c>
      <c r="D1052" s="60"/>
    </row>
    <row r="1053" spans="1:4" x14ac:dyDescent="0.3">
      <c r="A1053" s="60">
        <v>41</v>
      </c>
      <c r="B1053" s="1000" t="s">
        <v>7393</v>
      </c>
      <c r="C1053" s="54">
        <v>6400000</v>
      </c>
      <c r="D1053" s="60"/>
    </row>
    <row r="1054" spans="1:4" x14ac:dyDescent="0.3">
      <c r="A1054" s="60">
        <v>42</v>
      </c>
      <c r="B1054" s="1000" t="s">
        <v>7394</v>
      </c>
      <c r="C1054" s="54">
        <v>42000000</v>
      </c>
      <c r="D1054" s="60"/>
    </row>
    <row r="1055" spans="1:4" x14ac:dyDescent="0.3">
      <c r="A1055" s="60">
        <v>43</v>
      </c>
      <c r="B1055" s="1000" t="s">
        <v>7395</v>
      </c>
      <c r="C1055" s="54">
        <v>48400000</v>
      </c>
      <c r="D1055" s="60"/>
    </row>
    <row r="1056" spans="1:4" x14ac:dyDescent="0.3">
      <c r="A1056" s="60">
        <v>44</v>
      </c>
      <c r="B1056" s="1000" t="s">
        <v>7396</v>
      </c>
      <c r="C1056" s="54">
        <v>50400000</v>
      </c>
      <c r="D1056" s="60"/>
    </row>
    <row r="1057" spans="1:4" x14ac:dyDescent="0.3">
      <c r="A1057" s="60">
        <v>45</v>
      </c>
      <c r="B1057" s="1000" t="s">
        <v>7397</v>
      </c>
      <c r="C1057" s="54">
        <v>118000000</v>
      </c>
      <c r="D1057" s="60"/>
    </row>
    <row r="1058" spans="1:4" x14ac:dyDescent="0.3">
      <c r="A1058" s="60">
        <v>46</v>
      </c>
      <c r="B1058" s="1000" t="s">
        <v>7398</v>
      </c>
      <c r="C1058" s="54">
        <v>102800000</v>
      </c>
      <c r="D1058" s="60"/>
    </row>
    <row r="1059" spans="1:4" x14ac:dyDescent="0.3">
      <c r="A1059" s="60">
        <v>47</v>
      </c>
      <c r="B1059" s="1000" t="s">
        <v>7399</v>
      </c>
      <c r="C1059" s="54">
        <v>27200000</v>
      </c>
      <c r="D1059" s="60"/>
    </row>
    <row r="1060" spans="1:4" x14ac:dyDescent="0.3">
      <c r="A1060" s="60">
        <v>48</v>
      </c>
      <c r="B1060" s="1000" t="s">
        <v>7400</v>
      </c>
      <c r="C1060" s="54">
        <v>80800000</v>
      </c>
      <c r="D1060" s="60"/>
    </row>
    <row r="1061" spans="1:4" x14ac:dyDescent="0.3">
      <c r="A1061" s="60">
        <v>49</v>
      </c>
      <c r="B1061" s="1000" t="s">
        <v>7401</v>
      </c>
      <c r="C1061" s="54">
        <v>40400000</v>
      </c>
      <c r="D1061" s="60"/>
    </row>
    <row r="1062" spans="1:4" x14ac:dyDescent="0.3">
      <c r="A1062" s="60">
        <v>50</v>
      </c>
      <c r="B1062" s="1000" t="s">
        <v>7402</v>
      </c>
      <c r="C1062" s="54">
        <v>43200000</v>
      </c>
      <c r="D1062" s="60"/>
    </row>
    <row r="1063" spans="1:4" x14ac:dyDescent="0.3">
      <c r="A1063" s="60">
        <v>51</v>
      </c>
      <c r="B1063" s="1000" t="s">
        <v>7403</v>
      </c>
      <c r="C1063" s="54">
        <v>12800000</v>
      </c>
      <c r="D1063" s="60"/>
    </row>
    <row r="1064" spans="1:4" x14ac:dyDescent="0.3">
      <c r="A1064" s="60">
        <v>52</v>
      </c>
      <c r="B1064" s="1000" t="s">
        <v>7404</v>
      </c>
      <c r="C1064" s="54">
        <v>22800000</v>
      </c>
      <c r="D1064" s="60"/>
    </row>
    <row r="1065" spans="1:4" x14ac:dyDescent="0.3">
      <c r="A1065" s="60"/>
      <c r="B1065" s="60"/>
      <c r="C1065" s="60"/>
      <c r="D1065" s="60"/>
    </row>
    <row r="1066" spans="1:4" x14ac:dyDescent="0.3">
      <c r="A1066" s="1017" t="s">
        <v>248</v>
      </c>
      <c r="B1066" s="80" t="s">
        <v>7405</v>
      </c>
      <c r="C1066" s="82">
        <v>4964200000</v>
      </c>
      <c r="D1066" s="60"/>
    </row>
    <row r="1067" spans="1:4" x14ac:dyDescent="0.3">
      <c r="A1067" s="60">
        <v>1</v>
      </c>
      <c r="B1067" s="1000" t="s">
        <v>7405</v>
      </c>
      <c r="C1067" s="54">
        <v>4964200000</v>
      </c>
      <c r="D1067" s="60"/>
    </row>
    <row r="1068" spans="1:4" x14ac:dyDescent="0.3">
      <c r="A1068" s="60"/>
      <c r="B1068" s="60"/>
      <c r="C1068" s="60"/>
      <c r="D1068" s="60"/>
    </row>
    <row r="1069" spans="1:4" x14ac:dyDescent="0.3">
      <c r="A1069" s="1017" t="s">
        <v>249</v>
      </c>
      <c r="B1069" s="4" t="s">
        <v>7406</v>
      </c>
      <c r="C1069" s="82">
        <v>1288500000</v>
      </c>
      <c r="D1069" s="60"/>
    </row>
    <row r="1070" spans="1:4" x14ac:dyDescent="0.3">
      <c r="A1070" s="60">
        <v>1</v>
      </c>
      <c r="B1070" s="1000" t="s">
        <v>7406</v>
      </c>
      <c r="C1070" s="54">
        <v>1288500000</v>
      </c>
      <c r="D1070" s="60"/>
    </row>
    <row r="1071" spans="1:4" x14ac:dyDescent="0.3">
      <c r="A1071" s="60"/>
      <c r="B1071" s="60"/>
      <c r="C1071" s="60"/>
      <c r="D1071" s="60"/>
    </row>
    <row r="1072" spans="1:4" x14ac:dyDescent="0.3">
      <c r="A1072" s="1017" t="s">
        <v>250</v>
      </c>
      <c r="B1072" s="4" t="s">
        <v>7407</v>
      </c>
      <c r="C1072" s="82">
        <v>12411000000</v>
      </c>
      <c r="D1072" s="60"/>
    </row>
    <row r="1073" spans="1:4" x14ac:dyDescent="0.3">
      <c r="A1073" s="60">
        <v>1</v>
      </c>
      <c r="B1073" s="1000" t="s">
        <v>7407</v>
      </c>
      <c r="C1073" s="54">
        <v>12411000000</v>
      </c>
      <c r="D1073" s="60"/>
    </row>
    <row r="1074" spans="1:4" x14ac:dyDescent="0.3">
      <c r="A1074" s="60"/>
      <c r="B1074" s="60"/>
      <c r="C1074" s="60"/>
      <c r="D1074" s="60"/>
    </row>
    <row r="1075" spans="1:4" x14ac:dyDescent="0.3">
      <c r="A1075" s="1017" t="s">
        <v>253</v>
      </c>
      <c r="B1075" s="4" t="s">
        <v>7408</v>
      </c>
      <c r="C1075" s="82">
        <v>227600000</v>
      </c>
      <c r="D1075" s="60"/>
    </row>
    <row r="1076" spans="1:4" x14ac:dyDescent="0.3">
      <c r="A1076" s="60">
        <v>1</v>
      </c>
      <c r="B1076" s="1000" t="s">
        <v>7408</v>
      </c>
      <c r="C1076" s="54">
        <v>227600000</v>
      </c>
      <c r="D1076" s="60"/>
    </row>
    <row r="1077" spans="1:4" x14ac:dyDescent="0.3">
      <c r="A1077" s="60"/>
      <c r="B1077" s="60"/>
      <c r="C1077" s="60"/>
      <c r="D1077" s="60"/>
    </row>
    <row r="1078" spans="1:4" x14ac:dyDescent="0.3">
      <c r="A1078" s="1017" t="s">
        <v>256</v>
      </c>
      <c r="B1078" s="4" t="s">
        <v>7409</v>
      </c>
      <c r="C1078" s="82">
        <v>525000000</v>
      </c>
      <c r="D1078" s="60"/>
    </row>
    <row r="1079" spans="1:4" x14ac:dyDescent="0.3">
      <c r="A1079" s="60">
        <v>1</v>
      </c>
      <c r="B1079" s="1000" t="s">
        <v>7410</v>
      </c>
      <c r="C1079" s="54">
        <v>100000000</v>
      </c>
      <c r="D1079" s="60"/>
    </row>
    <row r="1080" spans="1:4" x14ac:dyDescent="0.3">
      <c r="A1080" s="60">
        <v>2</v>
      </c>
      <c r="B1080" s="1000" t="s">
        <v>7411</v>
      </c>
      <c r="C1080" s="54">
        <v>100000000</v>
      </c>
      <c r="D1080" s="60"/>
    </row>
    <row r="1081" spans="1:4" x14ac:dyDescent="0.3">
      <c r="A1081" s="60">
        <v>3</v>
      </c>
      <c r="B1081" s="1000" t="s">
        <v>7412</v>
      </c>
      <c r="C1081" s="54">
        <v>250000000</v>
      </c>
      <c r="D1081" s="60"/>
    </row>
    <row r="1082" spans="1:4" x14ac:dyDescent="0.3">
      <c r="A1082" s="60">
        <v>4</v>
      </c>
      <c r="B1082" s="1000" t="s">
        <v>7413</v>
      </c>
      <c r="C1082" s="54">
        <v>50000000</v>
      </c>
      <c r="D1082" s="60"/>
    </row>
    <row r="1083" spans="1:4" ht="31.2" x14ac:dyDescent="0.3">
      <c r="A1083" s="60">
        <v>5</v>
      </c>
      <c r="B1083" s="1000" t="s">
        <v>7414</v>
      </c>
      <c r="C1083" s="54">
        <v>25000000</v>
      </c>
      <c r="D1083" s="60"/>
    </row>
    <row r="1084" spans="1:4" x14ac:dyDescent="0.3">
      <c r="A1084" s="60"/>
      <c r="B1084" s="60"/>
      <c r="C1084" s="60"/>
      <c r="D1084" s="60"/>
    </row>
    <row r="1085" spans="1:4" ht="31.2" x14ac:dyDescent="0.3">
      <c r="A1085" s="1017" t="s">
        <v>123</v>
      </c>
      <c r="B1085" s="4" t="s">
        <v>7415</v>
      </c>
      <c r="C1085" s="82">
        <v>1795000000</v>
      </c>
      <c r="D1085" s="60"/>
    </row>
    <row r="1086" spans="1:4" x14ac:dyDescent="0.3">
      <c r="A1086" s="60">
        <v>1</v>
      </c>
      <c r="B1086" s="1000" t="s">
        <v>7416</v>
      </c>
      <c r="C1086" s="54">
        <v>30000000</v>
      </c>
      <c r="D1086" s="60"/>
    </row>
    <row r="1087" spans="1:4" ht="31.2" x14ac:dyDescent="0.3">
      <c r="A1087" s="60">
        <v>2</v>
      </c>
      <c r="B1087" s="1000" t="s">
        <v>7417</v>
      </c>
      <c r="C1087" s="54">
        <v>200000000</v>
      </c>
      <c r="D1087" s="60"/>
    </row>
    <row r="1088" spans="1:4" ht="31.2" x14ac:dyDescent="0.3">
      <c r="A1088" s="60">
        <v>3</v>
      </c>
      <c r="B1088" s="1000" t="s">
        <v>7418</v>
      </c>
      <c r="C1088" s="54">
        <v>100000000</v>
      </c>
      <c r="D1088" s="60"/>
    </row>
    <row r="1089" spans="1:4" x14ac:dyDescent="0.3">
      <c r="A1089" s="60">
        <v>4</v>
      </c>
      <c r="B1089" s="1000" t="s">
        <v>7419</v>
      </c>
      <c r="C1089" s="54">
        <v>100000000</v>
      </c>
      <c r="D1089" s="60"/>
    </row>
    <row r="1090" spans="1:4" x14ac:dyDescent="0.3">
      <c r="A1090" s="60">
        <v>5</v>
      </c>
      <c r="B1090" s="1000" t="s">
        <v>7420</v>
      </c>
      <c r="C1090" s="54">
        <v>40000000</v>
      </c>
      <c r="D1090" s="60"/>
    </row>
    <row r="1091" spans="1:4" x14ac:dyDescent="0.3">
      <c r="A1091" s="60">
        <v>6</v>
      </c>
      <c r="B1091" s="1000" t="s">
        <v>7421</v>
      </c>
      <c r="C1091" s="54">
        <v>40000000</v>
      </c>
      <c r="D1091" s="60"/>
    </row>
    <row r="1092" spans="1:4" x14ac:dyDescent="0.3">
      <c r="A1092" s="60">
        <v>7</v>
      </c>
      <c r="B1092" s="1000" t="s">
        <v>7422</v>
      </c>
      <c r="C1092" s="54">
        <v>20000000</v>
      </c>
      <c r="D1092" s="60"/>
    </row>
    <row r="1093" spans="1:4" x14ac:dyDescent="0.3">
      <c r="A1093" s="60">
        <v>8</v>
      </c>
      <c r="B1093" s="1000" t="s">
        <v>7423</v>
      </c>
      <c r="C1093" s="54">
        <v>100000000</v>
      </c>
      <c r="D1093" s="60"/>
    </row>
    <row r="1094" spans="1:4" x14ac:dyDescent="0.3">
      <c r="A1094" s="60">
        <v>9</v>
      </c>
      <c r="B1094" s="1000" t="s">
        <v>7424</v>
      </c>
      <c r="C1094" s="54">
        <v>25000000</v>
      </c>
      <c r="D1094" s="60"/>
    </row>
    <row r="1095" spans="1:4" x14ac:dyDescent="0.3">
      <c r="A1095" s="60">
        <v>10</v>
      </c>
      <c r="B1095" s="1000" t="s">
        <v>7425</v>
      </c>
      <c r="C1095" s="54">
        <v>40000000</v>
      </c>
      <c r="D1095" s="60"/>
    </row>
    <row r="1096" spans="1:4" x14ac:dyDescent="0.3">
      <c r="A1096" s="60">
        <v>11</v>
      </c>
      <c r="B1096" s="1000" t="s">
        <v>7426</v>
      </c>
      <c r="C1096" s="54">
        <v>50000000</v>
      </c>
      <c r="D1096" s="60"/>
    </row>
    <row r="1097" spans="1:4" x14ac:dyDescent="0.3">
      <c r="A1097" s="60">
        <v>12</v>
      </c>
      <c r="B1097" s="1000" t="s">
        <v>7427</v>
      </c>
      <c r="C1097" s="54">
        <v>50000000</v>
      </c>
      <c r="D1097" s="60"/>
    </row>
    <row r="1098" spans="1:4" x14ac:dyDescent="0.3">
      <c r="A1098" s="60">
        <v>13</v>
      </c>
      <c r="B1098" s="1000" t="s">
        <v>7428</v>
      </c>
      <c r="C1098" s="54">
        <v>50000000</v>
      </c>
      <c r="D1098" s="60"/>
    </row>
    <row r="1099" spans="1:4" ht="31.2" x14ac:dyDescent="0.3">
      <c r="A1099" s="60">
        <v>14</v>
      </c>
      <c r="B1099" s="1000" t="s">
        <v>7429</v>
      </c>
      <c r="C1099" s="54">
        <v>150000000</v>
      </c>
      <c r="D1099" s="60"/>
    </row>
    <row r="1100" spans="1:4" ht="31.2" x14ac:dyDescent="0.3">
      <c r="A1100" s="60">
        <v>15</v>
      </c>
      <c r="B1100" s="1000" t="s">
        <v>7430</v>
      </c>
      <c r="C1100" s="54">
        <v>150000000</v>
      </c>
      <c r="D1100" s="60"/>
    </row>
    <row r="1101" spans="1:4" x14ac:dyDescent="0.3">
      <c r="A1101" s="60">
        <v>16</v>
      </c>
      <c r="B1101" s="1000" t="s">
        <v>7431</v>
      </c>
      <c r="C1101" s="54">
        <v>200000000</v>
      </c>
      <c r="D1101" s="60"/>
    </row>
    <row r="1102" spans="1:4" x14ac:dyDescent="0.3">
      <c r="A1102" s="60">
        <v>17</v>
      </c>
      <c r="B1102" s="1000" t="s">
        <v>7432</v>
      </c>
      <c r="C1102" s="54">
        <v>200000000</v>
      </c>
      <c r="D1102" s="60"/>
    </row>
    <row r="1103" spans="1:4" x14ac:dyDescent="0.3">
      <c r="A1103" s="60">
        <v>18</v>
      </c>
      <c r="B1103" s="1000" t="s">
        <v>7433</v>
      </c>
      <c r="C1103" s="54">
        <v>125000000</v>
      </c>
      <c r="D1103" s="60"/>
    </row>
    <row r="1104" spans="1:4" x14ac:dyDescent="0.3">
      <c r="A1104" s="60">
        <v>19</v>
      </c>
      <c r="B1104" s="1000" t="s">
        <v>7434</v>
      </c>
      <c r="C1104" s="54">
        <v>100000000</v>
      </c>
      <c r="D1104" s="60"/>
    </row>
    <row r="1105" spans="1:4" x14ac:dyDescent="0.3">
      <c r="A1105" s="60">
        <v>20</v>
      </c>
      <c r="B1105" s="1000" t="s">
        <v>7435</v>
      </c>
      <c r="C1105" s="54">
        <v>25000000</v>
      </c>
      <c r="D1105" s="60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6"/>
  <sheetViews>
    <sheetView view="pageBreakPreview" zoomScale="60" workbookViewId="0">
      <selection activeCell="B12" sqref="B12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5.77734375" style="999" customWidth="1"/>
    <col min="4" max="4" width="40.77734375" style="999" customWidth="1"/>
    <col min="5" max="16384" width="8.88671875" style="999"/>
  </cols>
  <sheetData>
    <row r="1" spans="1:4" x14ac:dyDescent="0.3">
      <c r="B1" s="488" t="s">
        <v>6180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439"/>
      <c r="B5" s="1031" t="s">
        <v>6</v>
      </c>
      <c r="C5" s="439"/>
      <c r="D5" s="439"/>
    </row>
    <row r="6" spans="1:4" x14ac:dyDescent="0.3">
      <c r="A6" s="1002"/>
      <c r="B6" s="4" t="s">
        <v>6180</v>
      </c>
      <c r="C6" s="10">
        <v>4300000000</v>
      </c>
      <c r="D6" s="5" t="s">
        <v>7436</v>
      </c>
    </row>
    <row r="7" spans="1:4" x14ac:dyDescent="0.3">
      <c r="A7" s="1002"/>
      <c r="B7" s="4"/>
      <c r="C7" s="10"/>
      <c r="D7" s="5"/>
    </row>
    <row r="8" spans="1:4" x14ac:dyDescent="0.3">
      <c r="A8" s="1002">
        <v>1</v>
      </c>
      <c r="B8" s="1000" t="s">
        <v>7437</v>
      </c>
      <c r="C8" s="16">
        <v>100000000</v>
      </c>
      <c r="D8" s="1002"/>
    </row>
    <row r="9" spans="1:4" x14ac:dyDescent="0.3">
      <c r="A9" s="1002">
        <v>2</v>
      </c>
      <c r="B9" s="1000" t="s">
        <v>7438</v>
      </c>
      <c r="C9" s="16">
        <v>35000000</v>
      </c>
      <c r="D9" s="1002"/>
    </row>
    <row r="10" spans="1:4" x14ac:dyDescent="0.3">
      <c r="A10" s="1002">
        <v>3</v>
      </c>
      <c r="B10" s="1000" t="s">
        <v>7439</v>
      </c>
      <c r="C10" s="16">
        <v>40000000</v>
      </c>
      <c r="D10" s="1002"/>
    </row>
    <row r="11" spans="1:4" x14ac:dyDescent="0.3">
      <c r="A11" s="1002">
        <v>4</v>
      </c>
      <c r="B11" s="1000" t="s">
        <v>7440</v>
      </c>
      <c r="C11" s="16">
        <v>30000000</v>
      </c>
      <c r="D11" s="1002"/>
    </row>
    <row r="12" spans="1:4" ht="31.2" x14ac:dyDescent="0.3">
      <c r="A12" s="1002">
        <v>5</v>
      </c>
      <c r="B12" s="1000" t="s">
        <v>7441</v>
      </c>
      <c r="C12" s="16">
        <v>50000000</v>
      </c>
      <c r="D12" s="1002"/>
    </row>
    <row r="13" spans="1:4" ht="31.2" x14ac:dyDescent="0.3">
      <c r="A13" s="1002">
        <v>6</v>
      </c>
      <c r="B13" s="1000" t="s">
        <v>7442</v>
      </c>
      <c r="C13" s="16">
        <v>50000000</v>
      </c>
      <c r="D13" s="1002"/>
    </row>
    <row r="14" spans="1:4" x14ac:dyDescent="0.3">
      <c r="A14" s="1002">
        <v>7</v>
      </c>
      <c r="B14" s="1000" t="s">
        <v>7443</v>
      </c>
      <c r="C14" s="16">
        <v>60000000</v>
      </c>
      <c r="D14" s="1002"/>
    </row>
    <row r="15" spans="1:4" x14ac:dyDescent="0.3">
      <c r="A15" s="1002">
        <v>8</v>
      </c>
      <c r="B15" s="1000" t="s">
        <v>7444</v>
      </c>
      <c r="C15" s="16">
        <v>40000000</v>
      </c>
      <c r="D15" s="1002"/>
    </row>
    <row r="16" spans="1:4" ht="31.2" x14ac:dyDescent="0.3">
      <c r="A16" s="1002">
        <v>9</v>
      </c>
      <c r="B16" s="1000" t="s">
        <v>7445</v>
      </c>
      <c r="C16" s="16">
        <v>100000000</v>
      </c>
      <c r="D16" s="1002"/>
    </row>
    <row r="17" spans="1:4" x14ac:dyDescent="0.3">
      <c r="A17" s="1002">
        <v>10</v>
      </c>
      <c r="B17" s="1000" t="s">
        <v>7446</v>
      </c>
      <c r="C17" s="16">
        <v>50000000</v>
      </c>
      <c r="D17" s="1002"/>
    </row>
    <row r="18" spans="1:4" x14ac:dyDescent="0.3">
      <c r="A18" s="1002">
        <v>11</v>
      </c>
      <c r="B18" s="1000" t="s">
        <v>7447</v>
      </c>
      <c r="C18" s="16">
        <v>50000000</v>
      </c>
      <c r="D18" s="1002"/>
    </row>
    <row r="19" spans="1:4" x14ac:dyDescent="0.3">
      <c r="A19" s="1002">
        <v>12</v>
      </c>
      <c r="B19" s="1000" t="s">
        <v>7448</v>
      </c>
      <c r="C19" s="16">
        <v>20000000</v>
      </c>
      <c r="D19" s="1002"/>
    </row>
    <row r="20" spans="1:4" x14ac:dyDescent="0.3">
      <c r="A20" s="1002">
        <v>13</v>
      </c>
      <c r="B20" s="1000" t="s">
        <v>7449</v>
      </c>
      <c r="C20" s="16">
        <v>20000000</v>
      </c>
      <c r="D20" s="1002"/>
    </row>
    <row r="21" spans="1:4" x14ac:dyDescent="0.3">
      <c r="A21" s="1002">
        <v>14</v>
      </c>
      <c r="B21" s="1000" t="s">
        <v>7450</v>
      </c>
      <c r="C21" s="16">
        <v>100000000</v>
      </c>
      <c r="D21" s="1002"/>
    </row>
    <row r="22" spans="1:4" x14ac:dyDescent="0.3">
      <c r="A22" s="1002">
        <v>15</v>
      </c>
      <c r="B22" s="1000" t="s">
        <v>7451</v>
      </c>
      <c r="C22" s="16">
        <v>100000000</v>
      </c>
      <c r="D22" s="1002"/>
    </row>
    <row r="23" spans="1:4" x14ac:dyDescent="0.3">
      <c r="A23" s="1002">
        <v>16</v>
      </c>
      <c r="B23" s="1000" t="s">
        <v>7452</v>
      </c>
      <c r="C23" s="16">
        <v>100000000</v>
      </c>
      <c r="D23" s="1002"/>
    </row>
    <row r="24" spans="1:4" x14ac:dyDescent="0.3">
      <c r="A24" s="1002">
        <v>17</v>
      </c>
      <c r="B24" s="1000" t="s">
        <v>7453</v>
      </c>
      <c r="C24" s="16">
        <v>100000000</v>
      </c>
      <c r="D24" s="1002"/>
    </row>
    <row r="25" spans="1:4" x14ac:dyDescent="0.3">
      <c r="A25" s="1002">
        <v>18</v>
      </c>
      <c r="B25" s="1000" t="s">
        <v>7454</v>
      </c>
      <c r="C25" s="16">
        <v>30000000</v>
      </c>
      <c r="D25" s="1002"/>
    </row>
    <row r="26" spans="1:4" x14ac:dyDescent="0.3">
      <c r="A26" s="1002">
        <v>19</v>
      </c>
      <c r="B26" s="1000" t="s">
        <v>7455</v>
      </c>
      <c r="C26" s="16">
        <v>40000000</v>
      </c>
      <c r="D26" s="1002"/>
    </row>
    <row r="27" spans="1:4" x14ac:dyDescent="0.3">
      <c r="A27" s="1002">
        <v>20</v>
      </c>
      <c r="B27" s="1000" t="s">
        <v>7456</v>
      </c>
      <c r="C27" s="16">
        <v>100000000</v>
      </c>
      <c r="D27" s="1002"/>
    </row>
    <row r="28" spans="1:4" x14ac:dyDescent="0.3">
      <c r="A28" s="1002">
        <v>21</v>
      </c>
      <c r="B28" s="1000" t="s">
        <v>7457</v>
      </c>
      <c r="C28" s="16">
        <v>100000000</v>
      </c>
      <c r="D28" s="1002"/>
    </row>
    <row r="29" spans="1:4" x14ac:dyDescent="0.3">
      <c r="A29" s="1002">
        <v>22</v>
      </c>
      <c r="B29" s="1000" t="s">
        <v>7458</v>
      </c>
      <c r="C29" s="16">
        <v>50000000</v>
      </c>
      <c r="D29" s="1002"/>
    </row>
    <row r="30" spans="1:4" ht="31.2" x14ac:dyDescent="0.3">
      <c r="A30" s="1002">
        <v>23</v>
      </c>
      <c r="B30" s="1000" t="s">
        <v>7459</v>
      </c>
      <c r="C30" s="16">
        <v>30000000</v>
      </c>
      <c r="D30" s="1002"/>
    </row>
    <row r="31" spans="1:4" x14ac:dyDescent="0.3">
      <c r="A31" s="1002">
        <v>24</v>
      </c>
      <c r="B31" s="1000" t="s">
        <v>7460</v>
      </c>
      <c r="C31" s="16">
        <v>10000000</v>
      </c>
      <c r="D31" s="1002"/>
    </row>
    <row r="32" spans="1:4" ht="31.2" x14ac:dyDescent="0.3">
      <c r="A32" s="1002">
        <v>25</v>
      </c>
      <c r="B32" s="1000" t="s">
        <v>7461</v>
      </c>
      <c r="C32" s="16">
        <v>100000000</v>
      </c>
      <c r="D32" s="1002"/>
    </row>
    <row r="33" spans="1:4" x14ac:dyDescent="0.3">
      <c r="A33" s="1002">
        <v>26</v>
      </c>
      <c r="B33" s="1000" t="s">
        <v>7462</v>
      </c>
      <c r="C33" s="16">
        <v>50000000</v>
      </c>
      <c r="D33" s="1002"/>
    </row>
    <row r="34" spans="1:4" x14ac:dyDescent="0.3">
      <c r="A34" s="1002">
        <v>27</v>
      </c>
      <c r="B34" s="1000" t="s">
        <v>7463</v>
      </c>
      <c r="C34" s="16">
        <v>50000000</v>
      </c>
      <c r="D34" s="1002"/>
    </row>
    <row r="35" spans="1:4" x14ac:dyDescent="0.3">
      <c r="A35" s="1002">
        <v>28</v>
      </c>
      <c r="B35" s="1000" t="s">
        <v>7464</v>
      </c>
      <c r="C35" s="16">
        <v>50000000</v>
      </c>
      <c r="D35" s="1002"/>
    </row>
    <row r="36" spans="1:4" x14ac:dyDescent="0.3">
      <c r="A36" s="1002">
        <v>29</v>
      </c>
      <c r="B36" s="1000" t="s">
        <v>7465</v>
      </c>
      <c r="C36" s="16">
        <v>50000000</v>
      </c>
      <c r="D36" s="1002"/>
    </row>
    <row r="37" spans="1:4" x14ac:dyDescent="0.3">
      <c r="A37" s="1002">
        <v>30</v>
      </c>
      <c r="B37" s="1000" t="s">
        <v>7466</v>
      </c>
      <c r="C37" s="16">
        <v>100000000</v>
      </c>
      <c r="D37" s="1002"/>
    </row>
    <row r="38" spans="1:4" x14ac:dyDescent="0.3">
      <c r="A38" s="1002">
        <v>31</v>
      </c>
      <c r="B38" s="1000" t="s">
        <v>7467</v>
      </c>
      <c r="C38" s="16">
        <v>40000000</v>
      </c>
      <c r="D38" s="1002"/>
    </row>
    <row r="39" spans="1:4" x14ac:dyDescent="0.3">
      <c r="A39" s="1002">
        <v>32</v>
      </c>
      <c r="B39" s="1000" t="s">
        <v>7468</v>
      </c>
      <c r="C39" s="16">
        <v>40000000</v>
      </c>
      <c r="D39" s="1002"/>
    </row>
    <row r="40" spans="1:4" x14ac:dyDescent="0.3">
      <c r="A40" s="1002">
        <v>33</v>
      </c>
      <c r="B40" s="1000" t="s">
        <v>7469</v>
      </c>
      <c r="C40" s="16">
        <v>50000000</v>
      </c>
      <c r="D40" s="1002"/>
    </row>
    <row r="41" spans="1:4" x14ac:dyDescent="0.3">
      <c r="A41" s="1002">
        <v>34</v>
      </c>
      <c r="B41" s="1000" t="s">
        <v>7470</v>
      </c>
      <c r="C41" s="16">
        <v>50000000</v>
      </c>
      <c r="D41" s="1002"/>
    </row>
    <row r="42" spans="1:4" x14ac:dyDescent="0.3">
      <c r="A42" s="1002">
        <v>35</v>
      </c>
      <c r="B42" s="1000" t="s">
        <v>7471</v>
      </c>
      <c r="C42" s="16">
        <v>150000000</v>
      </c>
      <c r="D42" s="1002"/>
    </row>
    <row r="43" spans="1:4" x14ac:dyDescent="0.3">
      <c r="A43" s="1002">
        <v>36</v>
      </c>
      <c r="B43" s="1000" t="s">
        <v>7472</v>
      </c>
      <c r="C43" s="16">
        <v>50000000</v>
      </c>
      <c r="D43" s="1002"/>
    </row>
    <row r="44" spans="1:4" ht="31.2" x14ac:dyDescent="0.3">
      <c r="A44" s="1002">
        <v>37</v>
      </c>
      <c r="B44" s="1000" t="s">
        <v>7473</v>
      </c>
      <c r="C44" s="16">
        <v>50000000</v>
      </c>
      <c r="D44" s="1002"/>
    </row>
    <row r="45" spans="1:4" ht="31.2" x14ac:dyDescent="0.3">
      <c r="A45" s="1002">
        <v>38</v>
      </c>
      <c r="B45" s="1000" t="s">
        <v>7474</v>
      </c>
      <c r="C45" s="16">
        <v>75000000</v>
      </c>
      <c r="D45" s="1002"/>
    </row>
    <row r="46" spans="1:4" x14ac:dyDescent="0.3">
      <c r="A46" s="1002">
        <v>39</v>
      </c>
      <c r="B46" s="1000" t="s">
        <v>7475</v>
      </c>
      <c r="C46" s="16">
        <v>75000000</v>
      </c>
      <c r="D46" s="1002"/>
    </row>
    <row r="47" spans="1:4" x14ac:dyDescent="0.3">
      <c r="A47" s="1002">
        <v>40</v>
      </c>
      <c r="B47" s="1000" t="s">
        <v>7476</v>
      </c>
      <c r="C47" s="16">
        <v>50000000</v>
      </c>
      <c r="D47" s="1002"/>
    </row>
    <row r="48" spans="1:4" x14ac:dyDescent="0.3">
      <c r="A48" s="1002">
        <v>41</v>
      </c>
      <c r="B48" s="1000" t="s">
        <v>7477</v>
      </c>
      <c r="C48" s="16">
        <v>100000000</v>
      </c>
      <c r="D48" s="1002"/>
    </row>
    <row r="49" spans="1:4" ht="31.2" x14ac:dyDescent="0.3">
      <c r="A49" s="1002">
        <v>42</v>
      </c>
      <c r="B49" s="1000" t="s">
        <v>7478</v>
      </c>
      <c r="C49" s="1002"/>
      <c r="D49" s="1002"/>
    </row>
    <row r="50" spans="1:4" ht="31.2" x14ac:dyDescent="0.3">
      <c r="A50" s="1002">
        <v>43</v>
      </c>
      <c r="B50" s="1000" t="s">
        <v>7479</v>
      </c>
      <c r="C50" s="16">
        <v>25000000</v>
      </c>
      <c r="D50" s="1002"/>
    </row>
    <row r="51" spans="1:4" ht="31.2" x14ac:dyDescent="0.3">
      <c r="A51" s="1002">
        <v>44</v>
      </c>
      <c r="B51" s="1000" t="s">
        <v>7480</v>
      </c>
      <c r="C51" s="16">
        <v>50000000</v>
      </c>
      <c r="D51" s="1002"/>
    </row>
    <row r="52" spans="1:4" x14ac:dyDescent="0.3">
      <c r="A52" s="1002">
        <v>45</v>
      </c>
      <c r="B52" s="1000" t="s">
        <v>7481</v>
      </c>
      <c r="C52" s="16">
        <v>50000000</v>
      </c>
      <c r="D52" s="1002"/>
    </row>
    <row r="53" spans="1:4" x14ac:dyDescent="0.3">
      <c r="A53" s="1002">
        <v>46</v>
      </c>
      <c r="B53" s="1000" t="s">
        <v>7482</v>
      </c>
      <c r="C53" s="16">
        <v>50000000</v>
      </c>
      <c r="D53" s="1002"/>
    </row>
    <row r="54" spans="1:4" x14ac:dyDescent="0.3">
      <c r="A54" s="1002">
        <v>47</v>
      </c>
      <c r="B54" s="1000" t="s">
        <v>7483</v>
      </c>
      <c r="C54" s="16">
        <v>100000000</v>
      </c>
      <c r="D54" s="1002"/>
    </row>
    <row r="55" spans="1:4" x14ac:dyDescent="0.3">
      <c r="A55" s="1002">
        <v>48</v>
      </c>
      <c r="B55" s="1000" t="s">
        <v>7484</v>
      </c>
      <c r="C55" s="16">
        <v>150000000</v>
      </c>
      <c r="D55" s="1002"/>
    </row>
    <row r="56" spans="1:4" x14ac:dyDescent="0.3">
      <c r="A56" s="1002">
        <v>49</v>
      </c>
      <c r="B56" s="1000" t="s">
        <v>7485</v>
      </c>
      <c r="C56" s="16">
        <v>150000000</v>
      </c>
      <c r="D56" s="1002"/>
    </row>
    <row r="57" spans="1:4" x14ac:dyDescent="0.3">
      <c r="A57" s="1002">
        <v>50</v>
      </c>
      <c r="B57" s="1000" t="s">
        <v>7486</v>
      </c>
      <c r="C57" s="16">
        <v>30000000</v>
      </c>
      <c r="D57" s="1002"/>
    </row>
    <row r="58" spans="1:4" x14ac:dyDescent="0.3">
      <c r="A58" s="1002">
        <v>51</v>
      </c>
      <c r="B58" s="1000" t="s">
        <v>7487</v>
      </c>
      <c r="C58" s="16">
        <v>30000000</v>
      </c>
      <c r="D58" s="1002"/>
    </row>
    <row r="59" spans="1:4" ht="31.2" x14ac:dyDescent="0.3">
      <c r="A59" s="1002">
        <v>52</v>
      </c>
      <c r="B59" s="1000" t="s">
        <v>7488</v>
      </c>
      <c r="C59" s="16">
        <v>150000000</v>
      </c>
      <c r="D59" s="1002"/>
    </row>
    <row r="60" spans="1:4" x14ac:dyDescent="0.3">
      <c r="A60" s="1002">
        <v>53</v>
      </c>
      <c r="B60" s="1000" t="s">
        <v>7489</v>
      </c>
      <c r="C60" s="16">
        <v>100000000</v>
      </c>
      <c r="D60" s="1002"/>
    </row>
    <row r="61" spans="1:4" x14ac:dyDescent="0.3">
      <c r="A61" s="1002">
        <v>54</v>
      </c>
      <c r="B61" s="1000" t="s">
        <v>7490</v>
      </c>
      <c r="C61" s="16">
        <v>50000000</v>
      </c>
      <c r="D61" s="1002"/>
    </row>
    <row r="62" spans="1:4" x14ac:dyDescent="0.3">
      <c r="A62" s="1002">
        <v>55</v>
      </c>
      <c r="B62" s="1000" t="s">
        <v>7491</v>
      </c>
      <c r="C62" s="16">
        <v>50000000</v>
      </c>
      <c r="D62" s="1002"/>
    </row>
    <row r="63" spans="1:4" x14ac:dyDescent="0.3">
      <c r="A63" s="1002">
        <v>56</v>
      </c>
      <c r="B63" s="1000" t="s">
        <v>7492</v>
      </c>
      <c r="C63" s="16">
        <v>90000000</v>
      </c>
      <c r="D63" s="1002"/>
    </row>
    <row r="64" spans="1:4" ht="31.2" x14ac:dyDescent="0.3">
      <c r="A64" s="1002">
        <v>57</v>
      </c>
      <c r="B64" s="1000" t="s">
        <v>7493</v>
      </c>
      <c r="C64" s="16">
        <v>40000000</v>
      </c>
      <c r="D64" s="1002"/>
    </row>
    <row r="65" spans="1:4" ht="31.2" x14ac:dyDescent="0.3">
      <c r="A65" s="1002">
        <v>58</v>
      </c>
      <c r="B65" s="1000" t="s">
        <v>7494</v>
      </c>
      <c r="C65" s="16">
        <v>50000000</v>
      </c>
      <c r="D65" s="1002"/>
    </row>
    <row r="66" spans="1:4" x14ac:dyDescent="0.3">
      <c r="A66" s="1002">
        <v>59</v>
      </c>
      <c r="B66" s="1000" t="s">
        <v>7495</v>
      </c>
      <c r="C66" s="16">
        <v>50000000</v>
      </c>
      <c r="D66" s="1002"/>
    </row>
    <row r="67" spans="1:4" x14ac:dyDescent="0.3">
      <c r="A67" s="1002">
        <v>60</v>
      </c>
      <c r="B67" s="1000" t="s">
        <v>7496</v>
      </c>
      <c r="C67" s="16">
        <v>50000000</v>
      </c>
      <c r="D67" s="1002"/>
    </row>
    <row r="68" spans="1:4" ht="31.2" x14ac:dyDescent="0.3">
      <c r="A68" s="1002">
        <v>61</v>
      </c>
      <c r="B68" s="1000" t="s">
        <v>7497</v>
      </c>
      <c r="C68" s="16">
        <v>50000000</v>
      </c>
      <c r="D68" s="1002"/>
    </row>
    <row r="69" spans="1:4" x14ac:dyDescent="0.3">
      <c r="A69" s="1002">
        <v>62</v>
      </c>
      <c r="B69" s="1000" t="s">
        <v>7498</v>
      </c>
      <c r="C69" s="16">
        <v>50000000</v>
      </c>
      <c r="D69" s="1002"/>
    </row>
    <row r="70" spans="1:4" x14ac:dyDescent="0.3">
      <c r="A70" s="1002">
        <v>63</v>
      </c>
      <c r="B70" s="1000" t="s">
        <v>7499</v>
      </c>
      <c r="C70" s="16">
        <v>50000000</v>
      </c>
      <c r="D70" s="1002"/>
    </row>
    <row r="71" spans="1:4" ht="31.2" x14ac:dyDescent="0.3">
      <c r="A71" s="1002">
        <v>64</v>
      </c>
      <c r="B71" s="1000" t="s">
        <v>7500</v>
      </c>
      <c r="C71" s="16">
        <v>65000000</v>
      </c>
      <c r="D71" s="1002"/>
    </row>
    <row r="72" spans="1:4" x14ac:dyDescent="0.3">
      <c r="A72" s="1002">
        <v>65</v>
      </c>
      <c r="B72" s="1000" t="s">
        <v>7501</v>
      </c>
      <c r="C72" s="16">
        <v>25000000</v>
      </c>
      <c r="D72" s="1002"/>
    </row>
    <row r="73" spans="1:4" x14ac:dyDescent="0.3">
      <c r="A73" s="1002">
        <v>66</v>
      </c>
      <c r="B73" s="1000" t="s">
        <v>7502</v>
      </c>
      <c r="C73" s="16">
        <v>25000000</v>
      </c>
      <c r="D73" s="1002"/>
    </row>
    <row r="74" spans="1:4" x14ac:dyDescent="0.3">
      <c r="A74" s="1002">
        <v>67</v>
      </c>
      <c r="B74" s="1000" t="s">
        <v>7503</v>
      </c>
      <c r="C74" s="16">
        <v>25000000</v>
      </c>
      <c r="D74" s="1002"/>
    </row>
    <row r="75" spans="1:4" x14ac:dyDescent="0.3">
      <c r="A75" s="1002">
        <v>68</v>
      </c>
      <c r="B75" s="1000" t="s">
        <v>7504</v>
      </c>
      <c r="C75" s="16">
        <v>160000000</v>
      </c>
      <c r="D75" s="1002"/>
    </row>
    <row r="76" spans="1:4" x14ac:dyDescent="0.3">
      <c r="A76" s="1002">
        <v>69</v>
      </c>
      <c r="B76" s="1000" t="s">
        <v>7505</v>
      </c>
      <c r="C76" s="16">
        <v>50000000</v>
      </c>
      <c r="D76" s="1002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8"/>
  <sheetViews>
    <sheetView view="pageBreakPreview" zoomScale="60" workbookViewId="0">
      <selection activeCell="D30" sqref="D30"/>
    </sheetView>
  </sheetViews>
  <sheetFormatPr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8.88671875" style="158"/>
  </cols>
  <sheetData>
    <row r="1" spans="1:4" x14ac:dyDescent="0.25">
      <c r="B1" s="488" t="s">
        <v>6181</v>
      </c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8">
        <v>1</v>
      </c>
      <c r="B4" s="680" t="s">
        <v>3</v>
      </c>
      <c r="C4" s="680">
        <v>3</v>
      </c>
      <c r="D4" s="678">
        <v>4</v>
      </c>
    </row>
    <row r="5" spans="1:4" x14ac:dyDescent="0.25">
      <c r="A5" s="1028"/>
      <c r="B5" s="1031" t="s">
        <v>6</v>
      </c>
      <c r="C5" s="680"/>
      <c r="D5" s="678"/>
    </row>
    <row r="6" spans="1:4" x14ac:dyDescent="0.25">
      <c r="A6" s="1002"/>
      <c r="B6" s="4" t="s">
        <v>6181</v>
      </c>
      <c r="C6" s="10">
        <v>1280000000</v>
      </c>
      <c r="D6" s="5" t="s">
        <v>7506</v>
      </c>
    </row>
    <row r="7" spans="1:4" x14ac:dyDescent="0.25">
      <c r="A7" s="1002"/>
      <c r="B7" s="4"/>
      <c r="C7" s="10"/>
      <c r="D7" s="5"/>
    </row>
    <row r="8" spans="1:4" x14ac:dyDescent="0.25">
      <c r="A8" s="1002">
        <v>1</v>
      </c>
      <c r="B8" s="1000" t="s">
        <v>7507</v>
      </c>
      <c r="C8" s="16">
        <v>30000000</v>
      </c>
      <c r="D8" s="1002"/>
    </row>
    <row r="9" spans="1:4" x14ac:dyDescent="0.25">
      <c r="A9" s="1002">
        <v>2</v>
      </c>
      <c r="B9" s="1000" t="s">
        <v>7508</v>
      </c>
      <c r="C9" s="16">
        <v>30000000</v>
      </c>
      <c r="D9" s="1002"/>
    </row>
    <row r="10" spans="1:4" ht="31.2" x14ac:dyDescent="0.25">
      <c r="A10" s="1002">
        <v>3</v>
      </c>
      <c r="B10" s="1000" t="s">
        <v>7509</v>
      </c>
      <c r="C10" s="16">
        <v>50000000</v>
      </c>
      <c r="D10" s="1002"/>
    </row>
    <row r="11" spans="1:4" ht="31.2" x14ac:dyDescent="0.25">
      <c r="A11" s="1002">
        <v>4</v>
      </c>
      <c r="B11" s="1000" t="s">
        <v>7510</v>
      </c>
      <c r="C11" s="16">
        <v>30000000</v>
      </c>
      <c r="D11" s="1002"/>
    </row>
    <row r="12" spans="1:4" x14ac:dyDescent="0.25">
      <c r="A12" s="1002">
        <v>5</v>
      </c>
      <c r="B12" s="1000" t="s">
        <v>7511</v>
      </c>
      <c r="C12" s="16">
        <v>50000000</v>
      </c>
      <c r="D12" s="1002"/>
    </row>
    <row r="13" spans="1:4" x14ac:dyDescent="0.25">
      <c r="A13" s="1002">
        <v>6</v>
      </c>
      <c r="B13" s="1000" t="s">
        <v>7512</v>
      </c>
      <c r="C13" s="16">
        <v>25000000</v>
      </c>
      <c r="D13" s="1002"/>
    </row>
    <row r="14" spans="1:4" ht="31.2" x14ac:dyDescent="0.25">
      <c r="A14" s="1002">
        <v>7</v>
      </c>
      <c r="B14" s="1000" t="s">
        <v>7513</v>
      </c>
      <c r="C14" s="16">
        <v>75000000</v>
      </c>
      <c r="D14" s="1002"/>
    </row>
    <row r="15" spans="1:4" x14ac:dyDescent="0.25">
      <c r="A15" s="1002">
        <v>8</v>
      </c>
      <c r="B15" s="1000" t="s">
        <v>7514</v>
      </c>
      <c r="C15" s="16">
        <v>140000000</v>
      </c>
      <c r="D15" s="1002"/>
    </row>
    <row r="16" spans="1:4" x14ac:dyDescent="0.25">
      <c r="A16" s="1002">
        <v>9</v>
      </c>
      <c r="B16" s="1000" t="s">
        <v>7515</v>
      </c>
      <c r="C16" s="16">
        <v>50000000</v>
      </c>
      <c r="D16" s="1002"/>
    </row>
    <row r="17" spans="1:4" x14ac:dyDescent="0.25">
      <c r="A17" s="1002">
        <v>10</v>
      </c>
      <c r="B17" s="1000" t="s">
        <v>7516</v>
      </c>
      <c r="C17" s="16">
        <v>50000000</v>
      </c>
      <c r="D17" s="1002"/>
    </row>
    <row r="18" spans="1:4" x14ac:dyDescent="0.25">
      <c r="A18" s="1002">
        <v>11</v>
      </c>
      <c r="B18" s="1000" t="s">
        <v>7517</v>
      </c>
      <c r="C18" s="16">
        <v>40000000</v>
      </c>
      <c r="D18" s="1002"/>
    </row>
    <row r="19" spans="1:4" x14ac:dyDescent="0.25">
      <c r="A19" s="1002">
        <v>12</v>
      </c>
      <c r="B19" s="1000" t="s">
        <v>7518</v>
      </c>
      <c r="C19" s="16">
        <v>30000000</v>
      </c>
      <c r="D19" s="1002"/>
    </row>
    <row r="20" spans="1:4" ht="31.2" x14ac:dyDescent="0.25">
      <c r="A20" s="1002">
        <v>13</v>
      </c>
      <c r="B20" s="1000" t="s">
        <v>7519</v>
      </c>
      <c r="C20" s="16">
        <v>50000000</v>
      </c>
      <c r="D20" s="1002"/>
    </row>
    <row r="21" spans="1:4" x14ac:dyDescent="0.25">
      <c r="A21" s="1002">
        <v>14</v>
      </c>
      <c r="B21" s="1000" t="s">
        <v>7520</v>
      </c>
      <c r="C21" s="16">
        <v>150000000</v>
      </c>
      <c r="D21" s="1002"/>
    </row>
    <row r="22" spans="1:4" ht="31.2" x14ac:dyDescent="0.25">
      <c r="A22" s="1002">
        <v>15</v>
      </c>
      <c r="B22" s="1000" t="s">
        <v>7521</v>
      </c>
      <c r="C22" s="16">
        <v>25000000</v>
      </c>
      <c r="D22" s="1002"/>
    </row>
    <row r="23" spans="1:4" x14ac:dyDescent="0.25">
      <c r="A23" s="1002">
        <v>16</v>
      </c>
      <c r="B23" s="1000" t="s">
        <v>7522</v>
      </c>
      <c r="C23" s="16">
        <v>30000000</v>
      </c>
      <c r="D23" s="1002"/>
    </row>
    <row r="24" spans="1:4" x14ac:dyDescent="0.25">
      <c r="A24" s="1002">
        <v>17</v>
      </c>
      <c r="B24" s="1000" t="s">
        <v>7523</v>
      </c>
      <c r="C24" s="16">
        <v>50000000</v>
      </c>
      <c r="D24" s="1002"/>
    </row>
    <row r="25" spans="1:4" x14ac:dyDescent="0.25">
      <c r="A25" s="1002">
        <v>18</v>
      </c>
      <c r="B25" s="1000" t="s">
        <v>7524</v>
      </c>
      <c r="C25" s="16">
        <v>100000000</v>
      </c>
      <c r="D25" s="1002"/>
    </row>
    <row r="26" spans="1:4" x14ac:dyDescent="0.25">
      <c r="A26" s="1002">
        <v>19</v>
      </c>
      <c r="B26" s="1000" t="s">
        <v>7525</v>
      </c>
      <c r="C26" s="16">
        <v>100000000</v>
      </c>
      <c r="D26" s="1002"/>
    </row>
    <row r="27" spans="1:4" ht="31.2" x14ac:dyDescent="0.25">
      <c r="A27" s="1002">
        <v>20</v>
      </c>
      <c r="B27" s="1000" t="s">
        <v>7526</v>
      </c>
      <c r="C27" s="16">
        <v>100000000</v>
      </c>
      <c r="D27" s="1002"/>
    </row>
    <row r="28" spans="1:4" x14ac:dyDescent="0.25">
      <c r="A28" s="1002">
        <v>21</v>
      </c>
      <c r="B28" s="1000" t="s">
        <v>7527</v>
      </c>
      <c r="C28" s="16">
        <v>75000000</v>
      </c>
      <c r="D28" s="1002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"/>
  <sheetViews>
    <sheetView view="pageBreakPreview" zoomScale="60" workbookViewId="0">
      <selection activeCell="B19" sqref="B19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B1" s="488" t="s">
        <v>6182</v>
      </c>
    </row>
    <row r="2" spans="1:4" x14ac:dyDescent="0.3">
      <c r="B2" s="488"/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439"/>
      <c r="B5" s="1031" t="s">
        <v>6</v>
      </c>
      <c r="C5" s="439"/>
      <c r="D5" s="439"/>
    </row>
    <row r="6" spans="1:4" x14ac:dyDescent="0.3">
      <c r="A6" s="439"/>
      <c r="B6" s="4" t="s">
        <v>6182</v>
      </c>
      <c r="C6" s="82">
        <v>650000000</v>
      </c>
      <c r="D6" s="101" t="s">
        <v>7528</v>
      </c>
    </row>
    <row r="7" spans="1:4" x14ac:dyDescent="0.3">
      <c r="A7" s="439"/>
      <c r="B7" s="4"/>
      <c r="C7" s="82"/>
      <c r="D7" s="101"/>
    </row>
    <row r="8" spans="1:4" x14ac:dyDescent="0.3">
      <c r="A8" s="439">
        <v>1</v>
      </c>
      <c r="B8" s="456" t="s">
        <v>7529</v>
      </c>
      <c r="C8" s="54">
        <v>150000000</v>
      </c>
      <c r="D8" s="439"/>
    </row>
    <row r="9" spans="1:4" x14ac:dyDescent="0.3">
      <c r="A9" s="439">
        <v>2</v>
      </c>
      <c r="B9" s="1000" t="s">
        <v>7530</v>
      </c>
      <c r="C9" s="54">
        <v>100000000</v>
      </c>
      <c r="D9" s="439"/>
    </row>
    <row r="10" spans="1:4" x14ac:dyDescent="0.3">
      <c r="A10" s="439">
        <v>3</v>
      </c>
      <c r="B10" s="1000" t="s">
        <v>7531</v>
      </c>
      <c r="C10" s="54">
        <v>150000000</v>
      </c>
      <c r="D10" s="439"/>
    </row>
    <row r="11" spans="1:4" x14ac:dyDescent="0.3">
      <c r="A11" s="439">
        <v>4</v>
      </c>
      <c r="B11" s="1000" t="s">
        <v>7532</v>
      </c>
      <c r="C11" s="54">
        <v>250000000</v>
      </c>
      <c r="D11" s="439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7"/>
  <sheetViews>
    <sheetView view="pageBreakPreview" zoomScale="60" workbookViewId="0">
      <selection activeCell="B15" sqref="B15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B1" s="488" t="s">
        <v>6183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1028"/>
      <c r="B5" s="1031" t="s">
        <v>6</v>
      </c>
      <c r="C5" s="680"/>
      <c r="D5" s="678"/>
    </row>
    <row r="6" spans="1:4" x14ac:dyDescent="0.3">
      <c r="A6" s="1002"/>
      <c r="B6" s="4" t="s">
        <v>6183</v>
      </c>
      <c r="C6" s="10">
        <v>460000000</v>
      </c>
      <c r="D6" s="5" t="s">
        <v>7533</v>
      </c>
    </row>
    <row r="7" spans="1:4" x14ac:dyDescent="0.3">
      <c r="A7" s="1002"/>
      <c r="B7" s="4"/>
      <c r="C7" s="10"/>
      <c r="D7" s="5"/>
    </row>
    <row r="8" spans="1:4" x14ac:dyDescent="0.3">
      <c r="A8" s="1002">
        <v>1</v>
      </c>
      <c r="B8" s="1000" t="s">
        <v>7534</v>
      </c>
      <c r="C8" s="16">
        <v>170000000</v>
      </c>
      <c r="D8" s="1002"/>
    </row>
    <row r="9" spans="1:4" ht="31.2" x14ac:dyDescent="0.3">
      <c r="A9" s="1002">
        <v>2</v>
      </c>
      <c r="B9" s="1000" t="s">
        <v>7535</v>
      </c>
      <c r="C9" s="16">
        <v>10000000</v>
      </c>
      <c r="D9" s="1002"/>
    </row>
    <row r="10" spans="1:4" x14ac:dyDescent="0.3">
      <c r="A10" s="1002">
        <v>3</v>
      </c>
      <c r="B10" s="1000" t="s">
        <v>7536</v>
      </c>
      <c r="C10" s="16">
        <v>25000000</v>
      </c>
      <c r="D10" s="1002"/>
    </row>
    <row r="11" spans="1:4" ht="31.2" x14ac:dyDescent="0.3">
      <c r="A11" s="1002">
        <v>4</v>
      </c>
      <c r="B11" s="1000" t="s">
        <v>7537</v>
      </c>
      <c r="C11" s="16">
        <v>10000000</v>
      </c>
      <c r="D11" s="1002"/>
    </row>
    <row r="12" spans="1:4" ht="31.2" x14ac:dyDescent="0.3">
      <c r="A12" s="1002">
        <v>5</v>
      </c>
      <c r="B12" s="1000" t="s">
        <v>7538</v>
      </c>
      <c r="C12" s="16">
        <v>25000000</v>
      </c>
      <c r="D12" s="1002"/>
    </row>
    <row r="13" spans="1:4" ht="31.2" x14ac:dyDescent="0.3">
      <c r="A13" s="1002">
        <v>6</v>
      </c>
      <c r="B13" s="1000" t="s">
        <v>7539</v>
      </c>
      <c r="C13" s="16">
        <v>50000000</v>
      </c>
      <c r="D13" s="1002"/>
    </row>
    <row r="14" spans="1:4" x14ac:dyDescent="0.3">
      <c r="A14" s="1002">
        <v>7</v>
      </c>
      <c r="B14" s="1000" t="s">
        <v>7540</v>
      </c>
      <c r="C14" s="16">
        <v>10000000</v>
      </c>
      <c r="D14" s="1002"/>
    </row>
    <row r="15" spans="1:4" ht="31.2" x14ac:dyDescent="0.3">
      <c r="A15" s="1002">
        <v>8</v>
      </c>
      <c r="B15" s="1000" t="s">
        <v>7541</v>
      </c>
      <c r="C15" s="16">
        <v>10000000</v>
      </c>
      <c r="D15" s="1002"/>
    </row>
    <row r="16" spans="1:4" x14ac:dyDescent="0.3">
      <c r="A16" s="1002">
        <v>9</v>
      </c>
      <c r="B16" s="1000" t="s">
        <v>7542</v>
      </c>
      <c r="C16" s="16">
        <v>100000000</v>
      </c>
      <c r="D16" s="1002"/>
    </row>
    <row r="17" spans="1:4" x14ac:dyDescent="0.3">
      <c r="A17" s="1002">
        <v>10</v>
      </c>
      <c r="B17" s="1000" t="s">
        <v>7543</v>
      </c>
      <c r="C17" s="16">
        <v>50000000</v>
      </c>
      <c r="D17" s="1002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3"/>
  <sheetViews>
    <sheetView view="pageBreakPreview" zoomScale="60" workbookViewId="0">
      <selection activeCell="D27" sqref="D27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B1" s="1001" t="s">
        <v>6184</v>
      </c>
    </row>
    <row r="2" spans="1:4" x14ac:dyDescent="0.3">
      <c r="B2" s="1001"/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1028"/>
      <c r="B5" s="1031" t="s">
        <v>6</v>
      </c>
      <c r="C5" s="680"/>
      <c r="D5" s="678"/>
    </row>
    <row r="6" spans="1:4" x14ac:dyDescent="0.3">
      <c r="A6" s="439"/>
      <c r="B6" s="80" t="s">
        <v>6184</v>
      </c>
      <c r="C6" s="82">
        <v>20593156000</v>
      </c>
      <c r="D6" s="439"/>
    </row>
    <row r="7" spans="1:4" x14ac:dyDescent="0.3">
      <c r="A7" s="439"/>
      <c r="B7" s="439"/>
      <c r="C7" s="439"/>
      <c r="D7" s="439"/>
    </row>
    <row r="8" spans="1:4" x14ac:dyDescent="0.3">
      <c r="A8" s="439">
        <v>1</v>
      </c>
      <c r="B8" s="1000" t="s">
        <v>7544</v>
      </c>
      <c r="C8" s="54">
        <v>14656000000</v>
      </c>
      <c r="D8" s="1000" t="s">
        <v>7545</v>
      </c>
    </row>
    <row r="9" spans="1:4" x14ac:dyDescent="0.3">
      <c r="A9" s="439">
        <v>2</v>
      </c>
      <c r="B9" s="1000" t="s">
        <v>7546</v>
      </c>
      <c r="C9" s="54">
        <v>2750000000</v>
      </c>
      <c r="D9" s="1000" t="s">
        <v>7545</v>
      </c>
    </row>
    <row r="10" spans="1:4" x14ac:dyDescent="0.3">
      <c r="A10" s="439">
        <v>3</v>
      </c>
      <c r="B10" s="1000" t="s">
        <v>7547</v>
      </c>
      <c r="C10" s="54">
        <v>837270000</v>
      </c>
      <c r="D10" s="1000" t="s">
        <v>7545</v>
      </c>
    </row>
    <row r="11" spans="1:4" x14ac:dyDescent="0.3">
      <c r="A11" s="439"/>
      <c r="B11" s="1032" t="s">
        <v>7548</v>
      </c>
      <c r="C11" s="54">
        <v>837270000</v>
      </c>
      <c r="D11" s="439"/>
    </row>
    <row r="12" spans="1:4" x14ac:dyDescent="0.3">
      <c r="A12" s="439">
        <v>4</v>
      </c>
      <c r="B12" s="1000" t="s">
        <v>7549</v>
      </c>
      <c r="C12" s="54">
        <v>2349886000</v>
      </c>
      <c r="D12" s="1000" t="s">
        <v>7545</v>
      </c>
    </row>
    <row r="13" spans="1:4" x14ac:dyDescent="0.3">
      <c r="A13" s="439"/>
      <c r="B13" s="1032" t="s">
        <v>7548</v>
      </c>
      <c r="C13" s="54">
        <v>2349886000</v>
      </c>
      <c r="D13" s="439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8"/>
  <sheetViews>
    <sheetView view="pageBreakPreview" zoomScale="60" workbookViewId="0">
      <selection activeCell="D25" sqref="D25"/>
    </sheetView>
  </sheetViews>
  <sheetFormatPr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8.88671875" style="158"/>
  </cols>
  <sheetData>
    <row r="1" spans="1:4" x14ac:dyDescent="0.25">
      <c r="B1" s="1001" t="s">
        <v>8</v>
      </c>
    </row>
    <row r="2" spans="1:4" x14ac:dyDescent="0.25">
      <c r="B2" s="1001"/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8">
        <v>1</v>
      </c>
      <c r="B4" s="680" t="s">
        <v>3</v>
      </c>
      <c r="C4" s="680">
        <v>3</v>
      </c>
      <c r="D4" s="678">
        <v>4</v>
      </c>
    </row>
    <row r="5" spans="1:4" x14ac:dyDescent="0.25">
      <c r="A5" s="60"/>
      <c r="B5" s="80"/>
      <c r="C5" s="82"/>
      <c r="D5" s="60"/>
    </row>
    <row r="6" spans="1:4" x14ac:dyDescent="0.25">
      <c r="A6" s="60"/>
      <c r="B6" s="80" t="s">
        <v>7550</v>
      </c>
      <c r="C6" s="82"/>
      <c r="D6" s="60"/>
    </row>
    <row r="7" spans="1:4" x14ac:dyDescent="0.25">
      <c r="A7" s="1002"/>
      <c r="B7" s="80" t="s">
        <v>1687</v>
      </c>
      <c r="C7" s="10">
        <v>4625000000</v>
      </c>
      <c r="D7" s="60"/>
    </row>
    <row r="8" spans="1:4" x14ac:dyDescent="0.25">
      <c r="A8" s="1002"/>
      <c r="B8" s="1000"/>
      <c r="C8" s="16"/>
      <c r="D8" s="60"/>
    </row>
    <row r="9" spans="1:4" x14ac:dyDescent="0.25">
      <c r="A9" s="430" t="s">
        <v>237</v>
      </c>
      <c r="B9" s="796" t="s">
        <v>1590</v>
      </c>
      <c r="C9" s="117">
        <v>2000000000</v>
      </c>
      <c r="D9" s="60"/>
    </row>
    <row r="10" spans="1:4" x14ac:dyDescent="0.25">
      <c r="A10" s="1002">
        <v>1</v>
      </c>
      <c r="B10" s="1000" t="s">
        <v>7551</v>
      </c>
      <c r="C10" s="16">
        <v>2000000000</v>
      </c>
      <c r="D10" s="60"/>
    </row>
    <row r="11" spans="1:4" x14ac:dyDescent="0.25">
      <c r="A11" s="1002"/>
      <c r="B11" s="1002"/>
      <c r="C11" s="1002"/>
      <c r="D11" s="60"/>
    </row>
    <row r="12" spans="1:4" x14ac:dyDescent="0.25">
      <c r="A12" s="998" t="s">
        <v>243</v>
      </c>
      <c r="B12" s="796" t="s">
        <v>115</v>
      </c>
      <c r="C12" s="117">
        <v>2070000000</v>
      </c>
      <c r="D12" s="60"/>
    </row>
    <row r="13" spans="1:4" x14ac:dyDescent="0.25">
      <c r="A13" s="1002">
        <v>1</v>
      </c>
      <c r="B13" s="1000" t="s">
        <v>7552</v>
      </c>
      <c r="C13" s="16">
        <v>5000000</v>
      </c>
      <c r="D13" s="60"/>
    </row>
    <row r="14" spans="1:4" ht="31.2" x14ac:dyDescent="0.25">
      <c r="A14" s="1002">
        <v>2</v>
      </c>
      <c r="B14" s="1000" t="s">
        <v>7553</v>
      </c>
      <c r="C14" s="16">
        <v>1700000000</v>
      </c>
      <c r="D14" s="60"/>
    </row>
    <row r="15" spans="1:4" x14ac:dyDescent="0.25">
      <c r="A15" s="1002">
        <v>3</v>
      </c>
      <c r="B15" s="1000" t="s">
        <v>4272</v>
      </c>
      <c r="C15" s="16">
        <v>150000000</v>
      </c>
      <c r="D15" s="60"/>
    </row>
    <row r="16" spans="1:4" ht="31.2" x14ac:dyDescent="0.25">
      <c r="A16" s="1002">
        <v>4</v>
      </c>
      <c r="B16" s="1000" t="s">
        <v>7554</v>
      </c>
      <c r="C16" s="16">
        <v>40000000</v>
      </c>
      <c r="D16" s="60"/>
    </row>
    <row r="17" spans="1:4" ht="31.2" x14ac:dyDescent="0.25">
      <c r="A17" s="1002">
        <v>5</v>
      </c>
      <c r="B17" s="1000" t="s">
        <v>7555</v>
      </c>
      <c r="C17" s="16">
        <v>40000000</v>
      </c>
      <c r="D17" s="60"/>
    </row>
    <row r="18" spans="1:4" ht="31.2" x14ac:dyDescent="0.25">
      <c r="A18" s="1002">
        <v>6</v>
      </c>
      <c r="B18" s="1000" t="s">
        <v>7556</v>
      </c>
      <c r="C18" s="16">
        <v>10000000</v>
      </c>
      <c r="D18" s="60"/>
    </row>
    <row r="19" spans="1:4" ht="31.2" x14ac:dyDescent="0.25">
      <c r="A19" s="1002">
        <v>7</v>
      </c>
      <c r="B19" s="1000" t="s">
        <v>7557</v>
      </c>
      <c r="C19" s="16">
        <v>10000000</v>
      </c>
      <c r="D19" s="60"/>
    </row>
    <row r="20" spans="1:4" ht="31.2" x14ac:dyDescent="0.25">
      <c r="A20" s="1002">
        <v>8</v>
      </c>
      <c r="B20" s="1000" t="s">
        <v>7558</v>
      </c>
      <c r="C20" s="16">
        <v>30000000</v>
      </c>
      <c r="D20" s="60"/>
    </row>
    <row r="21" spans="1:4" ht="31.2" x14ac:dyDescent="0.25">
      <c r="A21" s="1002">
        <v>9</v>
      </c>
      <c r="B21" s="1000" t="s">
        <v>7559</v>
      </c>
      <c r="C21" s="16">
        <v>85000000</v>
      </c>
      <c r="D21" s="60"/>
    </row>
    <row r="22" spans="1:4" x14ac:dyDescent="0.25">
      <c r="A22" s="1002"/>
      <c r="B22" s="1002"/>
      <c r="C22" s="1002"/>
      <c r="D22" s="60"/>
    </row>
    <row r="23" spans="1:4" x14ac:dyDescent="0.25">
      <c r="A23" s="998" t="s">
        <v>247</v>
      </c>
      <c r="B23" s="796" t="s">
        <v>7</v>
      </c>
      <c r="C23" s="117">
        <v>25000000</v>
      </c>
      <c r="D23" s="60"/>
    </row>
    <row r="24" spans="1:4" x14ac:dyDescent="0.25">
      <c r="A24" s="1002">
        <v>1</v>
      </c>
      <c r="B24" s="1000" t="s">
        <v>7560</v>
      </c>
      <c r="C24" s="16">
        <v>25000000</v>
      </c>
      <c r="D24" s="60"/>
    </row>
    <row r="25" spans="1:4" x14ac:dyDescent="0.25">
      <c r="A25" s="1002"/>
      <c r="B25" s="1002"/>
      <c r="C25" s="1002"/>
      <c r="D25" s="60"/>
    </row>
    <row r="26" spans="1:4" x14ac:dyDescent="0.25">
      <c r="A26" s="998" t="s">
        <v>248</v>
      </c>
      <c r="B26" s="796" t="s">
        <v>145</v>
      </c>
      <c r="C26" s="117">
        <v>530000000</v>
      </c>
      <c r="D26" s="60"/>
    </row>
    <row r="27" spans="1:4" x14ac:dyDescent="0.25">
      <c r="A27" s="1002">
        <v>1</v>
      </c>
      <c r="B27" s="1000" t="s">
        <v>7561</v>
      </c>
      <c r="C27" s="16">
        <v>500000000</v>
      </c>
      <c r="D27" s="60"/>
    </row>
    <row r="28" spans="1:4" x14ac:dyDescent="0.25">
      <c r="A28" s="1002">
        <v>2</v>
      </c>
      <c r="B28" s="1000" t="s">
        <v>7562</v>
      </c>
      <c r="C28" s="16">
        <v>30000000</v>
      </c>
      <c r="D28" s="60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70"/>
  <sheetViews>
    <sheetView view="pageBreakPreview" zoomScale="60" workbookViewId="0">
      <selection activeCell="J168" sqref="J168"/>
    </sheetView>
  </sheetViews>
  <sheetFormatPr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8.88671875" style="158"/>
  </cols>
  <sheetData>
    <row r="1" spans="1:4" x14ac:dyDescent="0.25">
      <c r="B1" s="80" t="s">
        <v>6185</v>
      </c>
    </row>
    <row r="2" spans="1:4" x14ac:dyDescent="0.25">
      <c r="B2" s="1001"/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8">
        <v>1</v>
      </c>
      <c r="B4" s="680" t="s">
        <v>3</v>
      </c>
      <c r="C4" s="680">
        <v>3</v>
      </c>
      <c r="D4" s="678">
        <v>4</v>
      </c>
    </row>
    <row r="5" spans="1:4" x14ac:dyDescent="0.25">
      <c r="A5" s="60"/>
      <c r="B5" s="60"/>
      <c r="C5" s="60"/>
      <c r="D5" s="60"/>
    </row>
    <row r="6" spans="1:4" x14ac:dyDescent="0.25">
      <c r="A6" s="1002"/>
      <c r="B6" s="80" t="s">
        <v>9</v>
      </c>
      <c r="C6" s="10"/>
      <c r="D6" s="1002"/>
    </row>
    <row r="7" spans="1:4" x14ac:dyDescent="0.25">
      <c r="A7" s="430"/>
      <c r="B7" s="80" t="s">
        <v>6185</v>
      </c>
      <c r="C7" s="10">
        <v>13600000000</v>
      </c>
      <c r="D7" s="80" t="s">
        <v>7563</v>
      </c>
    </row>
    <row r="8" spans="1:4" x14ac:dyDescent="0.25">
      <c r="A8" s="998"/>
      <c r="B8" s="796"/>
      <c r="C8" s="117"/>
      <c r="D8" s="796"/>
    </row>
    <row r="9" spans="1:4" x14ac:dyDescent="0.25">
      <c r="A9" s="1002">
        <v>1</v>
      </c>
      <c r="B9" s="1000" t="s">
        <v>7564</v>
      </c>
      <c r="C9" s="16">
        <v>61704000</v>
      </c>
      <c r="D9" s="1000" t="s">
        <v>7563</v>
      </c>
    </row>
    <row r="10" spans="1:4" x14ac:dyDescent="0.25">
      <c r="A10" s="1002">
        <v>2</v>
      </c>
      <c r="B10" s="1000" t="s">
        <v>7565</v>
      </c>
      <c r="C10" s="16">
        <v>65145000</v>
      </c>
      <c r="D10" s="1000" t="s">
        <v>7563</v>
      </c>
    </row>
    <row r="11" spans="1:4" x14ac:dyDescent="0.25">
      <c r="A11" s="1002">
        <v>3</v>
      </c>
      <c r="B11" s="1000" t="s">
        <v>7566</v>
      </c>
      <c r="C11" s="16">
        <v>65455000</v>
      </c>
      <c r="D11" s="1000" t="s">
        <v>7563</v>
      </c>
    </row>
    <row r="12" spans="1:4" x14ac:dyDescent="0.25">
      <c r="A12" s="1002">
        <v>4</v>
      </c>
      <c r="B12" s="1000" t="s">
        <v>7567</v>
      </c>
      <c r="C12" s="16">
        <v>63917000</v>
      </c>
      <c r="D12" s="1000" t="s">
        <v>7563</v>
      </c>
    </row>
    <row r="13" spans="1:4" x14ac:dyDescent="0.25">
      <c r="A13" s="1002">
        <v>5</v>
      </c>
      <c r="B13" s="1000" t="s">
        <v>7568</v>
      </c>
      <c r="C13" s="16">
        <v>62910000</v>
      </c>
      <c r="D13" s="1000" t="s">
        <v>7563</v>
      </c>
    </row>
    <row r="14" spans="1:4" x14ac:dyDescent="0.25">
      <c r="A14" s="1002">
        <v>6</v>
      </c>
      <c r="B14" s="1000" t="s">
        <v>7569</v>
      </c>
      <c r="C14" s="16">
        <v>61052000</v>
      </c>
      <c r="D14" s="1000" t="s">
        <v>7563</v>
      </c>
    </row>
    <row r="15" spans="1:4" x14ac:dyDescent="0.25">
      <c r="A15" s="1002">
        <v>7</v>
      </c>
      <c r="B15" s="1000" t="s">
        <v>7570</v>
      </c>
      <c r="C15" s="16">
        <v>58016000</v>
      </c>
      <c r="D15" s="1000" t="s">
        <v>7563</v>
      </c>
    </row>
    <row r="16" spans="1:4" x14ac:dyDescent="0.25">
      <c r="A16" s="1002">
        <v>8</v>
      </c>
      <c r="B16" s="1000" t="s">
        <v>7571</v>
      </c>
      <c r="C16" s="16">
        <v>59196000</v>
      </c>
      <c r="D16" s="1000" t="s">
        <v>7563</v>
      </c>
    </row>
    <row r="17" spans="1:4" x14ac:dyDescent="0.25">
      <c r="A17" s="1002">
        <v>9</v>
      </c>
      <c r="B17" s="1000" t="s">
        <v>7572</v>
      </c>
      <c r="C17" s="16">
        <v>59843000</v>
      </c>
      <c r="D17" s="1000" t="s">
        <v>7563</v>
      </c>
    </row>
    <row r="18" spans="1:4" x14ac:dyDescent="0.25">
      <c r="A18" s="1002">
        <v>10</v>
      </c>
      <c r="B18" s="1000" t="s">
        <v>7573</v>
      </c>
      <c r="C18" s="16">
        <v>60407000</v>
      </c>
      <c r="D18" s="1000" t="s">
        <v>7563</v>
      </c>
    </row>
    <row r="19" spans="1:4" x14ac:dyDescent="0.25">
      <c r="A19" s="1002">
        <v>11</v>
      </c>
      <c r="B19" s="1000" t="s">
        <v>7574</v>
      </c>
      <c r="C19" s="16">
        <v>64720000</v>
      </c>
      <c r="D19" s="1000" t="s">
        <v>7563</v>
      </c>
    </row>
    <row r="20" spans="1:4" x14ac:dyDescent="0.25">
      <c r="A20" s="1002">
        <v>12</v>
      </c>
      <c r="B20" s="1000" t="s">
        <v>7575</v>
      </c>
      <c r="C20" s="16">
        <v>60725000</v>
      </c>
      <c r="D20" s="1000" t="s">
        <v>7563</v>
      </c>
    </row>
    <row r="21" spans="1:4" x14ac:dyDescent="0.25">
      <c r="A21" s="1002">
        <v>13</v>
      </c>
      <c r="B21" s="1000" t="s">
        <v>7576</v>
      </c>
      <c r="C21" s="16">
        <v>62083000</v>
      </c>
      <c r="D21" s="1000" t="s">
        <v>7563</v>
      </c>
    </row>
    <row r="22" spans="1:4" x14ac:dyDescent="0.25">
      <c r="A22" s="1002">
        <v>14</v>
      </c>
      <c r="B22" s="1000" t="s">
        <v>7577</v>
      </c>
      <c r="C22" s="16">
        <v>66527000</v>
      </c>
      <c r="D22" s="1000" t="s">
        <v>7563</v>
      </c>
    </row>
    <row r="23" spans="1:4" x14ac:dyDescent="0.25">
      <c r="A23" s="1002">
        <v>15</v>
      </c>
      <c r="B23" s="1000" t="s">
        <v>7578</v>
      </c>
      <c r="C23" s="16">
        <v>59383000</v>
      </c>
      <c r="D23" s="1000" t="s">
        <v>7563</v>
      </c>
    </row>
    <row r="24" spans="1:4" x14ac:dyDescent="0.25">
      <c r="A24" s="1002">
        <v>16</v>
      </c>
      <c r="B24" s="1000" t="s">
        <v>7579</v>
      </c>
      <c r="C24" s="16">
        <v>62493000</v>
      </c>
      <c r="D24" s="1000" t="s">
        <v>7563</v>
      </c>
    </row>
    <row r="25" spans="1:4" x14ac:dyDescent="0.25">
      <c r="A25" s="1002">
        <v>17</v>
      </c>
      <c r="B25" s="1000" t="s">
        <v>7580</v>
      </c>
      <c r="C25" s="16">
        <v>59859000</v>
      </c>
      <c r="D25" s="1000" t="s">
        <v>7563</v>
      </c>
    </row>
    <row r="26" spans="1:4" x14ac:dyDescent="0.25">
      <c r="A26" s="1002">
        <v>18</v>
      </c>
      <c r="B26" s="1000" t="s">
        <v>7581</v>
      </c>
      <c r="C26" s="16">
        <v>60626000</v>
      </c>
      <c r="D26" s="1000" t="s">
        <v>7563</v>
      </c>
    </row>
    <row r="27" spans="1:4" x14ac:dyDescent="0.25">
      <c r="A27" s="1002">
        <v>19</v>
      </c>
      <c r="B27" s="1000" t="s">
        <v>7582</v>
      </c>
      <c r="C27" s="16">
        <v>62971000</v>
      </c>
      <c r="D27" s="1000" t="s">
        <v>7563</v>
      </c>
    </row>
    <row r="28" spans="1:4" x14ac:dyDescent="0.25">
      <c r="A28" s="1002">
        <v>20</v>
      </c>
      <c r="B28" s="1000" t="s">
        <v>7583</v>
      </c>
      <c r="C28" s="16">
        <v>58216000</v>
      </c>
      <c r="D28" s="1000" t="s">
        <v>7563</v>
      </c>
    </row>
    <row r="29" spans="1:4" x14ac:dyDescent="0.25">
      <c r="A29" s="1002">
        <v>21</v>
      </c>
      <c r="B29" s="1000" t="s">
        <v>7584</v>
      </c>
      <c r="C29" s="16">
        <v>65778000</v>
      </c>
      <c r="D29" s="1000" t="s">
        <v>7563</v>
      </c>
    </row>
    <row r="30" spans="1:4" x14ac:dyDescent="0.25">
      <c r="A30" s="1002">
        <v>22</v>
      </c>
      <c r="B30" s="1000" t="s">
        <v>7585</v>
      </c>
      <c r="C30" s="16">
        <v>65558000</v>
      </c>
      <c r="D30" s="1000" t="s">
        <v>7563</v>
      </c>
    </row>
    <row r="31" spans="1:4" x14ac:dyDescent="0.25">
      <c r="A31" s="1002">
        <v>23</v>
      </c>
      <c r="B31" s="1000" t="s">
        <v>7586</v>
      </c>
      <c r="C31" s="16">
        <v>62724000</v>
      </c>
      <c r="D31" s="1000" t="s">
        <v>7563</v>
      </c>
    </row>
    <row r="32" spans="1:4" ht="31.2" x14ac:dyDescent="0.25">
      <c r="A32" s="1002">
        <v>24</v>
      </c>
      <c r="B32" s="1000" t="s">
        <v>7587</v>
      </c>
      <c r="C32" s="16">
        <v>63865000</v>
      </c>
      <c r="D32" s="1000" t="s">
        <v>7563</v>
      </c>
    </row>
    <row r="33" spans="1:4" x14ac:dyDescent="0.25">
      <c r="A33" s="1002">
        <v>25</v>
      </c>
      <c r="B33" s="1000" t="s">
        <v>7588</v>
      </c>
      <c r="C33" s="16">
        <v>61481000</v>
      </c>
      <c r="D33" s="1000" t="s">
        <v>7563</v>
      </c>
    </row>
    <row r="34" spans="1:4" x14ac:dyDescent="0.25">
      <c r="A34" s="1002">
        <v>26</v>
      </c>
      <c r="B34" s="1000" t="s">
        <v>7589</v>
      </c>
      <c r="C34" s="16">
        <v>63254000</v>
      </c>
      <c r="D34" s="1000" t="s">
        <v>7563</v>
      </c>
    </row>
    <row r="35" spans="1:4" x14ac:dyDescent="0.25">
      <c r="A35" s="1002">
        <v>27</v>
      </c>
      <c r="B35" s="1000" t="s">
        <v>7590</v>
      </c>
      <c r="C35" s="16">
        <v>65326000</v>
      </c>
      <c r="D35" s="1000" t="s">
        <v>7563</v>
      </c>
    </row>
    <row r="36" spans="1:4" x14ac:dyDescent="0.25">
      <c r="A36" s="1002">
        <v>28</v>
      </c>
      <c r="B36" s="1000" t="s">
        <v>7591</v>
      </c>
      <c r="C36" s="16">
        <v>62497000</v>
      </c>
      <c r="D36" s="1000" t="s">
        <v>7563</v>
      </c>
    </row>
    <row r="37" spans="1:4" x14ac:dyDescent="0.25">
      <c r="A37" s="1002">
        <v>29</v>
      </c>
      <c r="B37" s="1000" t="s">
        <v>7592</v>
      </c>
      <c r="C37" s="16">
        <v>61932000</v>
      </c>
      <c r="D37" s="1000" t="s">
        <v>7563</v>
      </c>
    </row>
    <row r="38" spans="1:4" x14ac:dyDescent="0.25">
      <c r="A38" s="1002">
        <v>30</v>
      </c>
      <c r="B38" s="1000" t="s">
        <v>7593</v>
      </c>
      <c r="C38" s="16">
        <v>68059000</v>
      </c>
      <c r="D38" s="1000" t="s">
        <v>7563</v>
      </c>
    </row>
    <row r="39" spans="1:4" x14ac:dyDescent="0.25">
      <c r="A39" s="1002">
        <v>31</v>
      </c>
      <c r="B39" s="1000" t="s">
        <v>7594</v>
      </c>
      <c r="C39" s="16">
        <v>61434000</v>
      </c>
      <c r="D39" s="1000" t="s">
        <v>7563</v>
      </c>
    </row>
    <row r="40" spans="1:4" x14ac:dyDescent="0.25">
      <c r="A40" s="1002">
        <v>32</v>
      </c>
      <c r="B40" s="1000" t="s">
        <v>7595</v>
      </c>
      <c r="C40" s="16">
        <v>60073000</v>
      </c>
      <c r="D40" s="1000" t="s">
        <v>7563</v>
      </c>
    </row>
    <row r="41" spans="1:4" x14ac:dyDescent="0.25">
      <c r="A41" s="1002">
        <v>33</v>
      </c>
      <c r="B41" s="1000" t="s">
        <v>7596</v>
      </c>
      <c r="C41" s="16">
        <v>59600000</v>
      </c>
      <c r="D41" s="1000" t="s">
        <v>7563</v>
      </c>
    </row>
    <row r="42" spans="1:4" x14ac:dyDescent="0.25">
      <c r="A42" s="1002">
        <v>34</v>
      </c>
      <c r="B42" s="1000" t="s">
        <v>7597</v>
      </c>
      <c r="C42" s="16">
        <v>56217000</v>
      </c>
      <c r="D42" s="1000" t="s">
        <v>7563</v>
      </c>
    </row>
    <row r="43" spans="1:4" x14ac:dyDescent="0.25">
      <c r="A43" s="1002">
        <v>35</v>
      </c>
      <c r="B43" s="1000" t="s">
        <v>7598</v>
      </c>
      <c r="C43" s="16">
        <v>59892000</v>
      </c>
      <c r="D43" s="1000" t="s">
        <v>7563</v>
      </c>
    </row>
    <row r="44" spans="1:4" x14ac:dyDescent="0.25">
      <c r="A44" s="1002">
        <v>36</v>
      </c>
      <c r="B44" s="1000" t="s">
        <v>7599</v>
      </c>
      <c r="C44" s="16">
        <v>59321000</v>
      </c>
      <c r="D44" s="1000" t="s">
        <v>7563</v>
      </c>
    </row>
    <row r="45" spans="1:4" x14ac:dyDescent="0.25">
      <c r="A45" s="1002">
        <v>37</v>
      </c>
      <c r="B45" s="1000" t="s">
        <v>7600</v>
      </c>
      <c r="C45" s="16">
        <v>65447000</v>
      </c>
      <c r="D45" s="1000" t="s">
        <v>7563</v>
      </c>
    </row>
    <row r="46" spans="1:4" x14ac:dyDescent="0.25">
      <c r="A46" s="1002">
        <v>38</v>
      </c>
      <c r="B46" s="1000" t="s">
        <v>7601</v>
      </c>
      <c r="C46" s="16">
        <v>58296000</v>
      </c>
      <c r="D46" s="1000" t="s">
        <v>7563</v>
      </c>
    </row>
    <row r="47" spans="1:4" x14ac:dyDescent="0.25">
      <c r="A47" s="1002">
        <v>39</v>
      </c>
      <c r="B47" s="1000" t="s">
        <v>7602</v>
      </c>
      <c r="C47" s="16">
        <v>57921000</v>
      </c>
      <c r="D47" s="1000" t="s">
        <v>7563</v>
      </c>
    </row>
    <row r="48" spans="1:4" x14ac:dyDescent="0.25">
      <c r="A48" s="1002">
        <v>40</v>
      </c>
      <c r="B48" s="1000" t="s">
        <v>7603</v>
      </c>
      <c r="C48" s="16">
        <v>60346000</v>
      </c>
      <c r="D48" s="1000" t="s">
        <v>7563</v>
      </c>
    </row>
    <row r="49" spans="1:4" x14ac:dyDescent="0.25">
      <c r="A49" s="1002">
        <v>41</v>
      </c>
      <c r="B49" s="1000" t="s">
        <v>7604</v>
      </c>
      <c r="C49" s="16">
        <v>59417000</v>
      </c>
      <c r="D49" s="1000" t="s">
        <v>7563</v>
      </c>
    </row>
    <row r="50" spans="1:4" x14ac:dyDescent="0.25">
      <c r="A50" s="1002">
        <v>42</v>
      </c>
      <c r="B50" s="1000" t="s">
        <v>7605</v>
      </c>
      <c r="C50" s="16">
        <v>57804000</v>
      </c>
      <c r="D50" s="1000" t="s">
        <v>7563</v>
      </c>
    </row>
    <row r="51" spans="1:4" x14ac:dyDescent="0.25">
      <c r="A51" s="1002">
        <v>43</v>
      </c>
      <c r="B51" s="1000" t="s">
        <v>7606</v>
      </c>
      <c r="C51" s="16">
        <v>65338000</v>
      </c>
      <c r="D51" s="1000" t="s">
        <v>7563</v>
      </c>
    </row>
    <row r="52" spans="1:4" x14ac:dyDescent="0.25">
      <c r="A52" s="1002">
        <v>44</v>
      </c>
      <c r="B52" s="1000" t="s">
        <v>7607</v>
      </c>
      <c r="C52" s="16">
        <v>65603000</v>
      </c>
      <c r="D52" s="1000" t="s">
        <v>7563</v>
      </c>
    </row>
    <row r="53" spans="1:4" x14ac:dyDescent="0.25">
      <c r="A53" s="1002">
        <v>45</v>
      </c>
      <c r="B53" s="1000" t="s">
        <v>7608</v>
      </c>
      <c r="C53" s="16">
        <v>74667000</v>
      </c>
      <c r="D53" s="1000" t="s">
        <v>7563</v>
      </c>
    </row>
    <row r="54" spans="1:4" x14ac:dyDescent="0.25">
      <c r="A54" s="1002">
        <v>46</v>
      </c>
      <c r="B54" s="1000" t="s">
        <v>7609</v>
      </c>
      <c r="C54" s="16">
        <v>66523000</v>
      </c>
      <c r="D54" s="1000" t="s">
        <v>7563</v>
      </c>
    </row>
    <row r="55" spans="1:4" x14ac:dyDescent="0.25">
      <c r="A55" s="1002">
        <v>47</v>
      </c>
      <c r="B55" s="1000" t="s">
        <v>7610</v>
      </c>
      <c r="C55" s="16">
        <v>60426000</v>
      </c>
      <c r="D55" s="1000" t="s">
        <v>7563</v>
      </c>
    </row>
    <row r="56" spans="1:4" x14ac:dyDescent="0.25">
      <c r="A56" s="1002">
        <v>48</v>
      </c>
      <c r="B56" s="1000" t="s">
        <v>7611</v>
      </c>
      <c r="C56" s="16">
        <v>62573000</v>
      </c>
      <c r="D56" s="1000" t="s">
        <v>7563</v>
      </c>
    </row>
    <row r="57" spans="1:4" x14ac:dyDescent="0.25">
      <c r="A57" s="1002">
        <v>49</v>
      </c>
      <c r="B57" s="1000" t="s">
        <v>7612</v>
      </c>
      <c r="C57" s="16">
        <v>62918000</v>
      </c>
      <c r="D57" s="1000" t="s">
        <v>7563</v>
      </c>
    </row>
    <row r="58" spans="1:4" x14ac:dyDescent="0.25">
      <c r="A58" s="1002">
        <v>50</v>
      </c>
      <c r="B58" s="1000" t="s">
        <v>7613</v>
      </c>
      <c r="C58" s="16">
        <v>60751000</v>
      </c>
      <c r="D58" s="1000" t="s">
        <v>7563</v>
      </c>
    </row>
    <row r="59" spans="1:4" x14ac:dyDescent="0.25">
      <c r="A59" s="1002">
        <v>51</v>
      </c>
      <c r="B59" s="1000" t="s">
        <v>7614</v>
      </c>
      <c r="C59" s="16">
        <v>69801000</v>
      </c>
      <c r="D59" s="1000" t="s">
        <v>7563</v>
      </c>
    </row>
    <row r="60" spans="1:4" ht="31.2" x14ac:dyDescent="0.25">
      <c r="A60" s="1002">
        <v>52</v>
      </c>
      <c r="B60" s="1000" t="s">
        <v>7615</v>
      </c>
      <c r="C60" s="16">
        <v>57876000</v>
      </c>
      <c r="D60" s="1000" t="s">
        <v>7563</v>
      </c>
    </row>
    <row r="61" spans="1:4" ht="31.2" x14ac:dyDescent="0.25">
      <c r="A61" s="1002">
        <v>53</v>
      </c>
      <c r="B61" s="1000" t="s">
        <v>7616</v>
      </c>
      <c r="C61" s="16">
        <v>64573000</v>
      </c>
      <c r="D61" s="1000" t="s">
        <v>7563</v>
      </c>
    </row>
    <row r="62" spans="1:4" ht="31.2" x14ac:dyDescent="0.25">
      <c r="A62" s="1002">
        <v>54</v>
      </c>
      <c r="B62" s="1000" t="s">
        <v>7617</v>
      </c>
      <c r="C62" s="16">
        <v>67671000</v>
      </c>
      <c r="D62" s="1000" t="s">
        <v>7563</v>
      </c>
    </row>
    <row r="63" spans="1:4" ht="31.2" x14ac:dyDescent="0.25">
      <c r="A63" s="1002">
        <v>55</v>
      </c>
      <c r="B63" s="1000" t="s">
        <v>7618</v>
      </c>
      <c r="C63" s="16">
        <v>64400000</v>
      </c>
      <c r="D63" s="1000" t="s">
        <v>7563</v>
      </c>
    </row>
    <row r="64" spans="1:4" x14ac:dyDescent="0.25">
      <c r="A64" s="1002">
        <v>56</v>
      </c>
      <c r="B64" s="1000" t="s">
        <v>7619</v>
      </c>
      <c r="C64" s="16">
        <v>68508000</v>
      </c>
      <c r="D64" s="1000" t="s">
        <v>7563</v>
      </c>
    </row>
    <row r="65" spans="1:4" x14ac:dyDescent="0.25">
      <c r="A65" s="1002">
        <v>57</v>
      </c>
      <c r="B65" s="1000" t="s">
        <v>7620</v>
      </c>
      <c r="C65" s="16">
        <v>64114000</v>
      </c>
      <c r="D65" s="1000" t="s">
        <v>7563</v>
      </c>
    </row>
    <row r="66" spans="1:4" x14ac:dyDescent="0.25">
      <c r="A66" s="1002">
        <v>58</v>
      </c>
      <c r="B66" s="1000" t="s">
        <v>7621</v>
      </c>
      <c r="C66" s="16">
        <v>59180000</v>
      </c>
      <c r="D66" s="1000" t="s">
        <v>7563</v>
      </c>
    </row>
    <row r="67" spans="1:4" x14ac:dyDescent="0.25">
      <c r="A67" s="1002">
        <v>59</v>
      </c>
      <c r="B67" s="1000" t="s">
        <v>7622</v>
      </c>
      <c r="C67" s="16">
        <v>58574000</v>
      </c>
      <c r="D67" s="1000" t="s">
        <v>7563</v>
      </c>
    </row>
    <row r="68" spans="1:4" x14ac:dyDescent="0.25">
      <c r="A68" s="1002">
        <v>60</v>
      </c>
      <c r="B68" s="1000" t="s">
        <v>7623</v>
      </c>
      <c r="C68" s="16">
        <v>63729000</v>
      </c>
      <c r="D68" s="1000" t="s">
        <v>7563</v>
      </c>
    </row>
    <row r="69" spans="1:4" x14ac:dyDescent="0.25">
      <c r="A69" s="1002">
        <v>61</v>
      </c>
      <c r="B69" s="1000" t="s">
        <v>7624</v>
      </c>
      <c r="C69" s="16">
        <v>61181000</v>
      </c>
      <c r="D69" s="1000" t="s">
        <v>7563</v>
      </c>
    </row>
    <row r="70" spans="1:4" ht="31.2" x14ac:dyDescent="0.25">
      <c r="A70" s="1002">
        <v>62</v>
      </c>
      <c r="B70" s="1000" t="s">
        <v>7625</v>
      </c>
      <c r="C70" s="16">
        <v>53746000</v>
      </c>
      <c r="D70" s="1000" t="s">
        <v>7563</v>
      </c>
    </row>
    <row r="71" spans="1:4" x14ac:dyDescent="0.25">
      <c r="A71" s="1002">
        <v>63</v>
      </c>
      <c r="B71" s="1000" t="s">
        <v>7626</v>
      </c>
      <c r="C71" s="16">
        <v>62883000</v>
      </c>
      <c r="D71" s="1000" t="s">
        <v>7563</v>
      </c>
    </row>
    <row r="72" spans="1:4" x14ac:dyDescent="0.25">
      <c r="A72" s="1002">
        <v>64</v>
      </c>
      <c r="B72" s="1000" t="s">
        <v>7627</v>
      </c>
      <c r="C72" s="16">
        <v>58955000</v>
      </c>
      <c r="D72" s="1000" t="s">
        <v>7563</v>
      </c>
    </row>
    <row r="73" spans="1:4" x14ac:dyDescent="0.25">
      <c r="A73" s="1002">
        <v>65</v>
      </c>
      <c r="B73" s="1000" t="s">
        <v>7628</v>
      </c>
      <c r="C73" s="16">
        <v>55513000</v>
      </c>
      <c r="D73" s="1000" t="s">
        <v>7563</v>
      </c>
    </row>
    <row r="74" spans="1:4" x14ac:dyDescent="0.25">
      <c r="A74" s="1002">
        <v>66</v>
      </c>
      <c r="B74" s="1000" t="s">
        <v>7629</v>
      </c>
      <c r="C74" s="16">
        <v>56810000</v>
      </c>
      <c r="D74" s="1000" t="s">
        <v>7563</v>
      </c>
    </row>
    <row r="75" spans="1:4" x14ac:dyDescent="0.25">
      <c r="A75" s="1002">
        <v>67</v>
      </c>
      <c r="B75" s="1000" t="s">
        <v>7630</v>
      </c>
      <c r="C75" s="16">
        <v>58350000</v>
      </c>
      <c r="D75" s="1000" t="s">
        <v>7563</v>
      </c>
    </row>
    <row r="76" spans="1:4" ht="31.2" x14ac:dyDescent="0.25">
      <c r="A76" s="1002">
        <v>68</v>
      </c>
      <c r="B76" s="1000" t="s">
        <v>7631</v>
      </c>
      <c r="C76" s="16">
        <v>93603000</v>
      </c>
      <c r="D76" s="1000" t="s">
        <v>7563</v>
      </c>
    </row>
    <row r="77" spans="1:4" x14ac:dyDescent="0.25">
      <c r="A77" s="1002">
        <v>69</v>
      </c>
      <c r="B77" s="1000" t="s">
        <v>7632</v>
      </c>
      <c r="C77" s="16">
        <v>62998000</v>
      </c>
      <c r="D77" s="1000" t="s">
        <v>7563</v>
      </c>
    </row>
    <row r="78" spans="1:4" ht="31.2" x14ac:dyDescent="0.25">
      <c r="A78" s="1002">
        <v>70</v>
      </c>
      <c r="B78" s="1000" t="s">
        <v>7633</v>
      </c>
      <c r="C78" s="16">
        <v>64293000</v>
      </c>
      <c r="D78" s="1000" t="s">
        <v>7563</v>
      </c>
    </row>
    <row r="79" spans="1:4" x14ac:dyDescent="0.25">
      <c r="A79" s="1002">
        <v>71</v>
      </c>
      <c r="B79" s="1000" t="s">
        <v>7634</v>
      </c>
      <c r="C79" s="16">
        <v>76813000</v>
      </c>
      <c r="D79" s="1000" t="s">
        <v>7563</v>
      </c>
    </row>
    <row r="80" spans="1:4" ht="31.2" x14ac:dyDescent="0.25">
      <c r="A80" s="1002">
        <v>72</v>
      </c>
      <c r="B80" s="1000" t="s">
        <v>7635</v>
      </c>
      <c r="C80" s="16">
        <v>68005000</v>
      </c>
      <c r="D80" s="1000" t="s">
        <v>7563</v>
      </c>
    </row>
    <row r="81" spans="1:4" ht="31.2" x14ac:dyDescent="0.25">
      <c r="A81" s="1002">
        <v>73</v>
      </c>
      <c r="B81" s="1000" t="s">
        <v>7636</v>
      </c>
      <c r="C81" s="16">
        <v>62870000</v>
      </c>
      <c r="D81" s="1000" t="s">
        <v>7563</v>
      </c>
    </row>
    <row r="82" spans="1:4" x14ac:dyDescent="0.25">
      <c r="A82" s="1002">
        <v>74</v>
      </c>
      <c r="B82" s="1000" t="s">
        <v>7637</v>
      </c>
      <c r="C82" s="16">
        <v>62253000</v>
      </c>
      <c r="D82" s="1000" t="s">
        <v>7563</v>
      </c>
    </row>
    <row r="83" spans="1:4" ht="31.2" x14ac:dyDescent="0.25">
      <c r="A83" s="1002">
        <v>75</v>
      </c>
      <c r="B83" s="1000" t="s">
        <v>7638</v>
      </c>
      <c r="C83" s="16">
        <v>62681000</v>
      </c>
      <c r="D83" s="1000" t="s">
        <v>7563</v>
      </c>
    </row>
    <row r="84" spans="1:4" x14ac:dyDescent="0.25">
      <c r="A84" s="1002">
        <v>76</v>
      </c>
      <c r="B84" s="1000" t="s">
        <v>7639</v>
      </c>
      <c r="C84" s="16">
        <v>64966000</v>
      </c>
      <c r="D84" s="1000" t="s">
        <v>7563</v>
      </c>
    </row>
    <row r="85" spans="1:4" x14ac:dyDescent="0.25">
      <c r="A85" s="1002">
        <v>77</v>
      </c>
      <c r="B85" s="1000" t="s">
        <v>7640</v>
      </c>
      <c r="C85" s="16">
        <v>63595000</v>
      </c>
      <c r="D85" s="1000" t="s">
        <v>7563</v>
      </c>
    </row>
    <row r="86" spans="1:4" x14ac:dyDescent="0.25">
      <c r="A86" s="1002">
        <v>78</v>
      </c>
      <c r="B86" s="1000" t="s">
        <v>7641</v>
      </c>
      <c r="C86" s="16">
        <v>64490000</v>
      </c>
      <c r="D86" s="1000" t="s">
        <v>7563</v>
      </c>
    </row>
    <row r="87" spans="1:4" x14ac:dyDescent="0.25">
      <c r="A87" s="1002">
        <v>79</v>
      </c>
      <c r="B87" s="1000" t="s">
        <v>7642</v>
      </c>
      <c r="C87" s="16">
        <v>70622000</v>
      </c>
      <c r="D87" s="1000" t="s">
        <v>7563</v>
      </c>
    </row>
    <row r="88" spans="1:4" x14ac:dyDescent="0.25">
      <c r="A88" s="1002">
        <v>80</v>
      </c>
      <c r="B88" s="1000" t="s">
        <v>7643</v>
      </c>
      <c r="C88" s="16">
        <v>122351000</v>
      </c>
      <c r="D88" s="1000" t="s">
        <v>7563</v>
      </c>
    </row>
    <row r="89" spans="1:4" x14ac:dyDescent="0.25">
      <c r="A89" s="1002">
        <v>81</v>
      </c>
      <c r="B89" s="1000" t="s">
        <v>7644</v>
      </c>
      <c r="C89" s="16">
        <v>95822000</v>
      </c>
      <c r="D89" s="1000" t="s">
        <v>7563</v>
      </c>
    </row>
    <row r="90" spans="1:4" x14ac:dyDescent="0.25">
      <c r="A90" s="1002">
        <v>82</v>
      </c>
      <c r="B90" s="1000" t="s">
        <v>7645</v>
      </c>
      <c r="C90" s="16">
        <v>75025000</v>
      </c>
      <c r="D90" s="1000" t="s">
        <v>7563</v>
      </c>
    </row>
    <row r="91" spans="1:4" x14ac:dyDescent="0.25">
      <c r="A91" s="1002">
        <v>83</v>
      </c>
      <c r="B91" s="1000" t="s">
        <v>7646</v>
      </c>
      <c r="C91" s="16">
        <v>67131000</v>
      </c>
      <c r="D91" s="1000" t="s">
        <v>7563</v>
      </c>
    </row>
    <row r="92" spans="1:4" x14ac:dyDescent="0.25">
      <c r="A92" s="1002">
        <v>84</v>
      </c>
      <c r="B92" s="1000" t="s">
        <v>7647</v>
      </c>
      <c r="C92" s="16">
        <v>73158000</v>
      </c>
      <c r="D92" s="1000" t="s">
        <v>7563</v>
      </c>
    </row>
    <row r="93" spans="1:4" x14ac:dyDescent="0.25">
      <c r="A93" s="1002">
        <v>85</v>
      </c>
      <c r="B93" s="1000" t="s">
        <v>7648</v>
      </c>
      <c r="C93" s="16">
        <v>69995000</v>
      </c>
      <c r="D93" s="1000" t="s">
        <v>7563</v>
      </c>
    </row>
    <row r="94" spans="1:4" x14ac:dyDescent="0.25">
      <c r="A94" s="1002">
        <v>86</v>
      </c>
      <c r="B94" s="1000" t="s">
        <v>7649</v>
      </c>
      <c r="C94" s="16">
        <v>134788000</v>
      </c>
      <c r="D94" s="1000" t="s">
        <v>7563</v>
      </c>
    </row>
    <row r="95" spans="1:4" x14ac:dyDescent="0.25">
      <c r="A95" s="1002">
        <v>87</v>
      </c>
      <c r="B95" s="1000" t="s">
        <v>7650</v>
      </c>
      <c r="C95" s="16">
        <v>64545000</v>
      </c>
      <c r="D95" s="1000" t="s">
        <v>7563</v>
      </c>
    </row>
    <row r="96" spans="1:4" x14ac:dyDescent="0.25">
      <c r="A96" s="1002">
        <v>88</v>
      </c>
      <c r="B96" s="1000" t="s">
        <v>7651</v>
      </c>
      <c r="C96" s="16">
        <v>62187000</v>
      </c>
      <c r="D96" s="1000" t="s">
        <v>7563</v>
      </c>
    </row>
    <row r="97" spans="1:4" x14ac:dyDescent="0.25">
      <c r="A97" s="1002">
        <v>89</v>
      </c>
      <c r="B97" s="1000" t="s">
        <v>7652</v>
      </c>
      <c r="C97" s="16">
        <v>82802000</v>
      </c>
      <c r="D97" s="1000" t="s">
        <v>7563</v>
      </c>
    </row>
    <row r="98" spans="1:4" x14ac:dyDescent="0.25">
      <c r="A98" s="1002">
        <v>90</v>
      </c>
      <c r="B98" s="1000" t="s">
        <v>7653</v>
      </c>
      <c r="C98" s="16">
        <v>97833000</v>
      </c>
      <c r="D98" s="1000" t="s">
        <v>7563</v>
      </c>
    </row>
    <row r="99" spans="1:4" x14ac:dyDescent="0.25">
      <c r="A99" s="1002">
        <v>91</v>
      </c>
      <c r="B99" s="1000" t="s">
        <v>7654</v>
      </c>
      <c r="C99" s="16">
        <v>255136000</v>
      </c>
      <c r="D99" s="1000" t="s">
        <v>7563</v>
      </c>
    </row>
    <row r="100" spans="1:4" x14ac:dyDescent="0.25">
      <c r="A100" s="1002">
        <v>92</v>
      </c>
      <c r="B100" s="1000" t="s">
        <v>7655</v>
      </c>
      <c r="C100" s="16">
        <v>378733000</v>
      </c>
      <c r="D100" s="1000" t="s">
        <v>7563</v>
      </c>
    </row>
    <row r="101" spans="1:4" x14ac:dyDescent="0.25">
      <c r="A101" s="1002">
        <v>93</v>
      </c>
      <c r="B101" s="1000" t="s">
        <v>7656</v>
      </c>
      <c r="C101" s="16">
        <v>415331000</v>
      </c>
      <c r="D101" s="1000" t="s">
        <v>7563</v>
      </c>
    </row>
    <row r="102" spans="1:4" x14ac:dyDescent="0.25">
      <c r="A102" s="1002">
        <v>94</v>
      </c>
      <c r="B102" s="1000" t="s">
        <v>7657</v>
      </c>
      <c r="C102" s="16">
        <v>389776000</v>
      </c>
      <c r="D102" s="1000" t="s">
        <v>7563</v>
      </c>
    </row>
    <row r="103" spans="1:4" x14ac:dyDescent="0.25">
      <c r="A103" s="1002">
        <v>95</v>
      </c>
      <c r="B103" s="1000" t="s">
        <v>7658</v>
      </c>
      <c r="C103" s="16">
        <v>204500000</v>
      </c>
      <c r="D103" s="1000" t="s">
        <v>7563</v>
      </c>
    </row>
    <row r="104" spans="1:4" x14ac:dyDescent="0.25">
      <c r="A104" s="1002">
        <v>96</v>
      </c>
      <c r="B104" s="1000" t="s">
        <v>7659</v>
      </c>
      <c r="C104" s="16">
        <v>137902000</v>
      </c>
      <c r="D104" s="1000" t="s">
        <v>7563</v>
      </c>
    </row>
    <row r="105" spans="1:4" x14ac:dyDescent="0.25">
      <c r="A105" s="1002">
        <v>97</v>
      </c>
      <c r="B105" s="1000" t="s">
        <v>7660</v>
      </c>
      <c r="C105" s="16">
        <v>117527000</v>
      </c>
      <c r="D105" s="1000" t="s">
        <v>7563</v>
      </c>
    </row>
    <row r="106" spans="1:4" x14ac:dyDescent="0.25">
      <c r="A106" s="1002">
        <v>98</v>
      </c>
      <c r="B106" s="1000" t="s">
        <v>7661</v>
      </c>
      <c r="C106" s="16">
        <v>121191000</v>
      </c>
      <c r="D106" s="1000" t="s">
        <v>7563</v>
      </c>
    </row>
    <row r="107" spans="1:4" x14ac:dyDescent="0.25">
      <c r="A107" s="1002">
        <v>99</v>
      </c>
      <c r="B107" s="1000" t="s">
        <v>7662</v>
      </c>
      <c r="C107" s="16">
        <v>151144000</v>
      </c>
      <c r="D107" s="1000" t="s">
        <v>7563</v>
      </c>
    </row>
    <row r="108" spans="1:4" x14ac:dyDescent="0.25">
      <c r="A108" s="1002">
        <v>100</v>
      </c>
      <c r="B108" s="1000" t="s">
        <v>7663</v>
      </c>
      <c r="C108" s="16">
        <v>107598000</v>
      </c>
      <c r="D108" s="1000" t="s">
        <v>7563</v>
      </c>
    </row>
    <row r="109" spans="1:4" x14ac:dyDescent="0.25">
      <c r="A109" s="1002">
        <v>101</v>
      </c>
      <c r="B109" s="1000" t="s">
        <v>7664</v>
      </c>
      <c r="C109" s="16">
        <v>119190000</v>
      </c>
      <c r="D109" s="1000" t="s">
        <v>7563</v>
      </c>
    </row>
    <row r="110" spans="1:4" x14ac:dyDescent="0.25">
      <c r="A110" s="1002">
        <v>102</v>
      </c>
      <c r="B110" s="1000" t="s">
        <v>7665</v>
      </c>
      <c r="C110" s="16">
        <v>110392000</v>
      </c>
      <c r="D110" s="1000" t="s">
        <v>7563</v>
      </c>
    </row>
    <row r="111" spans="1:4" x14ac:dyDescent="0.25">
      <c r="A111" s="1002">
        <v>103</v>
      </c>
      <c r="B111" s="1000" t="s">
        <v>7666</v>
      </c>
      <c r="C111" s="16">
        <v>150932000</v>
      </c>
      <c r="D111" s="1000" t="s">
        <v>7563</v>
      </c>
    </row>
    <row r="112" spans="1:4" x14ac:dyDescent="0.25">
      <c r="A112" s="1002">
        <v>104</v>
      </c>
      <c r="B112" s="1000" t="s">
        <v>7667</v>
      </c>
      <c r="C112" s="16">
        <v>194393000</v>
      </c>
      <c r="D112" s="1000" t="s">
        <v>7563</v>
      </c>
    </row>
    <row r="113" spans="1:4" x14ac:dyDescent="0.25">
      <c r="A113" s="1002">
        <v>105</v>
      </c>
      <c r="B113" s="1000" t="s">
        <v>7668</v>
      </c>
      <c r="C113" s="16">
        <v>378403000</v>
      </c>
      <c r="D113" s="1000" t="s">
        <v>7563</v>
      </c>
    </row>
    <row r="114" spans="1:4" x14ac:dyDescent="0.25">
      <c r="A114" s="1002">
        <v>106</v>
      </c>
      <c r="B114" s="1000" t="s">
        <v>7669</v>
      </c>
      <c r="C114" s="16">
        <v>133772000</v>
      </c>
      <c r="D114" s="1000" t="s">
        <v>7563</v>
      </c>
    </row>
    <row r="115" spans="1:4" x14ac:dyDescent="0.25">
      <c r="A115" s="1002">
        <v>107</v>
      </c>
      <c r="B115" s="1000" t="s">
        <v>7670</v>
      </c>
      <c r="C115" s="16">
        <v>114444000</v>
      </c>
      <c r="D115" s="1000" t="s">
        <v>7563</v>
      </c>
    </row>
    <row r="116" spans="1:4" x14ac:dyDescent="0.25">
      <c r="A116" s="1002">
        <v>108</v>
      </c>
      <c r="B116" s="1000" t="s">
        <v>7671</v>
      </c>
      <c r="C116" s="16">
        <v>176874000</v>
      </c>
      <c r="D116" s="1000" t="s">
        <v>7563</v>
      </c>
    </row>
    <row r="117" spans="1:4" x14ac:dyDescent="0.25">
      <c r="A117" s="1002">
        <v>109</v>
      </c>
      <c r="B117" s="1000" t="s">
        <v>7672</v>
      </c>
      <c r="C117" s="16">
        <v>110355000</v>
      </c>
      <c r="D117" s="1000" t="s">
        <v>7563</v>
      </c>
    </row>
    <row r="118" spans="1:4" ht="31.2" x14ac:dyDescent="0.25">
      <c r="A118" s="1002">
        <v>110</v>
      </c>
      <c r="B118" s="1000" t="s">
        <v>7673</v>
      </c>
      <c r="C118" s="16">
        <v>66659000</v>
      </c>
      <c r="D118" s="1000" t="s">
        <v>7563</v>
      </c>
    </row>
    <row r="119" spans="1:4" x14ac:dyDescent="0.25">
      <c r="A119" s="1002">
        <v>111</v>
      </c>
      <c r="B119" s="1000" t="s">
        <v>7674</v>
      </c>
      <c r="C119" s="16">
        <v>111276000</v>
      </c>
      <c r="D119" s="1000" t="s">
        <v>7563</v>
      </c>
    </row>
    <row r="120" spans="1:4" x14ac:dyDescent="0.25">
      <c r="A120" s="1002">
        <v>112</v>
      </c>
      <c r="B120" s="1000" t="s">
        <v>7675</v>
      </c>
      <c r="C120" s="16">
        <v>108869000</v>
      </c>
      <c r="D120" s="1000" t="s">
        <v>7563</v>
      </c>
    </row>
    <row r="121" spans="1:4" x14ac:dyDescent="0.25">
      <c r="A121" s="1002">
        <v>113</v>
      </c>
      <c r="B121" s="1000" t="s">
        <v>7676</v>
      </c>
      <c r="C121" s="16">
        <v>64105000</v>
      </c>
      <c r="D121" s="1000" t="s">
        <v>7563</v>
      </c>
    </row>
    <row r="122" spans="1:4" ht="31.2" x14ac:dyDescent="0.25">
      <c r="A122" s="1002">
        <v>114</v>
      </c>
      <c r="B122" s="1000" t="s">
        <v>7677</v>
      </c>
      <c r="C122" s="16">
        <v>68884000</v>
      </c>
      <c r="D122" s="1000" t="s">
        <v>7563</v>
      </c>
    </row>
    <row r="123" spans="1:4" ht="31.2" x14ac:dyDescent="0.25">
      <c r="A123" s="1002">
        <v>115</v>
      </c>
      <c r="B123" s="1000" t="s">
        <v>7678</v>
      </c>
      <c r="C123" s="16">
        <v>61836000</v>
      </c>
      <c r="D123" s="1000" t="s">
        <v>7563</v>
      </c>
    </row>
    <row r="124" spans="1:4" x14ac:dyDescent="0.25">
      <c r="A124" s="1002">
        <v>116</v>
      </c>
      <c r="B124" s="1000" t="s">
        <v>7679</v>
      </c>
      <c r="C124" s="16">
        <v>61956000</v>
      </c>
      <c r="D124" s="1000" t="s">
        <v>7563</v>
      </c>
    </row>
    <row r="125" spans="1:4" x14ac:dyDescent="0.25">
      <c r="A125" s="1002">
        <v>117</v>
      </c>
      <c r="B125" s="1000" t="s">
        <v>7680</v>
      </c>
      <c r="C125" s="16">
        <v>62263000</v>
      </c>
      <c r="D125" s="1000" t="s">
        <v>7563</v>
      </c>
    </row>
    <row r="126" spans="1:4" x14ac:dyDescent="0.25">
      <c r="A126" s="1002">
        <v>118</v>
      </c>
      <c r="B126" s="1000" t="s">
        <v>7681</v>
      </c>
      <c r="C126" s="16">
        <v>64254000</v>
      </c>
      <c r="D126" s="1000" t="s">
        <v>7563</v>
      </c>
    </row>
    <row r="127" spans="1:4" x14ac:dyDescent="0.25">
      <c r="A127" s="1002">
        <v>119</v>
      </c>
      <c r="B127" s="1000" t="s">
        <v>7682</v>
      </c>
      <c r="C127" s="16">
        <v>122826000</v>
      </c>
      <c r="D127" s="1000" t="s">
        <v>7563</v>
      </c>
    </row>
    <row r="128" spans="1:4" ht="31.2" x14ac:dyDescent="0.25">
      <c r="A128" s="1002">
        <v>120</v>
      </c>
      <c r="B128" s="1000" t="s">
        <v>7683</v>
      </c>
      <c r="C128" s="16">
        <v>58896000</v>
      </c>
      <c r="D128" s="1000" t="s">
        <v>7563</v>
      </c>
    </row>
    <row r="129" spans="1:4" x14ac:dyDescent="0.25">
      <c r="A129" s="1002">
        <v>121</v>
      </c>
      <c r="B129" s="1000" t="s">
        <v>7684</v>
      </c>
      <c r="C129" s="16">
        <v>168019000</v>
      </c>
      <c r="D129" s="1000" t="s">
        <v>7563</v>
      </c>
    </row>
    <row r="130" spans="1:4" x14ac:dyDescent="0.25">
      <c r="A130" s="1002">
        <v>122</v>
      </c>
      <c r="B130" s="1000" t="s">
        <v>7685</v>
      </c>
      <c r="C130" s="16">
        <v>106176000</v>
      </c>
      <c r="D130" s="1000" t="s">
        <v>7563</v>
      </c>
    </row>
    <row r="131" spans="1:4" x14ac:dyDescent="0.25">
      <c r="A131" s="1002">
        <v>123</v>
      </c>
      <c r="B131" s="1000" t="s">
        <v>7686</v>
      </c>
      <c r="C131" s="16">
        <v>109028000</v>
      </c>
      <c r="D131" s="1000" t="s">
        <v>7563</v>
      </c>
    </row>
    <row r="132" spans="1:4" x14ac:dyDescent="0.25">
      <c r="A132" s="1002">
        <v>124</v>
      </c>
      <c r="B132" s="1000" t="s">
        <v>7687</v>
      </c>
      <c r="C132" s="16">
        <v>275417000</v>
      </c>
      <c r="D132" s="1000" t="s">
        <v>7563</v>
      </c>
    </row>
    <row r="133" spans="1:4" ht="31.2" x14ac:dyDescent="0.25">
      <c r="A133" s="1002">
        <v>125</v>
      </c>
      <c r="B133" s="1000" t="s">
        <v>7688</v>
      </c>
      <c r="C133" s="16">
        <v>67637000</v>
      </c>
      <c r="D133" s="1000" t="s">
        <v>7563</v>
      </c>
    </row>
    <row r="134" spans="1:4" x14ac:dyDescent="0.25">
      <c r="A134" s="1002">
        <v>126</v>
      </c>
      <c r="B134" s="1000" t="s">
        <v>7689</v>
      </c>
      <c r="C134" s="16">
        <v>117159000</v>
      </c>
      <c r="D134" s="1000" t="s">
        <v>7563</v>
      </c>
    </row>
    <row r="135" spans="1:4" ht="31.2" x14ac:dyDescent="0.25">
      <c r="A135" s="1002">
        <v>127</v>
      </c>
      <c r="B135" s="1000" t="s">
        <v>7690</v>
      </c>
      <c r="C135" s="16">
        <v>62696000</v>
      </c>
      <c r="D135" s="1000" t="s">
        <v>7563</v>
      </c>
    </row>
    <row r="136" spans="1:4" x14ac:dyDescent="0.25">
      <c r="A136" s="1002">
        <v>128</v>
      </c>
      <c r="B136" s="1000" t="s">
        <v>7691</v>
      </c>
      <c r="C136" s="16">
        <v>69147000</v>
      </c>
      <c r="D136" s="1000" t="s">
        <v>7563</v>
      </c>
    </row>
    <row r="137" spans="1:4" x14ac:dyDescent="0.25">
      <c r="A137" s="1002">
        <v>129</v>
      </c>
      <c r="B137" s="1000" t="s">
        <v>7692</v>
      </c>
      <c r="C137" s="16">
        <v>63099000</v>
      </c>
      <c r="D137" s="1000" t="s">
        <v>7563</v>
      </c>
    </row>
    <row r="138" spans="1:4" ht="31.2" x14ac:dyDescent="0.25">
      <c r="A138" s="1002">
        <v>130</v>
      </c>
      <c r="B138" s="1000" t="s">
        <v>7693</v>
      </c>
      <c r="C138" s="16">
        <v>91697000</v>
      </c>
      <c r="D138" s="1000" t="s">
        <v>7563</v>
      </c>
    </row>
    <row r="139" spans="1:4" ht="31.2" x14ac:dyDescent="0.25">
      <c r="A139" s="1002">
        <v>131</v>
      </c>
      <c r="B139" s="1000" t="s">
        <v>7694</v>
      </c>
      <c r="C139" s="16">
        <v>70618000</v>
      </c>
      <c r="D139" s="1000" t="s">
        <v>7563</v>
      </c>
    </row>
    <row r="140" spans="1:4" x14ac:dyDescent="0.25">
      <c r="A140" s="1002">
        <v>132</v>
      </c>
      <c r="B140" s="1000" t="s">
        <v>7695</v>
      </c>
      <c r="C140" s="16">
        <v>61734000</v>
      </c>
      <c r="D140" s="1000" t="s">
        <v>7563</v>
      </c>
    </row>
    <row r="141" spans="1:4" x14ac:dyDescent="0.25">
      <c r="A141" s="1002">
        <v>133</v>
      </c>
      <c r="B141" s="1000" t="s">
        <v>7696</v>
      </c>
      <c r="C141" s="16">
        <v>63935000</v>
      </c>
      <c r="D141" s="1000" t="s">
        <v>7563</v>
      </c>
    </row>
    <row r="142" spans="1:4" x14ac:dyDescent="0.25">
      <c r="A142" s="1002">
        <v>134</v>
      </c>
      <c r="B142" s="1000" t="s">
        <v>7697</v>
      </c>
      <c r="C142" s="16">
        <v>60419000</v>
      </c>
      <c r="D142" s="1000" t="s">
        <v>7563</v>
      </c>
    </row>
    <row r="143" spans="1:4" x14ac:dyDescent="0.25">
      <c r="A143" s="1002">
        <v>135</v>
      </c>
      <c r="B143" s="1000" t="s">
        <v>7698</v>
      </c>
      <c r="C143" s="16">
        <v>65675000</v>
      </c>
      <c r="D143" s="1000" t="s">
        <v>7563</v>
      </c>
    </row>
    <row r="144" spans="1:4" x14ac:dyDescent="0.25">
      <c r="A144" s="1002">
        <v>136</v>
      </c>
      <c r="B144" s="1000" t="s">
        <v>7699</v>
      </c>
      <c r="C144" s="16">
        <v>72351000</v>
      </c>
      <c r="D144" s="1000" t="s">
        <v>7563</v>
      </c>
    </row>
    <row r="145" spans="1:4" ht="31.2" x14ac:dyDescent="0.25">
      <c r="A145" s="1002">
        <v>137</v>
      </c>
      <c r="B145" s="1000" t="s">
        <v>7700</v>
      </c>
      <c r="C145" s="16">
        <v>68846000</v>
      </c>
      <c r="D145" s="1000" t="s">
        <v>7563</v>
      </c>
    </row>
    <row r="146" spans="1:4" x14ac:dyDescent="0.25">
      <c r="A146" s="1002">
        <v>138</v>
      </c>
      <c r="B146" s="1000" t="s">
        <v>7701</v>
      </c>
      <c r="C146" s="16">
        <v>65632000</v>
      </c>
      <c r="D146" s="1000" t="s">
        <v>7563</v>
      </c>
    </row>
    <row r="147" spans="1:4" x14ac:dyDescent="0.25">
      <c r="A147" s="1002">
        <v>139</v>
      </c>
      <c r="B147" s="1000" t="s">
        <v>7702</v>
      </c>
      <c r="C147" s="16">
        <v>54886000</v>
      </c>
      <c r="D147" s="1000" t="s">
        <v>7563</v>
      </c>
    </row>
    <row r="148" spans="1:4" x14ac:dyDescent="0.25">
      <c r="A148" s="1002">
        <v>140</v>
      </c>
      <c r="B148" s="1000" t="s">
        <v>7703</v>
      </c>
      <c r="C148" s="16">
        <v>57488000</v>
      </c>
      <c r="D148" s="1000" t="s">
        <v>7563</v>
      </c>
    </row>
    <row r="149" spans="1:4" x14ac:dyDescent="0.25">
      <c r="A149" s="1002">
        <v>141</v>
      </c>
      <c r="B149" s="1000" t="s">
        <v>7704</v>
      </c>
      <c r="C149" s="16">
        <v>58364000</v>
      </c>
      <c r="D149" s="1000" t="s">
        <v>7563</v>
      </c>
    </row>
    <row r="150" spans="1:4" x14ac:dyDescent="0.25">
      <c r="A150" s="1002">
        <v>142</v>
      </c>
      <c r="B150" s="1000" t="s">
        <v>7705</v>
      </c>
      <c r="C150" s="16">
        <v>63886000</v>
      </c>
      <c r="D150" s="1000" t="s">
        <v>7563</v>
      </c>
    </row>
    <row r="151" spans="1:4" x14ac:dyDescent="0.25">
      <c r="A151" s="1002">
        <v>143</v>
      </c>
      <c r="B151" s="1000" t="s">
        <v>7706</v>
      </c>
      <c r="C151" s="16">
        <v>63125000</v>
      </c>
      <c r="D151" s="1000" t="s">
        <v>7563</v>
      </c>
    </row>
    <row r="152" spans="1:4" x14ac:dyDescent="0.25">
      <c r="A152" s="1002">
        <v>144</v>
      </c>
      <c r="B152" s="1000" t="s">
        <v>7707</v>
      </c>
      <c r="C152" s="16">
        <v>61967000</v>
      </c>
      <c r="D152" s="1000" t="s">
        <v>7563</v>
      </c>
    </row>
    <row r="153" spans="1:4" x14ac:dyDescent="0.25">
      <c r="A153" s="1002">
        <v>145</v>
      </c>
      <c r="B153" s="1000" t="s">
        <v>7708</v>
      </c>
      <c r="C153" s="16">
        <v>59126000</v>
      </c>
      <c r="D153" s="1000" t="s">
        <v>7563</v>
      </c>
    </row>
    <row r="154" spans="1:4" x14ac:dyDescent="0.25">
      <c r="A154" s="1002">
        <v>146</v>
      </c>
      <c r="B154" s="1000" t="s">
        <v>7709</v>
      </c>
      <c r="C154" s="16">
        <v>57356000</v>
      </c>
      <c r="D154" s="1000" t="s">
        <v>7563</v>
      </c>
    </row>
    <row r="155" spans="1:4" x14ac:dyDescent="0.25">
      <c r="A155" s="1002">
        <v>147</v>
      </c>
      <c r="B155" s="1000" t="s">
        <v>7710</v>
      </c>
      <c r="C155" s="16">
        <v>59920000</v>
      </c>
      <c r="D155" s="1000" t="s">
        <v>7563</v>
      </c>
    </row>
    <row r="156" spans="1:4" x14ac:dyDescent="0.25">
      <c r="A156" s="1002">
        <v>148</v>
      </c>
      <c r="B156" s="1000" t="s">
        <v>7711</v>
      </c>
      <c r="C156" s="16">
        <v>57030000</v>
      </c>
      <c r="D156" s="1000" t="s">
        <v>7563</v>
      </c>
    </row>
    <row r="157" spans="1:4" x14ac:dyDescent="0.25">
      <c r="A157" s="1002">
        <v>149</v>
      </c>
      <c r="B157" s="1000" t="s">
        <v>7712</v>
      </c>
      <c r="C157" s="16">
        <v>61973000</v>
      </c>
      <c r="D157" s="1000" t="s">
        <v>7563</v>
      </c>
    </row>
    <row r="158" spans="1:4" x14ac:dyDescent="0.25">
      <c r="A158" s="1002">
        <v>150</v>
      </c>
      <c r="B158" s="1000" t="s">
        <v>7713</v>
      </c>
      <c r="C158" s="16">
        <v>58009000</v>
      </c>
      <c r="D158" s="1000" t="s">
        <v>7563</v>
      </c>
    </row>
    <row r="159" spans="1:4" x14ac:dyDescent="0.25">
      <c r="A159" s="1002">
        <v>151</v>
      </c>
      <c r="B159" s="1000" t="s">
        <v>7714</v>
      </c>
      <c r="C159" s="16">
        <v>55159000</v>
      </c>
      <c r="D159" s="1000" t="s">
        <v>7563</v>
      </c>
    </row>
    <row r="160" spans="1:4" x14ac:dyDescent="0.25">
      <c r="A160" s="1002">
        <v>152</v>
      </c>
      <c r="B160" s="1000" t="s">
        <v>7715</v>
      </c>
      <c r="C160" s="16">
        <v>60549000</v>
      </c>
      <c r="D160" s="1000" t="s">
        <v>7563</v>
      </c>
    </row>
    <row r="161" spans="1:4" x14ac:dyDescent="0.25">
      <c r="A161" s="1002">
        <v>153</v>
      </c>
      <c r="B161" s="1000" t="s">
        <v>7716</v>
      </c>
      <c r="C161" s="16">
        <v>63000000</v>
      </c>
      <c r="D161" s="1000" t="s">
        <v>7563</v>
      </c>
    </row>
    <row r="162" spans="1:4" x14ac:dyDescent="0.25">
      <c r="A162" s="1002">
        <v>154</v>
      </c>
      <c r="B162" s="1000" t="s">
        <v>7717</v>
      </c>
      <c r="C162" s="16">
        <v>55725000</v>
      </c>
      <c r="D162" s="1000" t="s">
        <v>7563</v>
      </c>
    </row>
    <row r="163" spans="1:4" x14ac:dyDescent="0.25">
      <c r="A163" s="1002">
        <v>155</v>
      </c>
      <c r="B163" s="1000" t="s">
        <v>7718</v>
      </c>
      <c r="C163" s="16">
        <v>52870000</v>
      </c>
      <c r="D163" s="1000" t="s">
        <v>7563</v>
      </c>
    </row>
    <row r="164" spans="1:4" x14ac:dyDescent="0.25">
      <c r="A164" s="1002">
        <v>156</v>
      </c>
      <c r="B164" s="1000" t="s">
        <v>7719</v>
      </c>
      <c r="C164" s="16">
        <v>54562000</v>
      </c>
      <c r="D164" s="1000" t="s">
        <v>7563</v>
      </c>
    </row>
    <row r="165" spans="1:4" x14ac:dyDescent="0.25">
      <c r="A165" s="1002">
        <v>157</v>
      </c>
      <c r="B165" s="1000" t="s">
        <v>7720</v>
      </c>
      <c r="C165" s="16">
        <v>55608000</v>
      </c>
      <c r="D165" s="1000" t="s">
        <v>7563</v>
      </c>
    </row>
    <row r="166" spans="1:4" x14ac:dyDescent="0.25">
      <c r="A166" s="1002">
        <v>158</v>
      </c>
      <c r="B166" s="1000" t="s">
        <v>7721</v>
      </c>
      <c r="C166" s="16">
        <v>59780000</v>
      </c>
      <c r="D166" s="1000" t="s">
        <v>7563</v>
      </c>
    </row>
    <row r="167" spans="1:4" x14ac:dyDescent="0.25">
      <c r="A167" s="1002">
        <v>159</v>
      </c>
      <c r="B167" s="1000" t="s">
        <v>7722</v>
      </c>
      <c r="C167" s="16">
        <v>55215000</v>
      </c>
      <c r="D167" s="1000" t="s">
        <v>7563</v>
      </c>
    </row>
    <row r="168" spans="1:4" x14ac:dyDescent="0.25">
      <c r="A168" s="1002">
        <v>160</v>
      </c>
      <c r="B168" s="1000" t="s">
        <v>7723</v>
      </c>
      <c r="C168" s="16">
        <v>60147000</v>
      </c>
      <c r="D168" s="1000" t="s">
        <v>7563</v>
      </c>
    </row>
    <row r="169" spans="1:4" x14ac:dyDescent="0.25">
      <c r="A169" s="1002">
        <v>161</v>
      </c>
      <c r="B169" s="1000" t="s">
        <v>7724</v>
      </c>
      <c r="C169" s="16">
        <v>57020000</v>
      </c>
      <c r="D169" s="1000" t="s">
        <v>7563</v>
      </c>
    </row>
    <row r="170" spans="1:4" x14ac:dyDescent="0.25">
      <c r="A170" s="1002">
        <v>162</v>
      </c>
      <c r="B170" s="1000" t="s">
        <v>7725</v>
      </c>
      <c r="C170" s="16">
        <v>59554000</v>
      </c>
      <c r="D170" s="1000" t="s">
        <v>7563</v>
      </c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0"/>
  <sheetViews>
    <sheetView zoomScale="60" zoomScaleNormal="60" workbookViewId="0">
      <selection activeCell="C17" sqref="C17"/>
    </sheetView>
  </sheetViews>
  <sheetFormatPr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8.88671875" style="158"/>
  </cols>
  <sheetData>
    <row r="1" spans="1:4" x14ac:dyDescent="0.25">
      <c r="B1" s="80" t="s">
        <v>7726</v>
      </c>
    </row>
    <row r="2" spans="1:4" x14ac:dyDescent="0.25">
      <c r="B2" s="1001"/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8">
        <v>1</v>
      </c>
      <c r="B4" s="680" t="s">
        <v>3</v>
      </c>
      <c r="C4" s="680">
        <v>3</v>
      </c>
      <c r="D4" s="678">
        <v>4</v>
      </c>
    </row>
    <row r="5" spans="1:4" x14ac:dyDescent="0.25">
      <c r="A5" s="60"/>
      <c r="B5" s="60"/>
      <c r="C5" s="60"/>
      <c r="D5" s="60"/>
    </row>
    <row r="6" spans="1:4" x14ac:dyDescent="0.25">
      <c r="A6" s="1002"/>
      <c r="B6" s="80" t="s">
        <v>9</v>
      </c>
      <c r="C6" s="10"/>
      <c r="D6" s="1002"/>
    </row>
    <row r="7" spans="1:4" x14ac:dyDescent="0.25">
      <c r="A7" s="430"/>
      <c r="B7" s="80" t="s">
        <v>7726</v>
      </c>
      <c r="C7" s="10">
        <v>2316292000</v>
      </c>
      <c r="D7" s="80" t="s">
        <v>7563</v>
      </c>
    </row>
    <row r="8" spans="1:4" x14ac:dyDescent="0.25">
      <c r="A8" s="998"/>
      <c r="B8" s="796"/>
      <c r="C8" s="117"/>
      <c r="D8" s="796"/>
    </row>
    <row r="9" spans="1:4" ht="31.2" x14ac:dyDescent="0.25">
      <c r="A9" s="1002">
        <v>1</v>
      </c>
      <c r="B9" s="1000" t="s">
        <v>7727</v>
      </c>
      <c r="C9" s="16">
        <v>11378000</v>
      </c>
      <c r="D9" s="1000" t="s">
        <v>7563</v>
      </c>
    </row>
    <row r="10" spans="1:4" ht="31.2" x14ac:dyDescent="0.25">
      <c r="A10" s="1002">
        <v>2</v>
      </c>
      <c r="B10" s="1000" t="s">
        <v>7728</v>
      </c>
      <c r="C10" s="16">
        <v>10943000</v>
      </c>
      <c r="D10" s="1000" t="s">
        <v>7563</v>
      </c>
    </row>
    <row r="11" spans="1:4" ht="31.2" x14ac:dyDescent="0.25">
      <c r="A11" s="1002">
        <v>3</v>
      </c>
      <c r="B11" s="1000" t="s">
        <v>7729</v>
      </c>
      <c r="C11" s="16">
        <v>40846000</v>
      </c>
      <c r="D11" s="1000" t="s">
        <v>7563</v>
      </c>
    </row>
    <row r="12" spans="1:4" ht="31.2" x14ac:dyDescent="0.25">
      <c r="A12" s="1002">
        <v>4</v>
      </c>
      <c r="B12" s="1000" t="s">
        <v>7730</v>
      </c>
      <c r="C12" s="16">
        <v>11160000</v>
      </c>
      <c r="D12" s="1000" t="s">
        <v>7563</v>
      </c>
    </row>
    <row r="13" spans="1:4" ht="31.2" x14ac:dyDescent="0.25">
      <c r="A13" s="1002">
        <v>5</v>
      </c>
      <c r="B13" s="1000" t="s">
        <v>7731</v>
      </c>
      <c r="C13" s="16">
        <v>9666000</v>
      </c>
      <c r="D13" s="1000" t="s">
        <v>7563</v>
      </c>
    </row>
    <row r="14" spans="1:4" ht="31.2" x14ac:dyDescent="0.25">
      <c r="A14" s="1002">
        <v>6</v>
      </c>
      <c r="B14" s="1000" t="s">
        <v>7732</v>
      </c>
      <c r="C14" s="16">
        <v>11160000</v>
      </c>
      <c r="D14" s="1000" t="s">
        <v>7563</v>
      </c>
    </row>
    <row r="15" spans="1:4" ht="31.2" x14ac:dyDescent="0.25">
      <c r="A15" s="1002">
        <v>7</v>
      </c>
      <c r="B15" s="1000" t="s">
        <v>7733</v>
      </c>
      <c r="C15" s="16">
        <v>10290000</v>
      </c>
      <c r="D15" s="1000" t="s">
        <v>7563</v>
      </c>
    </row>
    <row r="16" spans="1:4" ht="31.2" x14ac:dyDescent="0.25">
      <c r="A16" s="1002">
        <v>8</v>
      </c>
      <c r="B16" s="1000" t="s">
        <v>7734</v>
      </c>
      <c r="C16" s="16">
        <v>9666000</v>
      </c>
      <c r="D16" s="1000" t="s">
        <v>7563</v>
      </c>
    </row>
    <row r="17" spans="1:4" ht="31.2" x14ac:dyDescent="0.25">
      <c r="A17" s="1002">
        <v>9</v>
      </c>
      <c r="B17" s="1000" t="s">
        <v>7735</v>
      </c>
      <c r="C17" s="16">
        <v>15376000</v>
      </c>
      <c r="D17" s="1000" t="s">
        <v>7563</v>
      </c>
    </row>
    <row r="18" spans="1:4" ht="31.2" x14ac:dyDescent="0.25">
      <c r="A18" s="1002">
        <v>10</v>
      </c>
      <c r="B18" s="1000" t="s">
        <v>7736</v>
      </c>
      <c r="C18" s="16">
        <v>13230000</v>
      </c>
      <c r="D18" s="1000" t="s">
        <v>7563</v>
      </c>
    </row>
    <row r="19" spans="1:4" ht="31.2" x14ac:dyDescent="0.25">
      <c r="A19" s="1002">
        <v>11</v>
      </c>
      <c r="B19" s="1000" t="s">
        <v>7737</v>
      </c>
      <c r="C19" s="16">
        <v>9231000</v>
      </c>
      <c r="D19" s="1000" t="s">
        <v>7563</v>
      </c>
    </row>
    <row r="20" spans="1:4" ht="31.2" x14ac:dyDescent="0.25">
      <c r="A20" s="1002">
        <v>12</v>
      </c>
      <c r="B20" s="1000" t="s">
        <v>7738</v>
      </c>
      <c r="C20" s="16">
        <v>9231000</v>
      </c>
      <c r="D20" s="1000" t="s">
        <v>7563</v>
      </c>
    </row>
    <row r="21" spans="1:4" ht="31.2" x14ac:dyDescent="0.25">
      <c r="A21" s="1002">
        <v>13</v>
      </c>
      <c r="B21" s="1000" t="s">
        <v>7739</v>
      </c>
      <c r="C21" s="16">
        <v>11132000</v>
      </c>
      <c r="D21" s="1000" t="s">
        <v>7563</v>
      </c>
    </row>
    <row r="22" spans="1:4" ht="31.2" x14ac:dyDescent="0.25">
      <c r="A22" s="1002">
        <v>14</v>
      </c>
      <c r="B22" s="1000" t="s">
        <v>7740</v>
      </c>
      <c r="C22" s="16">
        <v>11349000</v>
      </c>
      <c r="D22" s="1000" t="s">
        <v>7563</v>
      </c>
    </row>
    <row r="23" spans="1:4" ht="31.2" x14ac:dyDescent="0.25">
      <c r="A23" s="1002">
        <v>15</v>
      </c>
      <c r="B23" s="1000" t="s">
        <v>7741</v>
      </c>
      <c r="C23" s="16">
        <v>12577000</v>
      </c>
      <c r="D23" s="1000" t="s">
        <v>7563</v>
      </c>
    </row>
    <row r="24" spans="1:4" ht="31.2" x14ac:dyDescent="0.25">
      <c r="A24" s="1002">
        <v>16</v>
      </c>
      <c r="B24" s="1000" t="s">
        <v>7742</v>
      </c>
      <c r="C24" s="16">
        <v>12577000</v>
      </c>
      <c r="D24" s="1000" t="s">
        <v>7563</v>
      </c>
    </row>
    <row r="25" spans="1:4" ht="31.2" x14ac:dyDescent="0.25">
      <c r="A25" s="1002">
        <v>17</v>
      </c>
      <c r="B25" s="1000" t="s">
        <v>7743</v>
      </c>
      <c r="C25" s="16">
        <v>12795000</v>
      </c>
      <c r="D25" s="1000" t="s">
        <v>7563</v>
      </c>
    </row>
    <row r="26" spans="1:4" ht="31.2" x14ac:dyDescent="0.25">
      <c r="A26" s="1002">
        <v>18</v>
      </c>
      <c r="B26" s="1000" t="s">
        <v>7744</v>
      </c>
      <c r="C26" s="16">
        <v>13854000</v>
      </c>
      <c r="D26" s="1000" t="s">
        <v>7563</v>
      </c>
    </row>
    <row r="27" spans="1:4" ht="31.2" x14ac:dyDescent="0.25">
      <c r="A27" s="1002">
        <v>19</v>
      </c>
      <c r="B27" s="1000" t="s">
        <v>7745</v>
      </c>
      <c r="C27" s="16">
        <v>10073000</v>
      </c>
      <c r="D27" s="1000" t="s">
        <v>7563</v>
      </c>
    </row>
    <row r="28" spans="1:4" ht="31.2" x14ac:dyDescent="0.25">
      <c r="A28" s="1002">
        <v>20</v>
      </c>
      <c r="B28" s="1000" t="s">
        <v>7746</v>
      </c>
      <c r="C28" s="16">
        <v>13419000</v>
      </c>
      <c r="D28" s="1000" t="s">
        <v>7563</v>
      </c>
    </row>
    <row r="29" spans="1:4" ht="31.2" x14ac:dyDescent="0.25">
      <c r="A29" s="1002">
        <v>21</v>
      </c>
      <c r="B29" s="1000" t="s">
        <v>7747</v>
      </c>
      <c r="C29" s="16">
        <v>13230000</v>
      </c>
      <c r="D29" s="1000" t="s">
        <v>7563</v>
      </c>
    </row>
    <row r="30" spans="1:4" ht="31.2" x14ac:dyDescent="0.25">
      <c r="A30" s="1002">
        <v>22</v>
      </c>
      <c r="B30" s="1000" t="s">
        <v>7748</v>
      </c>
      <c r="C30" s="16">
        <v>13854000</v>
      </c>
      <c r="D30" s="1000" t="s">
        <v>7563</v>
      </c>
    </row>
    <row r="31" spans="1:4" ht="31.2" x14ac:dyDescent="0.25">
      <c r="A31" s="1002">
        <v>23</v>
      </c>
      <c r="B31" s="1000" t="s">
        <v>7749</v>
      </c>
      <c r="C31" s="16">
        <v>10725000</v>
      </c>
      <c r="D31" s="1000" t="s">
        <v>7563</v>
      </c>
    </row>
    <row r="32" spans="1:4" ht="31.2" x14ac:dyDescent="0.25">
      <c r="A32" s="1002">
        <v>24</v>
      </c>
      <c r="B32" s="1000" t="s">
        <v>7750</v>
      </c>
      <c r="C32" s="16">
        <v>10290000</v>
      </c>
      <c r="D32" s="1000" t="s">
        <v>7563</v>
      </c>
    </row>
    <row r="33" spans="1:4" ht="31.2" x14ac:dyDescent="0.25">
      <c r="A33" s="1002">
        <v>25</v>
      </c>
      <c r="B33" s="1000" t="s">
        <v>7751</v>
      </c>
      <c r="C33" s="16">
        <v>9231000</v>
      </c>
      <c r="D33" s="1000" t="s">
        <v>7563</v>
      </c>
    </row>
    <row r="34" spans="1:4" ht="31.2" x14ac:dyDescent="0.25">
      <c r="A34" s="1002">
        <v>26</v>
      </c>
      <c r="B34" s="1000" t="s">
        <v>7752</v>
      </c>
      <c r="C34" s="16">
        <v>9449000</v>
      </c>
      <c r="D34" s="1000" t="s">
        <v>7563</v>
      </c>
    </row>
    <row r="35" spans="1:4" ht="31.2" x14ac:dyDescent="0.25">
      <c r="A35" s="1002">
        <v>27</v>
      </c>
      <c r="B35" s="1000" t="s">
        <v>7753</v>
      </c>
      <c r="C35" s="16">
        <v>10943000</v>
      </c>
      <c r="D35" s="1000" t="s">
        <v>7563</v>
      </c>
    </row>
    <row r="36" spans="1:4" ht="31.2" x14ac:dyDescent="0.25">
      <c r="A36" s="1002">
        <v>28</v>
      </c>
      <c r="B36" s="1000" t="s">
        <v>7754</v>
      </c>
      <c r="C36" s="16">
        <v>10508000</v>
      </c>
      <c r="D36" s="1000" t="s">
        <v>7563</v>
      </c>
    </row>
    <row r="37" spans="1:4" ht="31.2" x14ac:dyDescent="0.25">
      <c r="A37" s="1002">
        <v>29</v>
      </c>
      <c r="B37" s="1000" t="s">
        <v>7755</v>
      </c>
      <c r="C37" s="16">
        <v>9449000</v>
      </c>
      <c r="D37" s="1000" t="s">
        <v>7563</v>
      </c>
    </row>
    <row r="38" spans="1:4" ht="31.2" x14ac:dyDescent="0.25">
      <c r="A38" s="1002">
        <v>30</v>
      </c>
      <c r="B38" s="1000" t="s">
        <v>7756</v>
      </c>
      <c r="C38" s="16">
        <v>40222000</v>
      </c>
      <c r="D38" s="1000" t="s">
        <v>7563</v>
      </c>
    </row>
    <row r="39" spans="1:4" ht="31.2" x14ac:dyDescent="0.25">
      <c r="A39" s="1002">
        <v>31</v>
      </c>
      <c r="B39" s="1000" t="s">
        <v>7757</v>
      </c>
      <c r="C39" s="16">
        <v>9449000</v>
      </c>
      <c r="D39" s="1000" t="s">
        <v>7563</v>
      </c>
    </row>
    <row r="40" spans="1:4" ht="31.2" x14ac:dyDescent="0.25">
      <c r="A40" s="1002">
        <v>32</v>
      </c>
      <c r="B40" s="1000" t="s">
        <v>7758</v>
      </c>
      <c r="C40" s="16">
        <v>12437000</v>
      </c>
      <c r="D40" s="1000" t="s">
        <v>7563</v>
      </c>
    </row>
    <row r="41" spans="1:4" ht="31.2" x14ac:dyDescent="0.25">
      <c r="A41" s="1002">
        <v>33</v>
      </c>
      <c r="B41" s="1000" t="s">
        <v>7759</v>
      </c>
      <c r="C41" s="16">
        <v>13230000</v>
      </c>
      <c r="D41" s="1000" t="s">
        <v>7563</v>
      </c>
    </row>
    <row r="42" spans="1:4" ht="31.2" x14ac:dyDescent="0.25">
      <c r="A42" s="1002">
        <v>34</v>
      </c>
      <c r="B42" s="1000" t="s">
        <v>7760</v>
      </c>
      <c r="C42" s="16">
        <v>11378000</v>
      </c>
      <c r="D42" s="1000" t="s">
        <v>7563</v>
      </c>
    </row>
    <row r="43" spans="1:4" ht="31.2" x14ac:dyDescent="0.25">
      <c r="A43" s="1002">
        <v>35</v>
      </c>
      <c r="B43" s="1000" t="s">
        <v>7761</v>
      </c>
      <c r="C43" s="16">
        <v>17200000</v>
      </c>
      <c r="D43" s="1000" t="s">
        <v>7563</v>
      </c>
    </row>
    <row r="44" spans="1:4" ht="31.2" x14ac:dyDescent="0.25">
      <c r="A44" s="1002">
        <v>36</v>
      </c>
      <c r="B44" s="1000" t="s">
        <v>7762</v>
      </c>
      <c r="C44" s="16">
        <v>13447000</v>
      </c>
      <c r="D44" s="1000" t="s">
        <v>7563</v>
      </c>
    </row>
    <row r="45" spans="1:4" ht="31.2" x14ac:dyDescent="0.25">
      <c r="A45" s="1002">
        <v>37</v>
      </c>
      <c r="B45" s="1000" t="s">
        <v>7763</v>
      </c>
      <c r="C45" s="16">
        <v>10290000</v>
      </c>
      <c r="D45" s="1000" t="s">
        <v>7563</v>
      </c>
    </row>
    <row r="46" spans="1:4" ht="31.2" x14ac:dyDescent="0.25">
      <c r="A46" s="1002">
        <v>38</v>
      </c>
      <c r="B46" s="1000" t="s">
        <v>7764</v>
      </c>
      <c r="C46" s="16">
        <v>9666000</v>
      </c>
      <c r="D46" s="1000" t="s">
        <v>7563</v>
      </c>
    </row>
    <row r="47" spans="1:4" ht="31.2" x14ac:dyDescent="0.25">
      <c r="A47" s="1002">
        <v>39</v>
      </c>
      <c r="B47" s="1000" t="s">
        <v>7765</v>
      </c>
      <c r="C47" s="16">
        <v>9666000</v>
      </c>
      <c r="D47" s="1000" t="s">
        <v>7563</v>
      </c>
    </row>
    <row r="48" spans="1:4" ht="31.2" x14ac:dyDescent="0.25">
      <c r="A48" s="1002">
        <v>40</v>
      </c>
      <c r="B48" s="1000" t="s">
        <v>7766</v>
      </c>
      <c r="C48" s="16">
        <v>17334000</v>
      </c>
      <c r="D48" s="1000" t="s">
        <v>7563</v>
      </c>
    </row>
    <row r="49" spans="1:4" ht="31.2" x14ac:dyDescent="0.25">
      <c r="A49" s="1002">
        <v>41</v>
      </c>
      <c r="B49" s="1000" t="s">
        <v>7767</v>
      </c>
      <c r="C49" s="16">
        <v>9666000</v>
      </c>
      <c r="D49" s="1000" t="s">
        <v>7563</v>
      </c>
    </row>
    <row r="50" spans="1:4" ht="31.2" x14ac:dyDescent="0.25">
      <c r="A50" s="1002">
        <v>42</v>
      </c>
      <c r="B50" s="1000" t="s">
        <v>7768</v>
      </c>
      <c r="C50" s="16">
        <v>16464000</v>
      </c>
      <c r="D50" s="1000" t="s">
        <v>7563</v>
      </c>
    </row>
    <row r="51" spans="1:4" ht="31.2" x14ac:dyDescent="0.25">
      <c r="A51" s="1002">
        <v>43</v>
      </c>
      <c r="B51" s="1000" t="s">
        <v>7769</v>
      </c>
      <c r="C51" s="16">
        <v>16275000</v>
      </c>
      <c r="D51" s="1000" t="s">
        <v>7563</v>
      </c>
    </row>
    <row r="52" spans="1:4" ht="31.2" x14ac:dyDescent="0.25">
      <c r="A52" s="1002">
        <v>44</v>
      </c>
      <c r="B52" s="1000" t="s">
        <v>7770</v>
      </c>
      <c r="C52" s="16">
        <v>37669000</v>
      </c>
      <c r="D52" s="1000" t="s">
        <v>7563</v>
      </c>
    </row>
    <row r="53" spans="1:4" ht="31.2" x14ac:dyDescent="0.25">
      <c r="A53" s="1002">
        <v>45</v>
      </c>
      <c r="B53" s="1000" t="s">
        <v>7771</v>
      </c>
      <c r="C53" s="16">
        <v>24992000</v>
      </c>
      <c r="D53" s="1000" t="s">
        <v>7563</v>
      </c>
    </row>
    <row r="54" spans="1:4" ht="31.2" x14ac:dyDescent="0.25">
      <c r="A54" s="1002">
        <v>46</v>
      </c>
      <c r="B54" s="1000" t="s">
        <v>7772</v>
      </c>
      <c r="C54" s="16">
        <v>12059000</v>
      </c>
      <c r="D54" s="1000" t="s">
        <v>7563</v>
      </c>
    </row>
    <row r="55" spans="1:4" ht="31.2" x14ac:dyDescent="0.25">
      <c r="A55" s="1002">
        <v>47</v>
      </c>
      <c r="B55" s="1000" t="s">
        <v>7773</v>
      </c>
      <c r="C55" s="16">
        <v>13230000</v>
      </c>
      <c r="D55" s="1000" t="s">
        <v>7563</v>
      </c>
    </row>
    <row r="56" spans="1:4" ht="31.2" x14ac:dyDescent="0.25">
      <c r="A56" s="1002">
        <v>48</v>
      </c>
      <c r="B56" s="1000" t="s">
        <v>7774</v>
      </c>
      <c r="C56" s="16">
        <v>30879000</v>
      </c>
      <c r="D56" s="1000" t="s">
        <v>7563</v>
      </c>
    </row>
    <row r="57" spans="1:4" ht="31.2" x14ac:dyDescent="0.25">
      <c r="A57" s="1002">
        <v>49</v>
      </c>
      <c r="B57" s="1000" t="s">
        <v>7775</v>
      </c>
      <c r="C57" s="16">
        <v>30908000</v>
      </c>
      <c r="D57" s="1000" t="s">
        <v>7563</v>
      </c>
    </row>
    <row r="58" spans="1:4" ht="31.2" x14ac:dyDescent="0.25">
      <c r="A58" s="1002">
        <v>50</v>
      </c>
      <c r="B58" s="1000" t="s">
        <v>7776</v>
      </c>
      <c r="C58" s="16">
        <v>10943000</v>
      </c>
      <c r="D58" s="1000" t="s">
        <v>7563</v>
      </c>
    </row>
    <row r="59" spans="1:4" ht="31.2" x14ac:dyDescent="0.25">
      <c r="A59" s="1002">
        <v>51</v>
      </c>
      <c r="B59" s="1000" t="s">
        <v>7777</v>
      </c>
      <c r="C59" s="16">
        <v>11406000</v>
      </c>
      <c r="D59" s="1000" t="s">
        <v>7563</v>
      </c>
    </row>
    <row r="60" spans="1:4" ht="31.2" x14ac:dyDescent="0.25">
      <c r="A60" s="1002">
        <v>52</v>
      </c>
      <c r="B60" s="1000" t="s">
        <v>7778</v>
      </c>
      <c r="C60" s="16">
        <v>9231000</v>
      </c>
      <c r="D60" s="1000" t="s">
        <v>7563</v>
      </c>
    </row>
    <row r="61" spans="1:4" ht="31.2" x14ac:dyDescent="0.25">
      <c r="A61" s="1002">
        <v>53</v>
      </c>
      <c r="B61" s="1000" t="s">
        <v>7779</v>
      </c>
      <c r="C61" s="16">
        <v>9231000</v>
      </c>
      <c r="D61" s="1000" t="s">
        <v>7563</v>
      </c>
    </row>
    <row r="62" spans="1:4" ht="31.2" x14ac:dyDescent="0.25">
      <c r="A62" s="1002">
        <v>54</v>
      </c>
      <c r="B62" s="1000" t="s">
        <v>7780</v>
      </c>
      <c r="C62" s="16">
        <v>13854000</v>
      </c>
      <c r="D62" s="1000" t="s">
        <v>7563</v>
      </c>
    </row>
    <row r="63" spans="1:4" ht="31.2" x14ac:dyDescent="0.25">
      <c r="A63" s="1002">
        <v>55</v>
      </c>
      <c r="B63" s="1000" t="s">
        <v>7781</v>
      </c>
      <c r="C63" s="16">
        <v>9231000</v>
      </c>
      <c r="D63" s="1000" t="s">
        <v>7563</v>
      </c>
    </row>
    <row r="64" spans="1:4" ht="31.2" x14ac:dyDescent="0.25">
      <c r="A64" s="1002">
        <v>56</v>
      </c>
      <c r="B64" s="1000" t="s">
        <v>7782</v>
      </c>
      <c r="C64" s="16">
        <v>10290000</v>
      </c>
      <c r="D64" s="1000" t="s">
        <v>7563</v>
      </c>
    </row>
    <row r="65" spans="1:4" ht="31.2" x14ac:dyDescent="0.25">
      <c r="A65" s="1002">
        <v>57</v>
      </c>
      <c r="B65" s="1000" t="s">
        <v>7783</v>
      </c>
      <c r="C65" s="16">
        <v>9231000</v>
      </c>
      <c r="D65" s="1000" t="s">
        <v>7563</v>
      </c>
    </row>
    <row r="66" spans="1:4" ht="31.2" x14ac:dyDescent="0.25">
      <c r="A66" s="1002">
        <v>58</v>
      </c>
      <c r="B66" s="1000" t="s">
        <v>7784</v>
      </c>
      <c r="C66" s="16">
        <v>9231000</v>
      </c>
      <c r="D66" s="1000" t="s">
        <v>7563</v>
      </c>
    </row>
    <row r="67" spans="1:4" ht="31.2" x14ac:dyDescent="0.25">
      <c r="A67" s="1002">
        <v>59</v>
      </c>
      <c r="B67" s="1000" t="s">
        <v>7785</v>
      </c>
      <c r="C67" s="16">
        <v>9666000</v>
      </c>
      <c r="D67" s="1000" t="s">
        <v>7563</v>
      </c>
    </row>
    <row r="68" spans="1:4" ht="31.2" x14ac:dyDescent="0.25">
      <c r="A68" s="1002">
        <v>60</v>
      </c>
      <c r="B68" s="1000" t="s">
        <v>7786</v>
      </c>
      <c r="C68" s="16">
        <v>93082000</v>
      </c>
      <c r="D68" s="1000" t="s">
        <v>7563</v>
      </c>
    </row>
    <row r="69" spans="1:4" ht="31.2" x14ac:dyDescent="0.25">
      <c r="A69" s="1002">
        <v>61</v>
      </c>
      <c r="B69" s="1000" t="s">
        <v>7787</v>
      </c>
      <c r="C69" s="16">
        <v>34660000</v>
      </c>
      <c r="D69" s="1000" t="s">
        <v>7563</v>
      </c>
    </row>
    <row r="70" spans="1:4" ht="31.2" x14ac:dyDescent="0.25">
      <c r="A70" s="1002">
        <v>62</v>
      </c>
      <c r="B70" s="1000" t="s">
        <v>7788</v>
      </c>
      <c r="C70" s="16">
        <v>9231000</v>
      </c>
      <c r="D70" s="1000" t="s">
        <v>7563</v>
      </c>
    </row>
    <row r="71" spans="1:4" ht="31.2" x14ac:dyDescent="0.25">
      <c r="A71" s="1002">
        <v>63</v>
      </c>
      <c r="B71" s="1000" t="s">
        <v>7789</v>
      </c>
      <c r="C71" s="16">
        <v>39163000</v>
      </c>
      <c r="D71" s="1000" t="s">
        <v>7563</v>
      </c>
    </row>
    <row r="72" spans="1:4" ht="31.2" x14ac:dyDescent="0.25">
      <c r="A72" s="1002">
        <v>64</v>
      </c>
      <c r="B72" s="1000" t="s">
        <v>7790</v>
      </c>
      <c r="C72" s="16">
        <v>10508000</v>
      </c>
      <c r="D72" s="1000" t="s">
        <v>7563</v>
      </c>
    </row>
    <row r="73" spans="1:4" ht="31.2" x14ac:dyDescent="0.25">
      <c r="A73" s="1002">
        <v>65</v>
      </c>
      <c r="B73" s="1000" t="s">
        <v>7791</v>
      </c>
      <c r="C73" s="16">
        <v>9449000</v>
      </c>
      <c r="D73" s="1000" t="s">
        <v>7563</v>
      </c>
    </row>
    <row r="74" spans="1:4" ht="31.2" x14ac:dyDescent="0.25">
      <c r="A74" s="1002">
        <v>66</v>
      </c>
      <c r="B74" s="1000" t="s">
        <v>7792</v>
      </c>
      <c r="C74" s="16">
        <v>11349000</v>
      </c>
      <c r="D74" s="1000" t="s">
        <v>7563</v>
      </c>
    </row>
    <row r="75" spans="1:4" ht="31.2" x14ac:dyDescent="0.25">
      <c r="A75" s="1002">
        <v>67</v>
      </c>
      <c r="B75" s="1000" t="s">
        <v>7793</v>
      </c>
      <c r="C75" s="16">
        <v>9449000</v>
      </c>
      <c r="D75" s="1000" t="s">
        <v>7563</v>
      </c>
    </row>
    <row r="76" spans="1:4" ht="31.2" x14ac:dyDescent="0.25">
      <c r="A76" s="1002">
        <v>68</v>
      </c>
      <c r="B76" s="1000" t="s">
        <v>7794</v>
      </c>
      <c r="C76" s="16">
        <v>42586000</v>
      </c>
      <c r="D76" s="1000" t="s">
        <v>7563</v>
      </c>
    </row>
    <row r="77" spans="1:4" ht="31.2" x14ac:dyDescent="0.25">
      <c r="A77" s="1002">
        <v>69</v>
      </c>
      <c r="B77" s="1000" t="s">
        <v>7795</v>
      </c>
      <c r="C77" s="16">
        <v>11567000</v>
      </c>
      <c r="D77" s="1000" t="s">
        <v>7563</v>
      </c>
    </row>
    <row r="78" spans="1:4" ht="31.2" x14ac:dyDescent="0.25">
      <c r="A78" s="1002">
        <v>70</v>
      </c>
      <c r="B78" s="1000" t="s">
        <v>7796</v>
      </c>
      <c r="C78" s="16">
        <v>9666000</v>
      </c>
      <c r="D78" s="1000" t="s">
        <v>7563</v>
      </c>
    </row>
    <row r="79" spans="1:4" ht="31.2" x14ac:dyDescent="0.25">
      <c r="A79" s="1002">
        <v>71</v>
      </c>
      <c r="B79" s="1000" t="s">
        <v>7797</v>
      </c>
      <c r="C79" s="16">
        <v>16653000</v>
      </c>
      <c r="D79" s="1000" t="s">
        <v>7563</v>
      </c>
    </row>
    <row r="80" spans="1:4" ht="31.2" x14ac:dyDescent="0.25">
      <c r="A80" s="1002">
        <v>72</v>
      </c>
      <c r="B80" s="1000" t="s">
        <v>7798</v>
      </c>
      <c r="C80" s="16">
        <v>9884000</v>
      </c>
      <c r="D80" s="1000" t="s">
        <v>7563</v>
      </c>
    </row>
    <row r="81" spans="1:4" ht="31.2" x14ac:dyDescent="0.25">
      <c r="A81" s="1002">
        <v>73</v>
      </c>
      <c r="B81" s="1000" t="s">
        <v>7799</v>
      </c>
      <c r="C81" s="16">
        <v>9449000</v>
      </c>
      <c r="D81" s="1000" t="s">
        <v>7563</v>
      </c>
    </row>
    <row r="82" spans="1:4" ht="31.2" x14ac:dyDescent="0.25">
      <c r="A82" s="1002">
        <v>74</v>
      </c>
      <c r="B82" s="1000" t="s">
        <v>7800</v>
      </c>
      <c r="C82" s="16">
        <v>14071000</v>
      </c>
      <c r="D82" s="1000" t="s">
        <v>7563</v>
      </c>
    </row>
    <row r="83" spans="1:4" ht="31.2" x14ac:dyDescent="0.25">
      <c r="A83" s="1002">
        <v>75</v>
      </c>
      <c r="B83" s="1000" t="s">
        <v>7801</v>
      </c>
      <c r="C83" s="16">
        <v>10536000</v>
      </c>
      <c r="D83" s="1000" t="s">
        <v>7563</v>
      </c>
    </row>
    <row r="84" spans="1:4" ht="31.2" x14ac:dyDescent="0.25">
      <c r="A84" s="1002">
        <v>76</v>
      </c>
      <c r="B84" s="1000" t="s">
        <v>7802</v>
      </c>
      <c r="C84" s="16">
        <v>9884000</v>
      </c>
      <c r="D84" s="1000" t="s">
        <v>7563</v>
      </c>
    </row>
    <row r="85" spans="1:4" ht="31.2" x14ac:dyDescent="0.25">
      <c r="A85" s="1002">
        <v>77</v>
      </c>
      <c r="B85" s="1000" t="s">
        <v>7803</v>
      </c>
      <c r="C85" s="16">
        <v>11784000</v>
      </c>
      <c r="D85" s="1000" t="s">
        <v>7563</v>
      </c>
    </row>
    <row r="86" spans="1:4" ht="31.2" x14ac:dyDescent="0.25">
      <c r="A86" s="1002">
        <v>78</v>
      </c>
      <c r="B86" s="1000" t="s">
        <v>7804</v>
      </c>
      <c r="C86" s="16">
        <v>15130000</v>
      </c>
      <c r="D86" s="1000" t="s">
        <v>7563</v>
      </c>
    </row>
    <row r="87" spans="1:4" ht="31.2" x14ac:dyDescent="0.25">
      <c r="A87" s="1002">
        <v>79</v>
      </c>
      <c r="B87" s="1000" t="s">
        <v>7805</v>
      </c>
      <c r="C87" s="16">
        <v>9231000</v>
      </c>
      <c r="D87" s="1000" t="s">
        <v>7563</v>
      </c>
    </row>
    <row r="88" spans="1:4" ht="31.2" x14ac:dyDescent="0.25">
      <c r="A88" s="1002">
        <v>80</v>
      </c>
      <c r="B88" s="1000" t="s">
        <v>7806</v>
      </c>
      <c r="C88" s="16">
        <v>15565000</v>
      </c>
      <c r="D88" s="1000" t="s">
        <v>7563</v>
      </c>
    </row>
    <row r="89" spans="1:4" ht="31.2" x14ac:dyDescent="0.25">
      <c r="A89" s="1002">
        <v>81</v>
      </c>
      <c r="B89" s="1000" t="s">
        <v>7807</v>
      </c>
      <c r="C89" s="16">
        <v>37024000</v>
      </c>
      <c r="D89" s="1000" t="s">
        <v>7563</v>
      </c>
    </row>
    <row r="90" spans="1:4" ht="31.2" x14ac:dyDescent="0.25">
      <c r="A90" s="1002">
        <v>82</v>
      </c>
      <c r="B90" s="1000" t="s">
        <v>7808</v>
      </c>
      <c r="C90" s="16">
        <v>14535000</v>
      </c>
      <c r="D90" s="1000" t="s">
        <v>7563</v>
      </c>
    </row>
    <row r="91" spans="1:4" ht="31.2" x14ac:dyDescent="0.25">
      <c r="A91" s="1002">
        <v>83</v>
      </c>
      <c r="B91" s="1000" t="s">
        <v>7809</v>
      </c>
      <c r="C91" s="16">
        <v>10725000</v>
      </c>
      <c r="D91" s="1000" t="s">
        <v>7563</v>
      </c>
    </row>
    <row r="92" spans="1:4" ht="31.2" x14ac:dyDescent="0.25">
      <c r="A92" s="1002">
        <v>84</v>
      </c>
      <c r="B92" s="1000" t="s">
        <v>7810</v>
      </c>
      <c r="C92" s="16">
        <v>11813000</v>
      </c>
      <c r="D92" s="1000" t="s">
        <v>7563</v>
      </c>
    </row>
    <row r="93" spans="1:4" ht="31.2" x14ac:dyDescent="0.25">
      <c r="A93" s="1002">
        <v>85</v>
      </c>
      <c r="B93" s="1000" t="s">
        <v>7811</v>
      </c>
      <c r="C93" s="16">
        <v>11378000</v>
      </c>
      <c r="D93" s="1000" t="s">
        <v>7563</v>
      </c>
    </row>
    <row r="94" spans="1:4" ht="31.2" x14ac:dyDescent="0.25">
      <c r="A94" s="1002">
        <v>86</v>
      </c>
      <c r="B94" s="1000" t="s">
        <v>7812</v>
      </c>
      <c r="C94" s="16">
        <v>14941000</v>
      </c>
      <c r="D94" s="1000" t="s">
        <v>7563</v>
      </c>
    </row>
    <row r="95" spans="1:4" ht="31.2" x14ac:dyDescent="0.25">
      <c r="A95" s="1002">
        <v>87</v>
      </c>
      <c r="B95" s="1000" t="s">
        <v>7813</v>
      </c>
      <c r="C95" s="16">
        <v>10319000</v>
      </c>
      <c r="D95" s="1000" t="s">
        <v>7563</v>
      </c>
    </row>
    <row r="96" spans="1:4" ht="31.2" x14ac:dyDescent="0.25">
      <c r="A96" s="1002">
        <v>88</v>
      </c>
      <c r="B96" s="1000" t="s">
        <v>7814</v>
      </c>
      <c r="C96" s="16">
        <v>11160000</v>
      </c>
      <c r="D96" s="1000" t="s">
        <v>7563</v>
      </c>
    </row>
    <row r="97" spans="1:4" ht="31.2" x14ac:dyDescent="0.25">
      <c r="A97" s="1002">
        <v>89</v>
      </c>
      <c r="B97" s="1000" t="s">
        <v>7815</v>
      </c>
      <c r="C97" s="16">
        <v>13278000</v>
      </c>
      <c r="D97" s="1000" t="s">
        <v>7563</v>
      </c>
    </row>
    <row r="98" spans="1:4" x14ac:dyDescent="0.25">
      <c r="A98" s="1002">
        <v>90</v>
      </c>
      <c r="B98" s="1000" t="s">
        <v>7816</v>
      </c>
      <c r="C98" s="16">
        <v>13495000</v>
      </c>
      <c r="D98" s="1000" t="s">
        <v>7563</v>
      </c>
    </row>
    <row r="99" spans="1:4" x14ac:dyDescent="0.25">
      <c r="A99" s="1002">
        <v>91</v>
      </c>
      <c r="B99" s="1000" t="s">
        <v>7817</v>
      </c>
      <c r="C99" s="16">
        <v>22193000</v>
      </c>
      <c r="D99" s="1000" t="s">
        <v>7563</v>
      </c>
    </row>
    <row r="100" spans="1:4" x14ac:dyDescent="0.25">
      <c r="A100" s="1002">
        <v>92</v>
      </c>
      <c r="B100" s="1000" t="s">
        <v>7818</v>
      </c>
      <c r="C100" s="16">
        <v>14772000</v>
      </c>
      <c r="D100" s="1000" t="s">
        <v>7563</v>
      </c>
    </row>
    <row r="101" spans="1:4" ht="31.2" x14ac:dyDescent="0.25">
      <c r="A101" s="1002">
        <v>93</v>
      </c>
      <c r="B101" s="1000" t="s">
        <v>7819</v>
      </c>
      <c r="C101" s="16">
        <v>47720000</v>
      </c>
      <c r="D101" s="1000" t="s">
        <v>7563</v>
      </c>
    </row>
    <row r="102" spans="1:4" x14ac:dyDescent="0.25">
      <c r="A102" s="1002">
        <v>94</v>
      </c>
      <c r="B102" s="1000" t="s">
        <v>7820</v>
      </c>
      <c r="C102" s="16">
        <v>17059000</v>
      </c>
      <c r="D102" s="1000" t="s">
        <v>7563</v>
      </c>
    </row>
    <row r="103" spans="1:4" x14ac:dyDescent="0.25">
      <c r="A103" s="1002">
        <v>95</v>
      </c>
      <c r="B103" s="1000" t="s">
        <v>7821</v>
      </c>
      <c r="C103" s="16">
        <v>12872000</v>
      </c>
      <c r="D103" s="1000" t="s">
        <v>7563</v>
      </c>
    </row>
    <row r="104" spans="1:4" x14ac:dyDescent="0.25">
      <c r="A104" s="1002">
        <v>96</v>
      </c>
      <c r="B104" s="1000" t="s">
        <v>7822</v>
      </c>
      <c r="C104" s="16">
        <v>12219000</v>
      </c>
      <c r="D104" s="1000" t="s">
        <v>7563</v>
      </c>
    </row>
    <row r="105" spans="1:4" ht="31.2" x14ac:dyDescent="0.25">
      <c r="A105" s="1002">
        <v>97</v>
      </c>
      <c r="B105" s="1000" t="s">
        <v>7823</v>
      </c>
      <c r="C105" s="16">
        <v>10290000</v>
      </c>
      <c r="D105" s="1000" t="s">
        <v>7563</v>
      </c>
    </row>
    <row r="106" spans="1:4" ht="31.2" x14ac:dyDescent="0.25">
      <c r="A106" s="1002">
        <v>98</v>
      </c>
      <c r="B106" s="1000" t="s">
        <v>7824</v>
      </c>
      <c r="C106" s="16">
        <v>11349000</v>
      </c>
      <c r="D106" s="1000" t="s">
        <v>7563</v>
      </c>
    </row>
    <row r="107" spans="1:4" ht="31.2" x14ac:dyDescent="0.25">
      <c r="A107" s="1002">
        <v>99</v>
      </c>
      <c r="B107" s="1000" t="s">
        <v>7825</v>
      </c>
      <c r="C107" s="16">
        <v>16624000</v>
      </c>
      <c r="D107" s="1000" t="s">
        <v>7563</v>
      </c>
    </row>
    <row r="108" spans="1:4" ht="31.2" x14ac:dyDescent="0.25">
      <c r="A108" s="1002">
        <v>100</v>
      </c>
      <c r="B108" s="1000" t="s">
        <v>7826</v>
      </c>
      <c r="C108" s="16">
        <v>9231000</v>
      </c>
      <c r="D108" s="1000" t="s">
        <v>7563</v>
      </c>
    </row>
    <row r="109" spans="1:4" ht="31.2" x14ac:dyDescent="0.25">
      <c r="A109" s="1002">
        <v>101</v>
      </c>
      <c r="B109" s="1000" t="s">
        <v>7827</v>
      </c>
      <c r="C109" s="16">
        <v>9449000</v>
      </c>
      <c r="D109" s="1000" t="s">
        <v>7563</v>
      </c>
    </row>
    <row r="110" spans="1:4" ht="31.2" x14ac:dyDescent="0.25">
      <c r="A110" s="1002">
        <v>102</v>
      </c>
      <c r="B110" s="1000" t="s">
        <v>7828</v>
      </c>
      <c r="C110" s="16">
        <v>9231000</v>
      </c>
      <c r="D110" s="1000" t="s">
        <v>7563</v>
      </c>
    </row>
    <row r="111" spans="1:4" ht="31.2" x14ac:dyDescent="0.25">
      <c r="A111" s="1002">
        <v>103</v>
      </c>
      <c r="B111" s="1000" t="s">
        <v>7829</v>
      </c>
      <c r="C111" s="16">
        <v>15754000</v>
      </c>
      <c r="D111" s="1000" t="s">
        <v>7563</v>
      </c>
    </row>
    <row r="112" spans="1:4" ht="31.2" x14ac:dyDescent="0.25">
      <c r="A112" s="1002">
        <v>104</v>
      </c>
      <c r="B112" s="1000" t="s">
        <v>7830</v>
      </c>
      <c r="C112" s="16">
        <v>12625000</v>
      </c>
      <c r="D112" s="1000" t="s">
        <v>7563</v>
      </c>
    </row>
    <row r="113" spans="1:4" ht="31.2" x14ac:dyDescent="0.25">
      <c r="A113" s="1002">
        <v>105</v>
      </c>
      <c r="B113" s="1000" t="s">
        <v>7831</v>
      </c>
      <c r="C113" s="16">
        <v>8579000</v>
      </c>
      <c r="D113" s="1000" t="s">
        <v>7563</v>
      </c>
    </row>
    <row r="114" spans="1:4" ht="31.2" x14ac:dyDescent="0.25">
      <c r="A114" s="1002">
        <v>106</v>
      </c>
      <c r="B114" s="1000" t="s">
        <v>7832</v>
      </c>
      <c r="C114" s="16">
        <v>9231000</v>
      </c>
      <c r="D114" s="1000" t="s">
        <v>7563</v>
      </c>
    </row>
    <row r="115" spans="1:4" ht="31.2" x14ac:dyDescent="0.25">
      <c r="A115" s="1002">
        <v>107</v>
      </c>
      <c r="B115" s="1000" t="s">
        <v>7833</v>
      </c>
      <c r="C115" s="16">
        <v>8796000</v>
      </c>
      <c r="D115" s="1000" t="s">
        <v>7563</v>
      </c>
    </row>
    <row r="116" spans="1:4" ht="31.2" x14ac:dyDescent="0.25">
      <c r="A116" s="1002">
        <v>108</v>
      </c>
      <c r="B116" s="1000" t="s">
        <v>7834</v>
      </c>
      <c r="C116" s="16">
        <v>10508000</v>
      </c>
      <c r="D116" s="1000" t="s">
        <v>7563</v>
      </c>
    </row>
    <row r="117" spans="1:4" ht="31.2" x14ac:dyDescent="0.25">
      <c r="A117" s="1002">
        <v>109</v>
      </c>
      <c r="B117" s="1000" t="s">
        <v>7835</v>
      </c>
      <c r="C117" s="16">
        <v>12002000</v>
      </c>
      <c r="D117" s="1000" t="s">
        <v>7563</v>
      </c>
    </row>
    <row r="118" spans="1:4" ht="31.2" x14ac:dyDescent="0.25">
      <c r="A118" s="1002">
        <v>110</v>
      </c>
      <c r="B118" s="1000" t="s">
        <v>7836</v>
      </c>
      <c r="C118" s="16">
        <v>12002000</v>
      </c>
      <c r="D118" s="1000" t="s">
        <v>7563</v>
      </c>
    </row>
    <row r="119" spans="1:4" ht="31.2" x14ac:dyDescent="0.25">
      <c r="A119" s="1002">
        <v>111</v>
      </c>
      <c r="B119" s="1000" t="s">
        <v>7837</v>
      </c>
      <c r="C119" s="16">
        <v>10508000</v>
      </c>
      <c r="D119" s="1000" t="s">
        <v>7563</v>
      </c>
    </row>
    <row r="120" spans="1:4" ht="31.2" x14ac:dyDescent="0.25">
      <c r="A120" s="1002">
        <v>112</v>
      </c>
      <c r="B120" s="1000" t="s">
        <v>7838</v>
      </c>
      <c r="C120" s="16">
        <v>10290000</v>
      </c>
      <c r="D120" s="1000" t="s">
        <v>7563</v>
      </c>
    </row>
    <row r="121" spans="1:4" ht="31.2" x14ac:dyDescent="0.25">
      <c r="A121" s="1002">
        <v>113</v>
      </c>
      <c r="B121" s="1000" t="s">
        <v>7839</v>
      </c>
      <c r="C121" s="16">
        <v>10290000</v>
      </c>
      <c r="D121" s="1000" t="s">
        <v>7563</v>
      </c>
    </row>
    <row r="122" spans="1:4" ht="31.2" x14ac:dyDescent="0.25">
      <c r="A122" s="1002">
        <v>114</v>
      </c>
      <c r="B122" s="1000" t="s">
        <v>7840</v>
      </c>
      <c r="C122" s="16">
        <v>10290000</v>
      </c>
      <c r="D122" s="1000" t="s">
        <v>7563</v>
      </c>
    </row>
    <row r="123" spans="1:4" ht="31.2" x14ac:dyDescent="0.25">
      <c r="A123" s="1002">
        <v>115</v>
      </c>
      <c r="B123" s="1000" t="s">
        <v>7841</v>
      </c>
      <c r="C123" s="16">
        <v>10508000</v>
      </c>
      <c r="D123" s="1000" t="s">
        <v>7563</v>
      </c>
    </row>
    <row r="124" spans="1:4" ht="31.2" x14ac:dyDescent="0.25">
      <c r="A124" s="1002">
        <v>116</v>
      </c>
      <c r="B124" s="1000" t="s">
        <v>7842</v>
      </c>
      <c r="C124" s="16">
        <v>11349000</v>
      </c>
      <c r="D124" s="1000" t="s">
        <v>7563</v>
      </c>
    </row>
    <row r="125" spans="1:4" ht="31.2" x14ac:dyDescent="0.25">
      <c r="A125" s="1002">
        <v>117</v>
      </c>
      <c r="B125" s="1000" t="s">
        <v>7843</v>
      </c>
      <c r="C125" s="16">
        <v>10290000</v>
      </c>
      <c r="D125" s="1000" t="s">
        <v>7563</v>
      </c>
    </row>
    <row r="126" spans="1:4" ht="31.2" x14ac:dyDescent="0.25">
      <c r="A126" s="1002">
        <v>118</v>
      </c>
      <c r="B126" s="1000" t="s">
        <v>7844</v>
      </c>
      <c r="C126" s="16">
        <v>10290000</v>
      </c>
      <c r="D126" s="1000" t="s">
        <v>7563</v>
      </c>
    </row>
    <row r="127" spans="1:4" ht="31.2" x14ac:dyDescent="0.25">
      <c r="A127" s="1002">
        <v>119</v>
      </c>
      <c r="B127" s="1000" t="s">
        <v>7845</v>
      </c>
      <c r="C127" s="16">
        <v>15130000</v>
      </c>
      <c r="D127" s="1000" t="s">
        <v>7563</v>
      </c>
    </row>
    <row r="128" spans="1:4" ht="31.2" x14ac:dyDescent="0.25">
      <c r="A128" s="1002">
        <v>120</v>
      </c>
      <c r="B128" s="1000" t="s">
        <v>7846</v>
      </c>
      <c r="C128" s="16">
        <v>10290000</v>
      </c>
      <c r="D128" s="1000" t="s">
        <v>7563</v>
      </c>
    </row>
    <row r="129" spans="1:4" ht="31.2" x14ac:dyDescent="0.25">
      <c r="A129" s="1002">
        <v>121</v>
      </c>
      <c r="B129" s="1000" t="s">
        <v>7847</v>
      </c>
      <c r="C129" s="16">
        <v>40004000</v>
      </c>
      <c r="D129" s="1000" t="s">
        <v>7563</v>
      </c>
    </row>
    <row r="130" spans="1:4" ht="31.2" x14ac:dyDescent="0.25">
      <c r="A130" s="1002">
        <v>122</v>
      </c>
      <c r="B130" s="1000" t="s">
        <v>7848</v>
      </c>
      <c r="C130" s="16">
        <v>11132000</v>
      </c>
      <c r="D130" s="1000" t="s">
        <v>7563</v>
      </c>
    </row>
    <row r="131" spans="1:4" ht="31.2" x14ac:dyDescent="0.25">
      <c r="A131" s="1002">
        <v>123</v>
      </c>
      <c r="B131" s="1000" t="s">
        <v>7849</v>
      </c>
      <c r="C131" s="16">
        <v>10290000</v>
      </c>
      <c r="D131" s="1000" t="s">
        <v>7563</v>
      </c>
    </row>
    <row r="132" spans="1:4" ht="31.2" x14ac:dyDescent="0.25">
      <c r="A132" s="1002">
        <v>124</v>
      </c>
      <c r="B132" s="1000" t="s">
        <v>7850</v>
      </c>
      <c r="C132" s="16">
        <v>15130000</v>
      </c>
      <c r="D132" s="1000" t="s">
        <v>7563</v>
      </c>
    </row>
    <row r="133" spans="1:4" ht="31.2" x14ac:dyDescent="0.25">
      <c r="A133" s="1002">
        <v>125</v>
      </c>
      <c r="B133" s="1000" t="s">
        <v>7851</v>
      </c>
      <c r="C133" s="16">
        <v>12795000</v>
      </c>
      <c r="D133" s="1000" t="s">
        <v>7563</v>
      </c>
    </row>
    <row r="134" spans="1:4" ht="31.2" x14ac:dyDescent="0.25">
      <c r="A134" s="1002">
        <v>126</v>
      </c>
      <c r="B134" s="1000" t="s">
        <v>7852</v>
      </c>
      <c r="C134" s="16">
        <v>11160000</v>
      </c>
      <c r="D134" s="1000" t="s">
        <v>7563</v>
      </c>
    </row>
    <row r="135" spans="1:4" ht="31.2" x14ac:dyDescent="0.25">
      <c r="A135" s="1002">
        <v>127</v>
      </c>
      <c r="B135" s="1000" t="s">
        <v>7853</v>
      </c>
      <c r="C135" s="16">
        <v>10290000</v>
      </c>
      <c r="D135" s="1000" t="s">
        <v>7563</v>
      </c>
    </row>
    <row r="136" spans="1:4" ht="31.2" x14ac:dyDescent="0.25">
      <c r="A136" s="1002">
        <v>128</v>
      </c>
      <c r="B136" s="1000" t="s">
        <v>7854</v>
      </c>
      <c r="C136" s="16">
        <v>9449000</v>
      </c>
      <c r="D136" s="1000" t="s">
        <v>7563</v>
      </c>
    </row>
    <row r="137" spans="1:4" ht="31.2" x14ac:dyDescent="0.25">
      <c r="A137" s="1002">
        <v>129</v>
      </c>
      <c r="B137" s="1000" t="s">
        <v>7855</v>
      </c>
      <c r="C137" s="16">
        <v>9231000</v>
      </c>
      <c r="D137" s="1000" t="s">
        <v>7563</v>
      </c>
    </row>
    <row r="138" spans="1:4" ht="31.2" x14ac:dyDescent="0.25">
      <c r="A138" s="1002">
        <v>130</v>
      </c>
      <c r="B138" s="1000" t="s">
        <v>7856</v>
      </c>
      <c r="C138" s="16">
        <v>11349000</v>
      </c>
      <c r="D138" s="1000" t="s">
        <v>7563</v>
      </c>
    </row>
    <row r="139" spans="1:4" ht="31.2" x14ac:dyDescent="0.25">
      <c r="A139" s="1002">
        <v>131</v>
      </c>
      <c r="B139" s="1000" t="s">
        <v>7857</v>
      </c>
      <c r="C139" s="16">
        <v>14913000</v>
      </c>
      <c r="D139" s="1000" t="s">
        <v>7563</v>
      </c>
    </row>
    <row r="140" spans="1:4" ht="31.2" x14ac:dyDescent="0.25">
      <c r="A140" s="1002">
        <v>132</v>
      </c>
      <c r="B140" s="1000" t="s">
        <v>7858</v>
      </c>
      <c r="C140" s="16">
        <v>9231000</v>
      </c>
      <c r="D140" s="1000" t="s">
        <v>7563</v>
      </c>
    </row>
    <row r="141" spans="1:4" ht="31.2" x14ac:dyDescent="0.25">
      <c r="A141" s="1002">
        <v>133</v>
      </c>
      <c r="B141" s="1000" t="s">
        <v>7859</v>
      </c>
      <c r="C141" s="16">
        <v>10290000</v>
      </c>
      <c r="D141" s="1000" t="s">
        <v>7563</v>
      </c>
    </row>
    <row r="142" spans="1:4" ht="31.2" x14ac:dyDescent="0.25">
      <c r="A142" s="1002">
        <v>134</v>
      </c>
      <c r="B142" s="1000" t="s">
        <v>7860</v>
      </c>
      <c r="C142" s="16">
        <v>9231000</v>
      </c>
      <c r="D142" s="1000" t="s">
        <v>7563</v>
      </c>
    </row>
    <row r="143" spans="1:4" ht="31.2" x14ac:dyDescent="0.25">
      <c r="A143" s="1002">
        <v>135</v>
      </c>
      <c r="B143" s="1000" t="s">
        <v>7861</v>
      </c>
      <c r="C143" s="16">
        <v>15971000</v>
      </c>
      <c r="D143" s="1000" t="s">
        <v>7563</v>
      </c>
    </row>
    <row r="144" spans="1:4" ht="31.2" x14ac:dyDescent="0.25">
      <c r="A144" s="1002">
        <v>136</v>
      </c>
      <c r="B144" s="1000" t="s">
        <v>7862</v>
      </c>
      <c r="C144" s="16">
        <v>17030000</v>
      </c>
      <c r="D144" s="1000" t="s">
        <v>7563</v>
      </c>
    </row>
    <row r="145" spans="1:4" ht="31.2" x14ac:dyDescent="0.25">
      <c r="A145" s="1002">
        <v>137</v>
      </c>
      <c r="B145" s="1000" t="s">
        <v>7863</v>
      </c>
      <c r="C145" s="16">
        <v>11349000</v>
      </c>
      <c r="D145" s="1000" t="s">
        <v>7563</v>
      </c>
    </row>
    <row r="146" spans="1:4" ht="31.2" x14ac:dyDescent="0.25">
      <c r="A146" s="1002">
        <v>138</v>
      </c>
      <c r="B146" s="1000" t="s">
        <v>7864</v>
      </c>
      <c r="C146" s="16">
        <v>21653000</v>
      </c>
      <c r="D146" s="1000" t="s">
        <v>7563</v>
      </c>
    </row>
    <row r="147" spans="1:4" ht="31.2" x14ac:dyDescent="0.25">
      <c r="A147" s="1002">
        <v>139</v>
      </c>
      <c r="B147" s="1000" t="s">
        <v>7865</v>
      </c>
      <c r="C147" s="16">
        <v>9014000</v>
      </c>
      <c r="D147" s="1000" t="s">
        <v>7563</v>
      </c>
    </row>
    <row r="148" spans="1:4" ht="31.2" x14ac:dyDescent="0.25">
      <c r="A148" s="1002">
        <v>140</v>
      </c>
      <c r="B148" s="1000" t="s">
        <v>7866</v>
      </c>
      <c r="C148" s="16">
        <v>9231000</v>
      </c>
      <c r="D148" s="1000" t="s">
        <v>7563</v>
      </c>
    </row>
    <row r="149" spans="1:4" ht="31.2" x14ac:dyDescent="0.25">
      <c r="A149" s="1002">
        <v>141</v>
      </c>
      <c r="B149" s="1000" t="s">
        <v>7867</v>
      </c>
      <c r="C149" s="16">
        <v>10290000</v>
      </c>
      <c r="D149" s="1000" t="s">
        <v>7563</v>
      </c>
    </row>
    <row r="150" spans="1:4" ht="31.2" x14ac:dyDescent="0.25">
      <c r="A150" s="1002">
        <v>142</v>
      </c>
      <c r="B150" s="1000" t="s">
        <v>7868</v>
      </c>
      <c r="C150" s="16">
        <v>12795000</v>
      </c>
      <c r="D150" s="1000" t="s">
        <v>7563</v>
      </c>
    </row>
    <row r="151" spans="1:4" ht="31.2" x14ac:dyDescent="0.25">
      <c r="A151" s="1002">
        <v>143</v>
      </c>
      <c r="B151" s="1000" t="s">
        <v>7869</v>
      </c>
      <c r="C151" s="16">
        <v>9231000</v>
      </c>
      <c r="D151" s="1000" t="s">
        <v>7563</v>
      </c>
    </row>
    <row r="152" spans="1:4" x14ac:dyDescent="0.25">
      <c r="A152" s="1002">
        <v>144</v>
      </c>
      <c r="B152" s="1000" t="s">
        <v>7870</v>
      </c>
      <c r="C152" s="16">
        <v>10508000</v>
      </c>
      <c r="D152" s="1000" t="s">
        <v>7563</v>
      </c>
    </row>
    <row r="153" spans="1:4" ht="31.2" x14ac:dyDescent="0.25">
      <c r="A153" s="1002">
        <v>145</v>
      </c>
      <c r="B153" s="1000" t="s">
        <v>7871</v>
      </c>
      <c r="C153" s="16">
        <v>9231000</v>
      </c>
      <c r="D153" s="1000" t="s">
        <v>7563</v>
      </c>
    </row>
    <row r="154" spans="1:4" x14ac:dyDescent="0.25">
      <c r="A154" s="1002">
        <v>146</v>
      </c>
      <c r="B154" s="1000" t="s">
        <v>7872</v>
      </c>
      <c r="C154" s="16">
        <v>13854000</v>
      </c>
      <c r="D154" s="1000" t="s">
        <v>7563</v>
      </c>
    </row>
    <row r="155" spans="1:4" ht="31.2" x14ac:dyDescent="0.25">
      <c r="A155" s="1002">
        <v>147</v>
      </c>
      <c r="B155" s="1000" t="s">
        <v>7873</v>
      </c>
      <c r="C155" s="16">
        <v>9014000</v>
      </c>
      <c r="D155" s="1000" t="s">
        <v>7563</v>
      </c>
    </row>
    <row r="156" spans="1:4" ht="31.2" x14ac:dyDescent="0.25">
      <c r="A156" s="1002">
        <v>148</v>
      </c>
      <c r="B156" s="1000" t="s">
        <v>7874</v>
      </c>
      <c r="C156" s="16">
        <v>10290000</v>
      </c>
      <c r="D156" s="1000" t="s">
        <v>7563</v>
      </c>
    </row>
    <row r="157" spans="1:4" ht="31.2" x14ac:dyDescent="0.25">
      <c r="A157" s="1002">
        <v>149</v>
      </c>
      <c r="B157" s="1000" t="s">
        <v>7875</v>
      </c>
      <c r="C157" s="16">
        <v>9231000</v>
      </c>
      <c r="D157" s="1000" t="s">
        <v>7563</v>
      </c>
    </row>
    <row r="158" spans="1:4" ht="31.2" x14ac:dyDescent="0.25">
      <c r="A158" s="1002">
        <v>150</v>
      </c>
      <c r="B158" s="1000" t="s">
        <v>7876</v>
      </c>
      <c r="C158" s="16">
        <v>14695000</v>
      </c>
      <c r="D158" s="1000" t="s">
        <v>7563</v>
      </c>
    </row>
    <row r="159" spans="1:4" x14ac:dyDescent="0.25">
      <c r="A159" s="1002">
        <v>151</v>
      </c>
      <c r="B159" s="1000" t="s">
        <v>7877</v>
      </c>
      <c r="C159" s="16">
        <v>9231000</v>
      </c>
      <c r="D159" s="1000" t="s">
        <v>7563</v>
      </c>
    </row>
    <row r="160" spans="1:4" ht="31.2" x14ac:dyDescent="0.25">
      <c r="A160" s="1002">
        <v>152</v>
      </c>
      <c r="B160" s="1000" t="s">
        <v>7878</v>
      </c>
      <c r="C160" s="16">
        <v>11567000</v>
      </c>
      <c r="D160" s="1000" t="s">
        <v>7563</v>
      </c>
    </row>
    <row r="161" spans="1:4" ht="31.2" x14ac:dyDescent="0.25">
      <c r="A161" s="1002">
        <v>153</v>
      </c>
      <c r="B161" s="1000" t="s">
        <v>7879</v>
      </c>
      <c r="C161" s="16">
        <v>10290000</v>
      </c>
      <c r="D161" s="1000" t="s">
        <v>7563</v>
      </c>
    </row>
    <row r="162" spans="1:4" ht="31.2" x14ac:dyDescent="0.25">
      <c r="A162" s="1002">
        <v>154</v>
      </c>
      <c r="B162" s="1000" t="s">
        <v>7880</v>
      </c>
      <c r="C162" s="16">
        <v>30473000</v>
      </c>
      <c r="D162" s="1000" t="s">
        <v>7563</v>
      </c>
    </row>
    <row r="163" spans="1:4" ht="31.2" x14ac:dyDescent="0.25">
      <c r="A163" s="1002">
        <v>155</v>
      </c>
      <c r="B163" s="1000" t="s">
        <v>7881</v>
      </c>
      <c r="C163" s="16">
        <v>10291000</v>
      </c>
      <c r="D163" s="1000" t="s">
        <v>7563</v>
      </c>
    </row>
    <row r="164" spans="1:4" ht="31.2" x14ac:dyDescent="0.25">
      <c r="A164" s="1002">
        <v>156</v>
      </c>
      <c r="B164" s="1000" t="s">
        <v>7882</v>
      </c>
      <c r="C164" s="16">
        <v>9667000</v>
      </c>
      <c r="D164" s="1000" t="s">
        <v>7563</v>
      </c>
    </row>
    <row r="165" spans="1:4" ht="31.2" x14ac:dyDescent="0.25">
      <c r="A165" s="1002">
        <v>157</v>
      </c>
      <c r="B165" s="1000" t="s">
        <v>7883</v>
      </c>
      <c r="C165" s="16">
        <v>10755000</v>
      </c>
      <c r="D165" s="1000" t="s">
        <v>7563</v>
      </c>
    </row>
    <row r="166" spans="1:4" ht="31.2" x14ac:dyDescent="0.25">
      <c r="A166" s="1002">
        <v>158</v>
      </c>
      <c r="B166" s="1000" t="s">
        <v>7884</v>
      </c>
      <c r="C166" s="16">
        <v>38511000</v>
      </c>
      <c r="D166" s="1000" t="s">
        <v>7563</v>
      </c>
    </row>
    <row r="167" spans="1:4" ht="31.2" x14ac:dyDescent="0.25">
      <c r="A167" s="1002">
        <v>159</v>
      </c>
      <c r="B167" s="1000" t="s">
        <v>7885</v>
      </c>
      <c r="C167" s="16">
        <v>9885000</v>
      </c>
      <c r="D167" s="1000" t="s">
        <v>7563</v>
      </c>
    </row>
    <row r="168" spans="1:4" ht="31.2" x14ac:dyDescent="0.25">
      <c r="A168" s="1002">
        <v>160</v>
      </c>
      <c r="B168" s="1000" t="s">
        <v>7886</v>
      </c>
      <c r="C168" s="16">
        <v>14071000</v>
      </c>
      <c r="D168" s="1000" t="s">
        <v>7563</v>
      </c>
    </row>
    <row r="169" spans="1:4" ht="31.2" x14ac:dyDescent="0.25">
      <c r="A169" s="1002">
        <v>161</v>
      </c>
      <c r="B169" s="1000" t="s">
        <v>7887</v>
      </c>
      <c r="C169" s="16">
        <v>10102000</v>
      </c>
      <c r="D169" s="1000" t="s">
        <v>7563</v>
      </c>
    </row>
    <row r="170" spans="1:4" ht="31.2" x14ac:dyDescent="0.25">
      <c r="A170" s="1002">
        <v>162</v>
      </c>
      <c r="B170" s="1000" t="s">
        <v>7888</v>
      </c>
      <c r="C170" s="16">
        <v>13854000</v>
      </c>
      <c r="D170" s="1000" t="s">
        <v>7563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453"/>
  <sheetViews>
    <sheetView view="pageBreakPreview" zoomScale="85" zoomScaleSheetLayoutView="85" workbookViewId="0">
      <selection activeCell="B17" sqref="B17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B1" s="1001" t="s">
        <v>1689</v>
      </c>
    </row>
    <row r="4" spans="1:4" ht="31.2" x14ac:dyDescent="0.3">
      <c r="A4" s="1028" t="s">
        <v>112</v>
      </c>
      <c r="B4" s="680" t="s">
        <v>2</v>
      </c>
      <c r="C4" s="680" t="s">
        <v>417</v>
      </c>
      <c r="D4" s="678" t="s">
        <v>6328</v>
      </c>
    </row>
    <row r="5" spans="1:4" x14ac:dyDescent="0.3">
      <c r="A5" s="1028">
        <v>1</v>
      </c>
      <c r="B5" s="680" t="s">
        <v>3</v>
      </c>
      <c r="C5" s="680">
        <v>3</v>
      </c>
      <c r="D5" s="678">
        <v>4</v>
      </c>
    </row>
    <row r="6" spans="1:4" x14ac:dyDescent="0.3">
      <c r="A6" s="439"/>
      <c r="B6" s="439"/>
      <c r="C6" s="439"/>
      <c r="D6" s="439"/>
    </row>
    <row r="7" spans="1:4" ht="31.2" x14ac:dyDescent="0.3">
      <c r="A7" s="439"/>
      <c r="B7" s="1025" t="s">
        <v>10</v>
      </c>
      <c r="C7" s="82"/>
      <c r="D7" s="439"/>
    </row>
    <row r="8" spans="1:4" x14ac:dyDescent="0.3">
      <c r="A8" s="439"/>
      <c r="B8" s="80" t="s">
        <v>1689</v>
      </c>
      <c r="C8" s="82">
        <v>640000000</v>
      </c>
      <c r="D8" s="439"/>
    </row>
    <row r="9" spans="1:4" x14ac:dyDescent="0.3">
      <c r="A9" s="439"/>
      <c r="B9" s="439"/>
      <c r="C9" s="439"/>
      <c r="D9" s="439"/>
    </row>
    <row r="10" spans="1:4" x14ac:dyDescent="0.3">
      <c r="A10" s="439">
        <v>1</v>
      </c>
      <c r="B10" s="1000" t="s">
        <v>7889</v>
      </c>
      <c r="C10" s="54">
        <v>400000000</v>
      </c>
      <c r="D10" s="1000" t="s">
        <v>7890</v>
      </c>
    </row>
    <row r="11" spans="1:4" x14ac:dyDescent="0.3">
      <c r="A11" s="439">
        <v>2</v>
      </c>
      <c r="B11" s="1000" t="s">
        <v>7891</v>
      </c>
      <c r="C11" s="54">
        <v>240000000</v>
      </c>
      <c r="D11" s="1000" t="s">
        <v>7890</v>
      </c>
    </row>
    <row r="13" spans="1:4" x14ac:dyDescent="0.3">
      <c r="B13" s="1033"/>
      <c r="C13" s="110"/>
    </row>
    <row r="14" spans="1:4" x14ac:dyDescent="0.3">
      <c r="B14" s="1001"/>
      <c r="C14" s="110"/>
    </row>
    <row r="15" spans="1:4" x14ac:dyDescent="0.3">
      <c r="B15" s="1034"/>
      <c r="C15" s="110"/>
      <c r="D15" s="1033"/>
    </row>
    <row r="16" spans="1:4" x14ac:dyDescent="0.3">
      <c r="B16" s="1033"/>
      <c r="C16" s="110"/>
    </row>
    <row r="17" spans="2:4" x14ac:dyDescent="0.3">
      <c r="B17" s="1035"/>
      <c r="C17" s="110"/>
    </row>
    <row r="18" spans="2:4" x14ac:dyDescent="0.3">
      <c r="B18" s="1033"/>
      <c r="C18" s="110"/>
    </row>
    <row r="19" spans="2:4" x14ac:dyDescent="0.3">
      <c r="B19" s="1033"/>
      <c r="C19" s="110"/>
    </row>
    <row r="20" spans="2:4" x14ac:dyDescent="0.3">
      <c r="B20" s="1033"/>
      <c r="C20" s="110"/>
    </row>
    <row r="21" spans="2:4" x14ac:dyDescent="0.3">
      <c r="B21" s="1033"/>
      <c r="C21" s="110"/>
    </row>
    <row r="22" spans="2:4" x14ac:dyDescent="0.3">
      <c r="B22" s="1033"/>
      <c r="C22" s="110"/>
    </row>
    <row r="24" spans="2:4" x14ac:dyDescent="0.3">
      <c r="B24" s="1034"/>
      <c r="C24" s="110"/>
      <c r="D24" s="1033"/>
    </row>
    <row r="25" spans="2:4" x14ac:dyDescent="0.3">
      <c r="B25" s="1035"/>
      <c r="C25" s="110"/>
    </row>
    <row r="26" spans="2:4" x14ac:dyDescent="0.3">
      <c r="B26" s="1033"/>
      <c r="C26" s="110"/>
    </row>
    <row r="27" spans="2:4" x14ac:dyDescent="0.3">
      <c r="B27" s="1035"/>
      <c r="C27" s="110"/>
    </row>
    <row r="28" spans="2:4" x14ac:dyDescent="0.3">
      <c r="B28" s="1033"/>
      <c r="C28" s="110"/>
    </row>
    <row r="29" spans="2:4" x14ac:dyDescent="0.3">
      <c r="B29" s="1033"/>
      <c r="C29" s="110"/>
    </row>
    <row r="30" spans="2:4" x14ac:dyDescent="0.3">
      <c r="B30" s="1035"/>
      <c r="C30" s="110"/>
    </row>
    <row r="31" spans="2:4" x14ac:dyDescent="0.3">
      <c r="B31" s="1033"/>
      <c r="C31" s="110"/>
    </row>
    <row r="32" spans="2:4" x14ac:dyDescent="0.3">
      <c r="B32" s="1035"/>
      <c r="C32" s="110"/>
    </row>
    <row r="33" spans="2:4" x14ac:dyDescent="0.3">
      <c r="B33" s="1033"/>
      <c r="C33" s="110"/>
    </row>
    <row r="34" spans="2:4" x14ac:dyDescent="0.3">
      <c r="B34" s="1033"/>
      <c r="C34" s="110"/>
    </row>
    <row r="36" spans="2:4" x14ac:dyDescent="0.3">
      <c r="B36" s="1034"/>
      <c r="C36" s="110"/>
      <c r="D36" s="1033"/>
    </row>
    <row r="37" spans="2:4" x14ac:dyDescent="0.3">
      <c r="B37" s="1035"/>
      <c r="C37" s="110"/>
    </row>
    <row r="38" spans="2:4" x14ac:dyDescent="0.3">
      <c r="B38" s="1033"/>
      <c r="C38" s="110"/>
    </row>
    <row r="39" spans="2:4" x14ac:dyDescent="0.3">
      <c r="B39" s="1033"/>
      <c r="C39" s="110"/>
    </row>
    <row r="40" spans="2:4" x14ac:dyDescent="0.3">
      <c r="B40" s="1033"/>
      <c r="C40" s="110"/>
    </row>
    <row r="41" spans="2:4" x14ac:dyDescent="0.3">
      <c r="B41" s="1033"/>
      <c r="C41" s="110"/>
    </row>
    <row r="42" spans="2:4" x14ac:dyDescent="0.3">
      <c r="B42" s="1033"/>
      <c r="C42" s="110"/>
    </row>
    <row r="43" spans="2:4" x14ac:dyDescent="0.3">
      <c r="B43" s="1033"/>
      <c r="C43" s="110"/>
    </row>
    <row r="44" spans="2:4" x14ac:dyDescent="0.3">
      <c r="B44" s="1035"/>
      <c r="C44" s="110"/>
    </row>
    <row r="45" spans="2:4" x14ac:dyDescent="0.3">
      <c r="B45" s="1033"/>
      <c r="C45" s="110"/>
    </row>
    <row r="46" spans="2:4" x14ac:dyDescent="0.3">
      <c r="B46" s="1033"/>
      <c r="C46" s="110"/>
    </row>
    <row r="48" spans="2:4" x14ac:dyDescent="0.3">
      <c r="B48" s="1034"/>
      <c r="C48" s="110"/>
      <c r="D48" s="1033"/>
    </row>
    <row r="49" spans="2:4" x14ac:dyDescent="0.3">
      <c r="B49" s="1033"/>
      <c r="C49" s="110"/>
    </row>
    <row r="50" spans="2:4" x14ac:dyDescent="0.3">
      <c r="B50" s="1033"/>
      <c r="C50" s="110"/>
    </row>
    <row r="51" spans="2:4" x14ac:dyDescent="0.3">
      <c r="B51" s="1033"/>
      <c r="C51" s="110"/>
    </row>
    <row r="52" spans="2:4" x14ac:dyDescent="0.3">
      <c r="B52" s="1035"/>
      <c r="C52" s="110"/>
    </row>
    <row r="53" spans="2:4" x14ac:dyDescent="0.3">
      <c r="B53" s="1033"/>
      <c r="C53" s="110"/>
    </row>
    <row r="54" spans="2:4" x14ac:dyDescent="0.3">
      <c r="B54" s="1033"/>
      <c r="C54" s="110"/>
    </row>
    <row r="55" spans="2:4" x14ac:dyDescent="0.3">
      <c r="B55" s="1033"/>
      <c r="C55" s="110"/>
    </row>
    <row r="56" spans="2:4" x14ac:dyDescent="0.3">
      <c r="B56" s="1033"/>
      <c r="C56" s="110"/>
    </row>
    <row r="57" spans="2:4" x14ac:dyDescent="0.3">
      <c r="B57" s="1033"/>
      <c r="C57" s="110"/>
    </row>
    <row r="58" spans="2:4" x14ac:dyDescent="0.3">
      <c r="B58" s="1033"/>
      <c r="C58" s="110"/>
    </row>
    <row r="59" spans="2:4" x14ac:dyDescent="0.3">
      <c r="B59" s="1033"/>
      <c r="C59" s="110"/>
    </row>
    <row r="60" spans="2:4" x14ac:dyDescent="0.3">
      <c r="B60" s="1033"/>
      <c r="C60" s="110"/>
    </row>
    <row r="61" spans="2:4" x14ac:dyDescent="0.3">
      <c r="B61" s="1033"/>
      <c r="C61" s="110"/>
    </row>
    <row r="62" spans="2:4" x14ac:dyDescent="0.3">
      <c r="B62" s="1033"/>
      <c r="C62" s="110"/>
    </row>
    <row r="64" spans="2:4" x14ac:dyDescent="0.3">
      <c r="B64" s="1035"/>
      <c r="C64" s="110"/>
      <c r="D64" s="1033"/>
    </row>
    <row r="65" spans="2:4" x14ac:dyDescent="0.3">
      <c r="B65" s="1033"/>
      <c r="C65" s="110"/>
    </row>
    <row r="66" spans="2:4" x14ac:dyDescent="0.3">
      <c r="B66" s="1033"/>
      <c r="C66" s="110"/>
    </row>
    <row r="68" spans="2:4" x14ac:dyDescent="0.3">
      <c r="B68" s="1034"/>
      <c r="C68" s="110"/>
      <c r="D68" s="1033"/>
    </row>
    <row r="69" spans="2:4" x14ac:dyDescent="0.3">
      <c r="B69" s="1033"/>
      <c r="C69" s="110"/>
    </row>
    <row r="70" spans="2:4" x14ac:dyDescent="0.3">
      <c r="B70" s="1033"/>
      <c r="C70" s="110"/>
    </row>
    <row r="71" spans="2:4" x14ac:dyDescent="0.3">
      <c r="B71" s="1033"/>
      <c r="C71" s="110"/>
    </row>
    <row r="73" spans="2:4" x14ac:dyDescent="0.3">
      <c r="B73" s="1034"/>
      <c r="C73" s="110"/>
      <c r="D73" s="1033"/>
    </row>
    <row r="74" spans="2:4" x14ac:dyDescent="0.3">
      <c r="B74" s="1033"/>
      <c r="C74" s="110"/>
    </row>
    <row r="75" spans="2:4" x14ac:dyDescent="0.3">
      <c r="B75" s="1033"/>
      <c r="C75" s="110"/>
    </row>
    <row r="76" spans="2:4" x14ac:dyDescent="0.3">
      <c r="B76" s="1033"/>
      <c r="C76" s="110"/>
    </row>
    <row r="77" spans="2:4" x14ac:dyDescent="0.3">
      <c r="B77" s="1033"/>
      <c r="C77" s="110"/>
    </row>
    <row r="79" spans="2:4" x14ac:dyDescent="0.3">
      <c r="B79" s="1034"/>
      <c r="C79" s="110"/>
      <c r="D79" s="1033"/>
    </row>
    <row r="80" spans="2:4" x14ac:dyDescent="0.3">
      <c r="B80" s="1033"/>
      <c r="C80" s="110"/>
    </row>
    <row r="81" spans="2:4" x14ac:dyDescent="0.3">
      <c r="B81" s="1035"/>
      <c r="C81" s="110"/>
    </row>
    <row r="82" spans="2:4" x14ac:dyDescent="0.3">
      <c r="B82" s="1033"/>
      <c r="C82" s="110"/>
    </row>
    <row r="83" spans="2:4" x14ac:dyDescent="0.3">
      <c r="B83" s="1033"/>
      <c r="C83" s="110"/>
    </row>
    <row r="84" spans="2:4" x14ac:dyDescent="0.3">
      <c r="B84" s="1033"/>
      <c r="C84" s="110"/>
    </row>
    <row r="85" spans="2:4" x14ac:dyDescent="0.3">
      <c r="B85" s="1033"/>
      <c r="C85" s="110"/>
    </row>
    <row r="86" spans="2:4" x14ac:dyDescent="0.3">
      <c r="B86" s="1033"/>
      <c r="C86" s="110"/>
    </row>
    <row r="88" spans="2:4" x14ac:dyDescent="0.3">
      <c r="B88" s="1034"/>
      <c r="C88" s="110"/>
      <c r="D88" s="1033"/>
    </row>
    <row r="89" spans="2:4" x14ac:dyDescent="0.3">
      <c r="B89" s="1033"/>
      <c r="C89" s="110"/>
    </row>
    <row r="90" spans="2:4" x14ac:dyDescent="0.3">
      <c r="B90" s="1033"/>
      <c r="C90" s="110"/>
    </row>
    <row r="91" spans="2:4" x14ac:dyDescent="0.3">
      <c r="B91" s="1033"/>
      <c r="C91" s="110"/>
    </row>
    <row r="92" spans="2:4" x14ac:dyDescent="0.3">
      <c r="B92" s="1035"/>
      <c r="C92" s="110"/>
    </row>
    <row r="93" spans="2:4" x14ac:dyDescent="0.3">
      <c r="B93" s="1035"/>
      <c r="C93" s="110"/>
    </row>
    <row r="94" spans="2:4" x14ac:dyDescent="0.3">
      <c r="B94" s="1033"/>
      <c r="C94" s="110"/>
    </row>
    <row r="95" spans="2:4" x14ac:dyDescent="0.3">
      <c r="B95" s="1033"/>
      <c r="C95" s="110"/>
    </row>
    <row r="96" spans="2:4" x14ac:dyDescent="0.3">
      <c r="B96" s="1033"/>
      <c r="C96" s="110"/>
    </row>
    <row r="97" spans="2:4" x14ac:dyDescent="0.3">
      <c r="B97" s="1033"/>
      <c r="C97" s="110"/>
    </row>
    <row r="98" spans="2:4" x14ac:dyDescent="0.3">
      <c r="B98" s="1033"/>
      <c r="C98" s="110"/>
    </row>
    <row r="99" spans="2:4" x14ac:dyDescent="0.3">
      <c r="B99" s="1033"/>
      <c r="C99" s="110"/>
    </row>
    <row r="101" spans="2:4" x14ac:dyDescent="0.3">
      <c r="B101" s="1034"/>
      <c r="C101" s="110"/>
      <c r="D101" s="1033"/>
    </row>
    <row r="102" spans="2:4" x14ac:dyDescent="0.3">
      <c r="B102" s="1033"/>
      <c r="C102" s="110"/>
    </row>
    <row r="103" spans="2:4" x14ac:dyDescent="0.3">
      <c r="B103" s="1033"/>
      <c r="C103" s="110"/>
    </row>
    <row r="104" spans="2:4" x14ac:dyDescent="0.3">
      <c r="B104" s="1035"/>
      <c r="C104" s="110"/>
    </row>
    <row r="105" spans="2:4" x14ac:dyDescent="0.3">
      <c r="B105" s="1035"/>
      <c r="C105" s="110"/>
    </row>
    <row r="106" spans="2:4" x14ac:dyDescent="0.3">
      <c r="B106" s="1033"/>
      <c r="C106" s="110"/>
    </row>
    <row r="107" spans="2:4" x14ac:dyDescent="0.3">
      <c r="B107" s="1033"/>
      <c r="C107" s="110"/>
    </row>
    <row r="108" spans="2:4" x14ac:dyDescent="0.3">
      <c r="B108" s="1033"/>
      <c r="C108" s="110"/>
    </row>
    <row r="109" spans="2:4" x14ac:dyDescent="0.3">
      <c r="B109" s="1033"/>
      <c r="C109" s="110"/>
    </row>
    <row r="110" spans="2:4" x14ac:dyDescent="0.3">
      <c r="B110" s="1033"/>
      <c r="C110" s="110"/>
    </row>
    <row r="112" spans="2:4" x14ac:dyDescent="0.3">
      <c r="B112" s="1034"/>
      <c r="C112" s="110"/>
      <c r="D112" s="1033"/>
    </row>
    <row r="113" spans="2:4" x14ac:dyDescent="0.3">
      <c r="B113" s="1033"/>
      <c r="C113" s="110"/>
    </row>
    <row r="114" spans="2:4" x14ac:dyDescent="0.3">
      <c r="B114" s="1033"/>
      <c r="C114" s="110"/>
    </row>
    <row r="115" spans="2:4" x14ac:dyDescent="0.3">
      <c r="B115" s="1035"/>
      <c r="C115" s="110"/>
    </row>
    <row r="116" spans="2:4" x14ac:dyDescent="0.3">
      <c r="B116" s="1035"/>
      <c r="C116" s="110"/>
    </row>
    <row r="119" spans="2:4" x14ac:dyDescent="0.3">
      <c r="B119" s="1034"/>
      <c r="C119" s="110"/>
      <c r="D119" s="1033"/>
    </row>
    <row r="120" spans="2:4" x14ac:dyDescent="0.3">
      <c r="B120" s="1033"/>
      <c r="C120" s="110"/>
    </row>
    <row r="121" spans="2:4" x14ac:dyDescent="0.3">
      <c r="B121" s="1033"/>
      <c r="C121" s="110"/>
    </row>
    <row r="122" spans="2:4" x14ac:dyDescent="0.3">
      <c r="B122" s="1033"/>
      <c r="C122" s="110"/>
    </row>
    <row r="123" spans="2:4" x14ac:dyDescent="0.3">
      <c r="B123" s="1033"/>
      <c r="C123" s="110"/>
    </row>
    <row r="124" spans="2:4" x14ac:dyDescent="0.3">
      <c r="B124" s="1035"/>
      <c r="C124" s="110"/>
    </row>
    <row r="127" spans="2:4" x14ac:dyDescent="0.3">
      <c r="B127" s="1034"/>
      <c r="C127" s="110"/>
      <c r="D127" s="1033"/>
    </row>
    <row r="128" spans="2:4" x14ac:dyDescent="0.3">
      <c r="B128" s="1035"/>
      <c r="C128" s="110"/>
    </row>
    <row r="129" spans="2:4" x14ac:dyDescent="0.3">
      <c r="B129" s="1035"/>
      <c r="C129" s="110"/>
    </row>
    <row r="130" spans="2:4" x14ac:dyDescent="0.3">
      <c r="B130" s="1035"/>
      <c r="C130" s="110"/>
    </row>
    <row r="131" spans="2:4" x14ac:dyDescent="0.3">
      <c r="B131" s="1033"/>
      <c r="C131" s="110"/>
    </row>
    <row r="132" spans="2:4" x14ac:dyDescent="0.3">
      <c r="B132" s="1033"/>
      <c r="C132" s="110"/>
    </row>
    <row r="133" spans="2:4" x14ac:dyDescent="0.3">
      <c r="B133" s="1033"/>
      <c r="C133" s="110"/>
    </row>
    <row r="134" spans="2:4" x14ac:dyDescent="0.3">
      <c r="B134" s="1033"/>
      <c r="C134" s="110"/>
    </row>
    <row r="135" spans="2:4" x14ac:dyDescent="0.3">
      <c r="B135" s="1033"/>
      <c r="C135" s="110"/>
    </row>
    <row r="136" spans="2:4" x14ac:dyDescent="0.3">
      <c r="B136" s="1033"/>
      <c r="C136" s="110"/>
    </row>
    <row r="137" spans="2:4" x14ac:dyDescent="0.3">
      <c r="B137" s="1035"/>
      <c r="C137" s="110"/>
    </row>
    <row r="138" spans="2:4" x14ac:dyDescent="0.3">
      <c r="B138" s="1033"/>
      <c r="C138" s="110"/>
    </row>
    <row r="139" spans="2:4" x14ac:dyDescent="0.3">
      <c r="B139" s="1033"/>
      <c r="C139" s="110"/>
    </row>
    <row r="140" spans="2:4" x14ac:dyDescent="0.3">
      <c r="B140" s="1035"/>
      <c r="C140" s="110"/>
    </row>
    <row r="141" spans="2:4" x14ac:dyDescent="0.3">
      <c r="B141" s="1033"/>
      <c r="C141" s="110"/>
    </row>
    <row r="143" spans="2:4" x14ac:dyDescent="0.3">
      <c r="B143" s="1034"/>
      <c r="C143" s="110"/>
      <c r="D143" s="1033"/>
    </row>
    <row r="144" spans="2:4" x14ac:dyDescent="0.3">
      <c r="B144" s="1033"/>
      <c r="C144" s="110"/>
    </row>
    <row r="145" spans="2:4" x14ac:dyDescent="0.3">
      <c r="B145" s="1033"/>
      <c r="C145" s="110"/>
    </row>
    <row r="146" spans="2:4" x14ac:dyDescent="0.3">
      <c r="B146" s="1033"/>
      <c r="C146" s="110"/>
    </row>
    <row r="147" spans="2:4" x14ac:dyDescent="0.3">
      <c r="B147" s="1033"/>
      <c r="C147" s="110"/>
    </row>
    <row r="148" spans="2:4" x14ac:dyDescent="0.3">
      <c r="B148" s="1033"/>
      <c r="C148" s="110"/>
    </row>
    <row r="149" spans="2:4" x14ac:dyDescent="0.3">
      <c r="B149" s="1033"/>
      <c r="C149" s="110"/>
    </row>
    <row r="150" spans="2:4" x14ac:dyDescent="0.3">
      <c r="B150" s="1033"/>
      <c r="C150" s="110"/>
    </row>
    <row r="151" spans="2:4" x14ac:dyDescent="0.3">
      <c r="B151" s="1033"/>
      <c r="C151" s="110"/>
    </row>
    <row r="153" spans="2:4" x14ac:dyDescent="0.3">
      <c r="B153" s="1034"/>
      <c r="C153" s="110"/>
      <c r="D153" s="1033"/>
    </row>
    <row r="154" spans="2:4" x14ac:dyDescent="0.3">
      <c r="B154" s="1035"/>
      <c r="C154" s="110"/>
    </row>
    <row r="155" spans="2:4" x14ac:dyDescent="0.3">
      <c r="B155" s="1033"/>
      <c r="C155" s="110"/>
    </row>
    <row r="156" spans="2:4" x14ac:dyDescent="0.3">
      <c r="B156" s="1033"/>
      <c r="C156" s="110"/>
    </row>
    <row r="157" spans="2:4" x14ac:dyDescent="0.3">
      <c r="B157" s="1035"/>
      <c r="C157" s="110"/>
    </row>
    <row r="158" spans="2:4" x14ac:dyDescent="0.3">
      <c r="B158" s="1035"/>
      <c r="C158" s="110"/>
    </row>
    <row r="159" spans="2:4" x14ac:dyDescent="0.3">
      <c r="B159" s="1033"/>
      <c r="C159" s="110"/>
    </row>
    <row r="160" spans="2:4" x14ac:dyDescent="0.3">
      <c r="B160" s="1035"/>
      <c r="C160" s="110"/>
    </row>
    <row r="161" spans="2:4" x14ac:dyDescent="0.3">
      <c r="B161" s="1033"/>
      <c r="C161" s="110"/>
    </row>
    <row r="162" spans="2:4" x14ac:dyDescent="0.3">
      <c r="B162" s="1033"/>
      <c r="C162" s="110"/>
    </row>
    <row r="163" spans="2:4" x14ac:dyDescent="0.3">
      <c r="B163" s="1033"/>
      <c r="C163" s="110"/>
    </row>
    <row r="164" spans="2:4" x14ac:dyDescent="0.3">
      <c r="B164" s="1033"/>
      <c r="C164" s="110"/>
    </row>
    <row r="165" spans="2:4" x14ac:dyDescent="0.3">
      <c r="B165" s="1035"/>
      <c r="C165" s="110"/>
    </row>
    <row r="166" spans="2:4" x14ac:dyDescent="0.3">
      <c r="B166" s="1035"/>
      <c r="C166" s="110"/>
    </row>
    <row r="169" spans="2:4" x14ac:dyDescent="0.3">
      <c r="B169" s="1034"/>
      <c r="C169" s="110"/>
      <c r="D169" s="1033"/>
    </row>
    <row r="170" spans="2:4" x14ac:dyDescent="0.3">
      <c r="B170" s="1033"/>
      <c r="C170" s="110"/>
    </row>
    <row r="171" spans="2:4" x14ac:dyDescent="0.3">
      <c r="B171" s="1033"/>
      <c r="C171" s="110"/>
    </row>
    <row r="172" spans="2:4" x14ac:dyDescent="0.3">
      <c r="B172" s="1033"/>
      <c r="C172" s="110"/>
    </row>
    <row r="173" spans="2:4" x14ac:dyDescent="0.3">
      <c r="B173" s="1033"/>
      <c r="C173" s="110"/>
    </row>
    <row r="174" spans="2:4" x14ac:dyDescent="0.3">
      <c r="B174" s="1033"/>
      <c r="C174" s="110"/>
    </row>
    <row r="175" spans="2:4" x14ac:dyDescent="0.3">
      <c r="B175" s="1033"/>
      <c r="C175" s="110"/>
    </row>
    <row r="176" spans="2:4" x14ac:dyDescent="0.3">
      <c r="B176" s="1033"/>
      <c r="C176" s="110"/>
    </row>
    <row r="177" spans="2:4" x14ac:dyDescent="0.3">
      <c r="B177" s="1033"/>
      <c r="C177" s="110"/>
    </row>
    <row r="178" spans="2:4" x14ac:dyDescent="0.3">
      <c r="B178" s="1033"/>
      <c r="C178" s="110"/>
    </row>
    <row r="179" spans="2:4" x14ac:dyDescent="0.3">
      <c r="B179" s="1033"/>
      <c r="C179" s="110"/>
    </row>
    <row r="180" spans="2:4" x14ac:dyDescent="0.3">
      <c r="B180" s="1033"/>
      <c r="C180" s="110"/>
    </row>
    <row r="181" spans="2:4" x14ac:dyDescent="0.3">
      <c r="B181" s="1033"/>
      <c r="C181" s="110"/>
    </row>
    <row r="182" spans="2:4" x14ac:dyDescent="0.3">
      <c r="B182" s="1033"/>
      <c r="C182" s="110"/>
    </row>
    <row r="183" spans="2:4" x14ac:dyDescent="0.3">
      <c r="B183" s="1033"/>
      <c r="C183" s="110"/>
    </row>
    <row r="184" spans="2:4" x14ac:dyDescent="0.3">
      <c r="B184" s="1033"/>
      <c r="C184" s="110"/>
    </row>
    <row r="185" spans="2:4" x14ac:dyDescent="0.3">
      <c r="B185" s="1033"/>
      <c r="C185" s="110"/>
    </row>
    <row r="187" spans="2:4" x14ac:dyDescent="0.3">
      <c r="B187" s="1034"/>
      <c r="C187" s="110"/>
      <c r="D187" s="1033"/>
    </row>
    <row r="188" spans="2:4" x14ac:dyDescent="0.3">
      <c r="B188" s="1033"/>
      <c r="C188" s="110"/>
    </row>
    <row r="189" spans="2:4" x14ac:dyDescent="0.3">
      <c r="B189" s="1035"/>
      <c r="C189" s="110"/>
    </row>
    <row r="190" spans="2:4" x14ac:dyDescent="0.3">
      <c r="B190" s="1035"/>
      <c r="C190" s="110"/>
    </row>
    <row r="191" spans="2:4" x14ac:dyDescent="0.3">
      <c r="B191" s="1035"/>
      <c r="C191" s="110"/>
    </row>
    <row r="192" spans="2:4" x14ac:dyDescent="0.3">
      <c r="B192" s="1033"/>
      <c r="C192" s="110"/>
    </row>
    <row r="193" spans="2:4" x14ac:dyDescent="0.3">
      <c r="B193" s="1033"/>
      <c r="C193" s="110"/>
    </row>
    <row r="194" spans="2:4" x14ac:dyDescent="0.3">
      <c r="B194" s="1033"/>
      <c r="C194" s="110"/>
    </row>
    <row r="196" spans="2:4" x14ac:dyDescent="0.3">
      <c r="B196" s="1034"/>
      <c r="C196" s="110"/>
      <c r="D196" s="1033"/>
    </row>
    <row r="197" spans="2:4" x14ac:dyDescent="0.3">
      <c r="B197" s="1033"/>
      <c r="C197" s="110"/>
    </row>
    <row r="198" spans="2:4" x14ac:dyDescent="0.3">
      <c r="B198" s="1033"/>
      <c r="C198" s="110"/>
    </row>
    <row r="199" spans="2:4" x14ac:dyDescent="0.3">
      <c r="B199" s="1033"/>
      <c r="C199" s="110"/>
    </row>
    <row r="200" spans="2:4" x14ac:dyDescent="0.3">
      <c r="B200" s="1033"/>
      <c r="C200" s="110"/>
    </row>
    <row r="201" spans="2:4" x14ac:dyDescent="0.3">
      <c r="B201" s="1033"/>
      <c r="C201" s="110"/>
    </row>
    <row r="202" spans="2:4" x14ac:dyDescent="0.3">
      <c r="B202" s="1033"/>
      <c r="C202" s="110"/>
    </row>
    <row r="203" spans="2:4" x14ac:dyDescent="0.3">
      <c r="B203" s="1033"/>
      <c r="C203" s="110"/>
    </row>
    <row r="204" spans="2:4" x14ac:dyDescent="0.3">
      <c r="B204" s="1033"/>
      <c r="C204" s="110"/>
    </row>
    <row r="205" spans="2:4" x14ac:dyDescent="0.3">
      <c r="B205" s="1033"/>
      <c r="C205" s="110"/>
    </row>
    <row r="206" spans="2:4" x14ac:dyDescent="0.3">
      <c r="B206" s="1033"/>
      <c r="C206" s="110"/>
    </row>
    <row r="207" spans="2:4" x14ac:dyDescent="0.3">
      <c r="B207" s="1035"/>
      <c r="C207" s="110"/>
    </row>
    <row r="208" spans="2:4" x14ac:dyDescent="0.3">
      <c r="B208" s="1033"/>
      <c r="C208" s="110"/>
    </row>
    <row r="209" spans="2:4" x14ac:dyDescent="0.3">
      <c r="B209" s="1033"/>
      <c r="C209" s="110"/>
    </row>
    <row r="210" spans="2:4" x14ac:dyDescent="0.3">
      <c r="B210" s="1033"/>
      <c r="C210" s="110"/>
    </row>
    <row r="211" spans="2:4" x14ac:dyDescent="0.3">
      <c r="B211" s="1033"/>
      <c r="C211" s="110"/>
    </row>
    <row r="212" spans="2:4" x14ac:dyDescent="0.3">
      <c r="B212" s="1033"/>
      <c r="C212" s="110"/>
    </row>
    <row r="214" spans="2:4" x14ac:dyDescent="0.3">
      <c r="B214" s="1034"/>
      <c r="C214" s="110"/>
      <c r="D214" s="1033"/>
    </row>
    <row r="215" spans="2:4" x14ac:dyDescent="0.3">
      <c r="B215" s="1033"/>
      <c r="C215" s="110"/>
    </row>
    <row r="216" spans="2:4" x14ac:dyDescent="0.3">
      <c r="B216" s="1033"/>
      <c r="C216" s="110"/>
    </row>
    <row r="217" spans="2:4" x14ac:dyDescent="0.3">
      <c r="B217" s="1033"/>
      <c r="C217" s="110"/>
    </row>
    <row r="218" spans="2:4" x14ac:dyDescent="0.3">
      <c r="B218" s="1033"/>
      <c r="C218" s="110"/>
    </row>
    <row r="219" spans="2:4" x14ac:dyDescent="0.3">
      <c r="B219" s="1033"/>
      <c r="C219" s="110"/>
    </row>
    <row r="221" spans="2:4" x14ac:dyDescent="0.3">
      <c r="B221" s="1034"/>
      <c r="C221" s="110"/>
      <c r="D221" s="1033"/>
    </row>
    <row r="222" spans="2:4" x14ac:dyDescent="0.3">
      <c r="B222" s="1033"/>
      <c r="C222" s="110"/>
    </row>
    <row r="223" spans="2:4" x14ac:dyDescent="0.3">
      <c r="B223" s="1033"/>
      <c r="C223" s="110"/>
    </row>
    <row r="224" spans="2:4" x14ac:dyDescent="0.3">
      <c r="B224" s="1033"/>
      <c r="C224" s="110"/>
    </row>
    <row r="225" spans="2:4" x14ac:dyDescent="0.3">
      <c r="B225" s="1033"/>
      <c r="C225" s="110"/>
    </row>
    <row r="227" spans="2:4" x14ac:dyDescent="0.3">
      <c r="B227" s="1034"/>
      <c r="C227" s="110"/>
      <c r="D227" s="1033"/>
    </row>
    <row r="228" spans="2:4" x14ac:dyDescent="0.3">
      <c r="B228" s="1033"/>
      <c r="C228" s="110"/>
    </row>
    <row r="229" spans="2:4" x14ac:dyDescent="0.3">
      <c r="B229" s="1033"/>
      <c r="C229" s="110"/>
    </row>
    <row r="230" spans="2:4" x14ac:dyDescent="0.3">
      <c r="B230" s="1033"/>
      <c r="C230" s="110"/>
    </row>
    <row r="231" spans="2:4" x14ac:dyDescent="0.3">
      <c r="B231" s="1033"/>
      <c r="C231" s="110"/>
    </row>
    <row r="232" spans="2:4" x14ac:dyDescent="0.3">
      <c r="B232" s="1033"/>
      <c r="C232" s="110"/>
    </row>
    <row r="233" spans="2:4" x14ac:dyDescent="0.3">
      <c r="B233" s="1033"/>
      <c r="C233" s="110"/>
    </row>
    <row r="235" spans="2:4" x14ac:dyDescent="0.3">
      <c r="B235" s="1034"/>
      <c r="C235" s="110"/>
      <c r="D235" s="1033"/>
    </row>
    <row r="236" spans="2:4" x14ac:dyDescent="0.3">
      <c r="B236" s="1033"/>
      <c r="C236" s="110"/>
    </row>
    <row r="237" spans="2:4" x14ac:dyDescent="0.3">
      <c r="B237" s="1033"/>
      <c r="C237" s="110"/>
    </row>
    <row r="238" spans="2:4" x14ac:dyDescent="0.3">
      <c r="B238" s="1033"/>
      <c r="C238" s="110"/>
    </row>
    <row r="239" spans="2:4" x14ac:dyDescent="0.3">
      <c r="B239" s="1033"/>
      <c r="C239" s="110"/>
    </row>
    <row r="241" spans="2:4" x14ac:dyDescent="0.3">
      <c r="B241" s="1034"/>
      <c r="C241" s="110"/>
      <c r="D241" s="1033"/>
    </row>
    <row r="242" spans="2:4" x14ac:dyDescent="0.3">
      <c r="B242" s="1033"/>
      <c r="C242" s="110"/>
    </row>
    <row r="243" spans="2:4" x14ac:dyDescent="0.3">
      <c r="B243" s="1033"/>
      <c r="C243" s="110"/>
    </row>
    <row r="245" spans="2:4" x14ac:dyDescent="0.3">
      <c r="B245" s="1034"/>
      <c r="C245" s="110"/>
      <c r="D245" s="1033"/>
    </row>
    <row r="246" spans="2:4" x14ac:dyDescent="0.3">
      <c r="B246" s="1033"/>
      <c r="C246" s="110"/>
    </row>
    <row r="247" spans="2:4" x14ac:dyDescent="0.3">
      <c r="B247" s="1033"/>
      <c r="C247" s="110"/>
    </row>
    <row r="248" spans="2:4" x14ac:dyDescent="0.3">
      <c r="B248" s="1033"/>
      <c r="C248" s="110"/>
    </row>
    <row r="249" spans="2:4" x14ac:dyDescent="0.3">
      <c r="B249" s="1033"/>
      <c r="C249" s="110"/>
    </row>
    <row r="250" spans="2:4" x14ac:dyDescent="0.3">
      <c r="B250" s="1033"/>
      <c r="C250" s="110"/>
    </row>
    <row r="251" spans="2:4" x14ac:dyDescent="0.3">
      <c r="B251" s="1035"/>
      <c r="C251" s="110"/>
    </row>
    <row r="252" spans="2:4" x14ac:dyDescent="0.3">
      <c r="B252" s="1035"/>
      <c r="C252" s="110"/>
    </row>
    <row r="253" spans="2:4" x14ac:dyDescent="0.3">
      <c r="B253" s="1033"/>
      <c r="C253" s="110"/>
    </row>
    <row r="254" spans="2:4" x14ac:dyDescent="0.3">
      <c r="B254" s="1033"/>
      <c r="C254" s="110"/>
    </row>
    <row r="255" spans="2:4" x14ac:dyDescent="0.3">
      <c r="B255" s="1033"/>
      <c r="C255" s="110"/>
    </row>
    <row r="257" spans="2:4" x14ac:dyDescent="0.3">
      <c r="B257" s="1034"/>
      <c r="C257" s="110"/>
      <c r="D257" s="1033"/>
    </row>
    <row r="258" spans="2:4" x14ac:dyDescent="0.3">
      <c r="B258" s="1033"/>
      <c r="C258" s="110"/>
    </row>
    <row r="259" spans="2:4" x14ac:dyDescent="0.3">
      <c r="B259" s="1033"/>
      <c r="C259" s="110"/>
    </row>
    <row r="260" spans="2:4" x14ac:dyDescent="0.3">
      <c r="B260" s="1033"/>
      <c r="C260" s="110"/>
    </row>
    <row r="261" spans="2:4" x14ac:dyDescent="0.3">
      <c r="B261" s="1033"/>
      <c r="C261" s="110"/>
    </row>
    <row r="263" spans="2:4" x14ac:dyDescent="0.3">
      <c r="B263" s="1034"/>
      <c r="C263" s="110"/>
      <c r="D263" s="1033"/>
    </row>
    <row r="264" spans="2:4" x14ac:dyDescent="0.3">
      <c r="B264" s="1033"/>
      <c r="C264" s="110"/>
    </row>
    <row r="265" spans="2:4" x14ac:dyDescent="0.3">
      <c r="B265" s="1033"/>
      <c r="C265" s="110"/>
    </row>
    <row r="266" spans="2:4" x14ac:dyDescent="0.3">
      <c r="B266" s="1033"/>
      <c r="C266" s="110"/>
    </row>
    <row r="267" spans="2:4" x14ac:dyDescent="0.3">
      <c r="B267" s="1033"/>
      <c r="C267" s="110"/>
    </row>
    <row r="268" spans="2:4" x14ac:dyDescent="0.3">
      <c r="B268" s="1033"/>
      <c r="C268" s="110"/>
    </row>
    <row r="269" spans="2:4" x14ac:dyDescent="0.3">
      <c r="B269" s="1033"/>
      <c r="C269" s="110"/>
    </row>
    <row r="270" spans="2:4" x14ac:dyDescent="0.3">
      <c r="B270" s="1033"/>
      <c r="C270" s="110"/>
    </row>
    <row r="271" spans="2:4" x14ac:dyDescent="0.3">
      <c r="B271" s="1033"/>
      <c r="C271" s="110"/>
    </row>
    <row r="272" spans="2:4" x14ac:dyDescent="0.3">
      <c r="B272" s="1033"/>
      <c r="C272" s="110"/>
    </row>
    <row r="273" spans="2:4" x14ac:dyDescent="0.3">
      <c r="B273" s="1033"/>
      <c r="C273" s="110"/>
    </row>
    <row r="275" spans="2:4" x14ac:dyDescent="0.3">
      <c r="B275" s="1034"/>
      <c r="C275" s="110"/>
      <c r="D275" s="1033"/>
    </row>
    <row r="276" spans="2:4" x14ac:dyDescent="0.3">
      <c r="B276" s="1033"/>
      <c r="C276" s="110"/>
    </row>
    <row r="277" spans="2:4" x14ac:dyDescent="0.3">
      <c r="B277" s="1033"/>
      <c r="C277" s="110"/>
    </row>
    <row r="278" spans="2:4" x14ac:dyDescent="0.3">
      <c r="B278" s="1033"/>
      <c r="C278" s="110"/>
    </row>
    <row r="279" spans="2:4" x14ac:dyDescent="0.3">
      <c r="B279" s="1033"/>
      <c r="C279" s="110"/>
    </row>
    <row r="280" spans="2:4" x14ac:dyDescent="0.3">
      <c r="B280" s="1033"/>
      <c r="C280" s="110"/>
    </row>
    <row r="281" spans="2:4" x14ac:dyDescent="0.3">
      <c r="B281" s="1033"/>
      <c r="C281" s="110"/>
    </row>
    <row r="282" spans="2:4" x14ac:dyDescent="0.3">
      <c r="B282" s="1033"/>
      <c r="C282" s="110"/>
    </row>
    <row r="284" spans="2:4" x14ac:dyDescent="0.3">
      <c r="B284" s="1034"/>
      <c r="C284" s="110"/>
      <c r="D284" s="1033"/>
    </row>
    <row r="285" spans="2:4" x14ac:dyDescent="0.3">
      <c r="B285" s="1033"/>
      <c r="C285" s="110"/>
    </row>
    <row r="286" spans="2:4" x14ac:dyDescent="0.3">
      <c r="B286" s="1033"/>
      <c r="C286" s="110"/>
    </row>
    <row r="287" spans="2:4" x14ac:dyDescent="0.3">
      <c r="B287" s="1033"/>
      <c r="C287" s="110"/>
    </row>
    <row r="288" spans="2:4" x14ac:dyDescent="0.3">
      <c r="B288" s="1033"/>
      <c r="C288" s="110"/>
    </row>
    <row r="290" spans="2:4" x14ac:dyDescent="0.3">
      <c r="B290" s="1034"/>
      <c r="C290" s="110"/>
      <c r="D290" s="1033"/>
    </row>
    <row r="291" spans="2:4" x14ac:dyDescent="0.3">
      <c r="B291" s="1033"/>
      <c r="C291" s="110"/>
    </row>
    <row r="292" spans="2:4" x14ac:dyDescent="0.3">
      <c r="B292" s="1033"/>
      <c r="C292" s="110"/>
    </row>
    <row r="294" spans="2:4" x14ac:dyDescent="0.3">
      <c r="B294" s="1034"/>
      <c r="C294" s="110"/>
      <c r="D294" s="1033"/>
    </row>
    <row r="295" spans="2:4" x14ac:dyDescent="0.3">
      <c r="B295" s="1033"/>
      <c r="C295" s="110"/>
    </row>
    <row r="297" spans="2:4" x14ac:dyDescent="0.3">
      <c r="B297" s="1034"/>
      <c r="C297" s="110"/>
      <c r="D297" s="1033"/>
    </row>
    <row r="298" spans="2:4" x14ac:dyDescent="0.3">
      <c r="B298" s="1033"/>
      <c r="C298" s="110"/>
    </row>
    <row r="300" spans="2:4" x14ac:dyDescent="0.3">
      <c r="B300" s="1034"/>
      <c r="C300" s="110"/>
      <c r="D300" s="1033"/>
    </row>
    <row r="301" spans="2:4" x14ac:dyDescent="0.3">
      <c r="B301" s="1033"/>
      <c r="C301" s="110"/>
    </row>
    <row r="303" spans="2:4" x14ac:dyDescent="0.3">
      <c r="B303" s="1034"/>
      <c r="C303" s="110"/>
      <c r="D303" s="1033"/>
    </row>
    <row r="304" spans="2:4" x14ac:dyDescent="0.3">
      <c r="B304" s="1033"/>
      <c r="C304" s="110"/>
    </row>
    <row r="305" spans="2:4" x14ac:dyDescent="0.3">
      <c r="B305" s="1033"/>
      <c r="C305" s="110"/>
    </row>
    <row r="307" spans="2:4" x14ac:dyDescent="0.3">
      <c r="B307" s="1034"/>
      <c r="C307" s="110"/>
      <c r="D307" s="1033"/>
    </row>
    <row r="308" spans="2:4" x14ac:dyDescent="0.3">
      <c r="B308" s="1033"/>
      <c r="C308" s="110"/>
    </row>
    <row r="309" spans="2:4" x14ac:dyDescent="0.3">
      <c r="B309" s="1033"/>
      <c r="C309" s="110"/>
    </row>
    <row r="311" spans="2:4" x14ac:dyDescent="0.3">
      <c r="B311" s="1034"/>
      <c r="C311" s="110"/>
      <c r="D311" s="1033"/>
    </row>
    <row r="312" spans="2:4" x14ac:dyDescent="0.3">
      <c r="B312" s="1033"/>
      <c r="C312" s="110"/>
    </row>
    <row r="313" spans="2:4" x14ac:dyDescent="0.3">
      <c r="B313" s="1033"/>
      <c r="C313" s="110"/>
    </row>
    <row r="314" spans="2:4" x14ac:dyDescent="0.3">
      <c r="B314" s="1033"/>
      <c r="C314" s="110"/>
    </row>
    <row r="315" spans="2:4" x14ac:dyDescent="0.3">
      <c r="B315" s="1033"/>
      <c r="C315" s="110"/>
    </row>
    <row r="316" spans="2:4" x14ac:dyDescent="0.3">
      <c r="B316" s="1033"/>
      <c r="C316" s="110"/>
    </row>
    <row r="317" spans="2:4" x14ac:dyDescent="0.3">
      <c r="B317" s="1033"/>
      <c r="C317" s="110"/>
    </row>
    <row r="318" spans="2:4" x14ac:dyDescent="0.3">
      <c r="B318" s="1033"/>
      <c r="C318" s="110"/>
    </row>
    <row r="319" spans="2:4" x14ac:dyDescent="0.3">
      <c r="B319" s="1033"/>
      <c r="C319" s="110"/>
    </row>
    <row r="321" spans="2:4" x14ac:dyDescent="0.3">
      <c r="B321" s="1034"/>
      <c r="C321" s="110"/>
      <c r="D321" s="1033"/>
    </row>
    <row r="322" spans="2:4" x14ac:dyDescent="0.3">
      <c r="B322" s="1033"/>
      <c r="C322" s="110"/>
    </row>
    <row r="323" spans="2:4" x14ac:dyDescent="0.3">
      <c r="B323" s="1033"/>
      <c r="C323" s="110"/>
    </row>
    <row r="324" spans="2:4" x14ac:dyDescent="0.3">
      <c r="B324" s="1035"/>
      <c r="C324" s="110"/>
    </row>
    <row r="327" spans="2:4" x14ac:dyDescent="0.3">
      <c r="B327" s="1034"/>
      <c r="C327" s="110"/>
      <c r="D327" s="1033"/>
    </row>
    <row r="328" spans="2:4" x14ac:dyDescent="0.3">
      <c r="B328" s="1033"/>
      <c r="C328" s="110"/>
    </row>
    <row r="329" spans="2:4" x14ac:dyDescent="0.3">
      <c r="B329" s="1033"/>
      <c r="C329" s="110"/>
    </row>
    <row r="330" spans="2:4" x14ac:dyDescent="0.3">
      <c r="B330" s="1033"/>
      <c r="C330" s="110"/>
    </row>
    <row r="331" spans="2:4" x14ac:dyDescent="0.3">
      <c r="B331" s="1033"/>
      <c r="C331" s="110"/>
    </row>
    <row r="332" spans="2:4" x14ac:dyDescent="0.3">
      <c r="B332" s="1033"/>
      <c r="C332" s="110"/>
    </row>
    <row r="334" spans="2:4" x14ac:dyDescent="0.3">
      <c r="B334" s="1034"/>
      <c r="C334" s="110"/>
      <c r="D334" s="1033"/>
    </row>
    <row r="335" spans="2:4" x14ac:dyDescent="0.3">
      <c r="B335" s="1033"/>
      <c r="C335" s="110"/>
    </row>
    <row r="336" spans="2:4" x14ac:dyDescent="0.3">
      <c r="B336" s="1035"/>
      <c r="C336" s="110"/>
    </row>
    <row r="339" spans="2:4" x14ac:dyDescent="0.3">
      <c r="B339" s="1034"/>
      <c r="C339" s="110"/>
      <c r="D339" s="1033"/>
    </row>
    <row r="340" spans="2:4" x14ac:dyDescent="0.3">
      <c r="B340" s="1035"/>
      <c r="C340" s="110"/>
    </row>
    <row r="342" spans="2:4" x14ac:dyDescent="0.3">
      <c r="B342" s="1033"/>
      <c r="C342" s="110"/>
    </row>
    <row r="343" spans="2:4" x14ac:dyDescent="0.3">
      <c r="B343" s="1033"/>
      <c r="C343" s="110"/>
    </row>
    <row r="345" spans="2:4" x14ac:dyDescent="0.3">
      <c r="B345" s="1034"/>
      <c r="C345" s="110"/>
      <c r="D345" s="1033"/>
    </row>
    <row r="346" spans="2:4" x14ac:dyDescent="0.3">
      <c r="B346" s="1033"/>
      <c r="C346" s="110"/>
    </row>
    <row r="347" spans="2:4" x14ac:dyDescent="0.3">
      <c r="B347" s="1033"/>
      <c r="C347" s="110"/>
    </row>
    <row r="348" spans="2:4" x14ac:dyDescent="0.3">
      <c r="B348" s="1033"/>
      <c r="C348" s="110"/>
    </row>
    <row r="349" spans="2:4" x14ac:dyDescent="0.3">
      <c r="B349" s="1035"/>
      <c r="C349" s="110"/>
    </row>
    <row r="350" spans="2:4" x14ac:dyDescent="0.3">
      <c r="B350" s="1035"/>
      <c r="C350" s="110"/>
    </row>
    <row r="353" spans="2:4" x14ac:dyDescent="0.3">
      <c r="B353" s="1034"/>
      <c r="C353" s="110"/>
      <c r="D353" s="1033"/>
    </row>
    <row r="354" spans="2:4" x14ac:dyDescent="0.3">
      <c r="B354" s="1033"/>
      <c r="C354" s="110"/>
    </row>
    <row r="356" spans="2:4" x14ac:dyDescent="0.3">
      <c r="B356" s="1034"/>
      <c r="C356" s="110"/>
      <c r="D356" s="1033"/>
    </row>
    <row r="357" spans="2:4" x14ac:dyDescent="0.3">
      <c r="B357" s="1035"/>
      <c r="C357" s="110"/>
    </row>
    <row r="358" spans="2:4" x14ac:dyDescent="0.3">
      <c r="B358" s="1033"/>
      <c r="C358" s="110"/>
    </row>
    <row r="359" spans="2:4" x14ac:dyDescent="0.3">
      <c r="B359" s="1035"/>
      <c r="C359" s="110"/>
    </row>
    <row r="360" spans="2:4" x14ac:dyDescent="0.3">
      <c r="B360" s="1033"/>
      <c r="C360" s="110"/>
    </row>
    <row r="361" spans="2:4" x14ac:dyDescent="0.3">
      <c r="B361" s="1033"/>
      <c r="C361" s="110"/>
    </row>
    <row r="362" spans="2:4" x14ac:dyDescent="0.3">
      <c r="B362" s="1033"/>
      <c r="C362" s="110"/>
    </row>
    <row r="363" spans="2:4" x14ac:dyDescent="0.3">
      <c r="B363" s="1033"/>
      <c r="C363" s="110"/>
    </row>
    <row r="364" spans="2:4" x14ac:dyDescent="0.3">
      <c r="B364" s="1033"/>
      <c r="C364" s="110"/>
    </row>
    <row r="365" spans="2:4" x14ac:dyDescent="0.3">
      <c r="B365" s="1033"/>
      <c r="C365" s="110"/>
    </row>
    <row r="367" spans="2:4" x14ac:dyDescent="0.3">
      <c r="B367" s="1034"/>
      <c r="C367" s="110"/>
      <c r="D367" s="1033"/>
    </row>
    <row r="368" spans="2:4" x14ac:dyDescent="0.3">
      <c r="B368" s="1033"/>
      <c r="C368" s="110"/>
    </row>
    <row r="369" spans="2:4" x14ac:dyDescent="0.3">
      <c r="B369" s="1033"/>
      <c r="C369" s="110"/>
    </row>
    <row r="370" spans="2:4" x14ac:dyDescent="0.3">
      <c r="B370" s="1033"/>
      <c r="C370" s="110"/>
    </row>
    <row r="371" spans="2:4" x14ac:dyDescent="0.3">
      <c r="B371" s="1033"/>
      <c r="C371" s="110"/>
    </row>
    <row r="372" spans="2:4" x14ac:dyDescent="0.3">
      <c r="B372" s="1033"/>
      <c r="C372" s="110"/>
    </row>
    <row r="373" spans="2:4" x14ac:dyDescent="0.3">
      <c r="B373" s="1033"/>
      <c r="C373" s="110"/>
    </row>
    <row r="374" spans="2:4" x14ac:dyDescent="0.3">
      <c r="B374" s="1033"/>
      <c r="C374" s="110"/>
    </row>
    <row r="375" spans="2:4" x14ac:dyDescent="0.3">
      <c r="B375" s="1033"/>
      <c r="C375" s="110"/>
    </row>
    <row r="376" spans="2:4" x14ac:dyDescent="0.3">
      <c r="B376" s="1033"/>
      <c r="C376" s="110"/>
    </row>
    <row r="377" spans="2:4" x14ac:dyDescent="0.3">
      <c r="B377" s="1033"/>
      <c r="C377" s="110"/>
    </row>
    <row r="378" spans="2:4" x14ac:dyDescent="0.3">
      <c r="B378" s="1035"/>
      <c r="C378" s="110"/>
    </row>
    <row r="379" spans="2:4" x14ac:dyDescent="0.3">
      <c r="B379" s="1033"/>
      <c r="C379" s="110"/>
    </row>
    <row r="380" spans="2:4" x14ac:dyDescent="0.3">
      <c r="B380" s="1033"/>
      <c r="C380" s="110"/>
    </row>
    <row r="381" spans="2:4" x14ac:dyDescent="0.3">
      <c r="B381" s="1033"/>
      <c r="C381" s="110"/>
    </row>
    <row r="383" spans="2:4" x14ac:dyDescent="0.3">
      <c r="B383" s="1034"/>
      <c r="C383" s="110"/>
      <c r="D383" s="1033"/>
    </row>
    <row r="384" spans="2:4" x14ac:dyDescent="0.3">
      <c r="B384" s="1033"/>
      <c r="C384" s="110"/>
    </row>
    <row r="385" spans="2:3" x14ac:dyDescent="0.3">
      <c r="B385" s="1033"/>
      <c r="C385" s="110"/>
    </row>
    <row r="386" spans="2:3" x14ac:dyDescent="0.3">
      <c r="B386" s="1033"/>
      <c r="C386" s="110"/>
    </row>
    <row r="387" spans="2:3" x14ac:dyDescent="0.3">
      <c r="B387" s="1033"/>
      <c r="C387" s="110"/>
    </row>
    <row r="388" spans="2:3" x14ac:dyDescent="0.3">
      <c r="B388" s="1033"/>
      <c r="C388" s="110"/>
    </row>
    <row r="389" spans="2:3" x14ac:dyDescent="0.3">
      <c r="B389" s="1033"/>
      <c r="C389" s="110"/>
    </row>
    <row r="390" spans="2:3" x14ac:dyDescent="0.3">
      <c r="B390" s="1033"/>
      <c r="C390" s="110"/>
    </row>
    <row r="391" spans="2:3" x14ac:dyDescent="0.3">
      <c r="B391" s="1033"/>
      <c r="C391" s="110"/>
    </row>
    <row r="392" spans="2:3" x14ac:dyDescent="0.3">
      <c r="B392" s="1033"/>
      <c r="C392" s="110"/>
    </row>
    <row r="393" spans="2:3" x14ac:dyDescent="0.3">
      <c r="B393" s="1035"/>
      <c r="C393" s="110"/>
    </row>
    <row r="394" spans="2:3" x14ac:dyDescent="0.3">
      <c r="B394" s="1033"/>
      <c r="C394" s="110"/>
    </row>
    <row r="395" spans="2:3" x14ac:dyDescent="0.3">
      <c r="B395" s="1035"/>
      <c r="C395" s="110"/>
    </row>
    <row r="396" spans="2:3" x14ac:dyDescent="0.3">
      <c r="B396" s="1035"/>
      <c r="C396" s="110"/>
    </row>
    <row r="397" spans="2:3" x14ac:dyDescent="0.3">
      <c r="B397" s="1033"/>
      <c r="C397" s="110"/>
    </row>
    <row r="398" spans="2:3" x14ac:dyDescent="0.3">
      <c r="B398" s="1033"/>
      <c r="C398" s="110"/>
    </row>
    <row r="399" spans="2:3" x14ac:dyDescent="0.3">
      <c r="B399" s="1033"/>
      <c r="C399" s="110"/>
    </row>
    <row r="400" spans="2:3" x14ac:dyDescent="0.3">
      <c r="B400" s="1033"/>
      <c r="C400" s="110"/>
    </row>
    <row r="401" spans="2:4" x14ac:dyDescent="0.3">
      <c r="B401" s="1033"/>
      <c r="C401" s="110"/>
    </row>
    <row r="402" spans="2:4" x14ac:dyDescent="0.3">
      <c r="B402" s="1033"/>
      <c r="C402" s="110"/>
    </row>
    <row r="403" spans="2:4" x14ac:dyDescent="0.3">
      <c r="B403" s="1033"/>
      <c r="C403" s="110"/>
    </row>
    <row r="404" spans="2:4" x14ac:dyDescent="0.3">
      <c r="B404" s="1033"/>
      <c r="C404" s="110"/>
    </row>
    <row r="405" spans="2:4" x14ac:dyDescent="0.3">
      <c r="B405" s="1033"/>
      <c r="C405" s="110"/>
    </row>
    <row r="407" spans="2:4" x14ac:dyDescent="0.3">
      <c r="B407" s="1034"/>
      <c r="C407" s="110"/>
      <c r="D407" s="1033"/>
    </row>
    <row r="408" spans="2:4" x14ac:dyDescent="0.3">
      <c r="B408" s="1033"/>
      <c r="C408" s="110"/>
    </row>
    <row r="409" spans="2:4" x14ac:dyDescent="0.3">
      <c r="B409" s="1033"/>
      <c r="C409" s="110"/>
    </row>
    <row r="410" spans="2:4" x14ac:dyDescent="0.3">
      <c r="B410" s="1035"/>
      <c r="C410" s="110"/>
    </row>
    <row r="411" spans="2:4" x14ac:dyDescent="0.3">
      <c r="B411" s="1033"/>
      <c r="C411" s="110"/>
    </row>
    <row r="412" spans="2:4" x14ac:dyDescent="0.3">
      <c r="B412" s="1035"/>
      <c r="C412" s="110"/>
    </row>
    <row r="413" spans="2:4" x14ac:dyDescent="0.3">
      <c r="B413" s="1035"/>
      <c r="C413" s="110"/>
    </row>
    <row r="414" spans="2:4" x14ac:dyDescent="0.3">
      <c r="B414" s="1033"/>
      <c r="C414" s="110"/>
    </row>
    <row r="415" spans="2:4" x14ac:dyDescent="0.3">
      <c r="B415" s="1033"/>
      <c r="C415" s="110"/>
    </row>
    <row r="416" spans="2:4" x14ac:dyDescent="0.3">
      <c r="B416" s="1033"/>
      <c r="C416" s="110"/>
    </row>
    <row r="417" spans="2:4" x14ac:dyDescent="0.3">
      <c r="B417" s="1033"/>
      <c r="C417" s="110"/>
    </row>
    <row r="418" spans="2:4" x14ac:dyDescent="0.3">
      <c r="B418" s="1033"/>
      <c r="C418" s="110"/>
    </row>
    <row r="419" spans="2:4" x14ac:dyDescent="0.3">
      <c r="B419" s="1033"/>
      <c r="C419" s="110"/>
    </row>
    <row r="421" spans="2:4" x14ac:dyDescent="0.3">
      <c r="B421" s="1034"/>
      <c r="C421" s="110"/>
      <c r="D421" s="1033"/>
    </row>
    <row r="422" spans="2:4" x14ac:dyDescent="0.3">
      <c r="B422" s="1033"/>
      <c r="C422" s="110"/>
    </row>
    <row r="423" spans="2:4" x14ac:dyDescent="0.3">
      <c r="B423" s="1033"/>
      <c r="C423" s="110"/>
    </row>
    <row r="424" spans="2:4" x14ac:dyDescent="0.3">
      <c r="B424" s="1033"/>
      <c r="C424" s="110"/>
    </row>
    <row r="425" spans="2:4" x14ac:dyDescent="0.3">
      <c r="B425" s="1033"/>
      <c r="C425" s="110"/>
    </row>
    <row r="426" spans="2:4" x14ac:dyDescent="0.3">
      <c r="B426" s="1033"/>
      <c r="C426" s="110"/>
    </row>
    <row r="427" spans="2:4" x14ac:dyDescent="0.3">
      <c r="B427" s="1033"/>
      <c r="C427" s="110"/>
    </row>
    <row r="428" spans="2:4" x14ac:dyDescent="0.3">
      <c r="B428" s="1033"/>
      <c r="C428" s="110"/>
    </row>
    <row r="429" spans="2:4" x14ac:dyDescent="0.3">
      <c r="B429" s="1033"/>
      <c r="C429" s="110"/>
    </row>
    <row r="430" spans="2:4" x14ac:dyDescent="0.3">
      <c r="B430" s="1033"/>
      <c r="C430" s="110"/>
    </row>
    <row r="432" spans="2:4" x14ac:dyDescent="0.3">
      <c r="B432" s="1034"/>
      <c r="C432" s="110"/>
      <c r="D432" s="1033"/>
    </row>
    <row r="433" spans="2:3" x14ac:dyDescent="0.3">
      <c r="B433" s="1033"/>
      <c r="C433" s="110"/>
    </row>
    <row r="434" spans="2:3" x14ac:dyDescent="0.3">
      <c r="B434" s="1033"/>
      <c r="C434" s="110"/>
    </row>
    <row r="435" spans="2:3" x14ac:dyDescent="0.3">
      <c r="B435" s="1033"/>
      <c r="C435" s="110"/>
    </row>
    <row r="436" spans="2:3" x14ac:dyDescent="0.3">
      <c r="B436" s="1033"/>
      <c r="C436" s="110"/>
    </row>
    <row r="437" spans="2:3" x14ac:dyDescent="0.3">
      <c r="B437" s="1033"/>
      <c r="C437" s="110"/>
    </row>
    <row r="438" spans="2:3" x14ac:dyDescent="0.3">
      <c r="B438" s="1033"/>
      <c r="C438" s="110"/>
    </row>
    <row r="439" spans="2:3" x14ac:dyDescent="0.3">
      <c r="B439" s="1033"/>
      <c r="C439" s="110"/>
    </row>
    <row r="440" spans="2:3" x14ac:dyDescent="0.3">
      <c r="B440" s="1033"/>
      <c r="C440" s="110"/>
    </row>
    <row r="441" spans="2:3" x14ac:dyDescent="0.3">
      <c r="B441" s="1033"/>
      <c r="C441" s="110"/>
    </row>
    <row r="442" spans="2:3" x14ac:dyDescent="0.3">
      <c r="B442" s="1033"/>
      <c r="C442" s="110"/>
    </row>
    <row r="443" spans="2:3" x14ac:dyDescent="0.3">
      <c r="B443" s="1033"/>
      <c r="C443" s="110"/>
    </row>
    <row r="444" spans="2:3" x14ac:dyDescent="0.3">
      <c r="B444" s="1033"/>
      <c r="C444" s="110"/>
    </row>
    <row r="445" spans="2:3" x14ac:dyDescent="0.3">
      <c r="B445" s="1033"/>
      <c r="C445" s="110"/>
    </row>
    <row r="446" spans="2:3" x14ac:dyDescent="0.3">
      <c r="B446" s="1033"/>
      <c r="C446" s="110"/>
    </row>
    <row r="447" spans="2:3" x14ac:dyDescent="0.3">
      <c r="B447" s="1033"/>
      <c r="C447" s="110"/>
    </row>
    <row r="448" spans="2:3" x14ac:dyDescent="0.3">
      <c r="B448" s="1033"/>
      <c r="C448" s="110"/>
    </row>
    <row r="449" spans="2:4" x14ac:dyDescent="0.3">
      <c r="B449" s="1033"/>
      <c r="C449" s="110"/>
    </row>
    <row r="450" spans="2:4" x14ac:dyDescent="0.3">
      <c r="B450" s="1033"/>
      <c r="C450" s="110"/>
    </row>
    <row r="451" spans="2:4" x14ac:dyDescent="0.3">
      <c r="B451" s="1033"/>
      <c r="C451" s="110"/>
    </row>
    <row r="452" spans="2:4" x14ac:dyDescent="0.3">
      <c r="B452" s="1033"/>
      <c r="C452" s="110"/>
    </row>
    <row r="454" spans="2:4" x14ac:dyDescent="0.3">
      <c r="B454" s="1034"/>
      <c r="C454" s="110"/>
      <c r="D454" s="1033"/>
    </row>
    <row r="455" spans="2:4" x14ac:dyDescent="0.3">
      <c r="B455" s="1033"/>
      <c r="C455" s="110"/>
    </row>
    <row r="456" spans="2:4" x14ac:dyDescent="0.3">
      <c r="B456" s="1033"/>
      <c r="C456" s="110"/>
    </row>
    <row r="457" spans="2:4" x14ac:dyDescent="0.3">
      <c r="B457" s="1033"/>
      <c r="C457" s="110"/>
    </row>
    <row r="458" spans="2:4" x14ac:dyDescent="0.3">
      <c r="B458" s="1033"/>
      <c r="C458" s="110"/>
    </row>
    <row r="459" spans="2:4" x14ac:dyDescent="0.3">
      <c r="B459" s="1033"/>
      <c r="C459" s="110"/>
    </row>
    <row r="460" spans="2:4" x14ac:dyDescent="0.3">
      <c r="B460" s="1033"/>
      <c r="C460" s="110"/>
    </row>
    <row r="461" spans="2:4" x14ac:dyDescent="0.3">
      <c r="B461" s="1035"/>
      <c r="C461" s="110"/>
    </row>
    <row r="462" spans="2:4" x14ac:dyDescent="0.3">
      <c r="B462" s="1033"/>
      <c r="C462" s="110"/>
    </row>
    <row r="463" spans="2:4" x14ac:dyDescent="0.3">
      <c r="B463" s="1035"/>
      <c r="C463" s="110"/>
    </row>
    <row r="464" spans="2:4" x14ac:dyDescent="0.3">
      <c r="B464" s="1033"/>
      <c r="C464" s="110"/>
    </row>
    <row r="466" spans="2:4" x14ac:dyDescent="0.3">
      <c r="B466" s="1034"/>
      <c r="C466" s="110"/>
      <c r="D466" s="1033"/>
    </row>
    <row r="467" spans="2:4" x14ac:dyDescent="0.3">
      <c r="B467" s="1033"/>
      <c r="C467" s="110"/>
    </row>
    <row r="468" spans="2:4" x14ac:dyDescent="0.3">
      <c r="B468" s="1033"/>
      <c r="C468" s="110"/>
    </row>
    <row r="469" spans="2:4" x14ac:dyDescent="0.3">
      <c r="B469" s="1033"/>
      <c r="C469" s="110"/>
    </row>
    <row r="470" spans="2:4" x14ac:dyDescent="0.3">
      <c r="B470" s="1033"/>
      <c r="C470" s="110"/>
    </row>
    <row r="471" spans="2:4" x14ac:dyDescent="0.3">
      <c r="B471" s="1033"/>
      <c r="C471" s="110"/>
    </row>
    <row r="472" spans="2:4" x14ac:dyDescent="0.3">
      <c r="B472" s="1035"/>
      <c r="C472" s="110"/>
    </row>
    <row r="473" spans="2:4" x14ac:dyDescent="0.3">
      <c r="B473" s="1033"/>
      <c r="C473" s="110"/>
    </row>
    <row r="475" spans="2:4" x14ac:dyDescent="0.3">
      <c r="B475" s="1034"/>
      <c r="C475" s="110"/>
      <c r="D475" s="1033"/>
    </row>
    <row r="476" spans="2:4" x14ac:dyDescent="0.3">
      <c r="B476" s="1033"/>
      <c r="C476" s="110"/>
    </row>
    <row r="477" spans="2:4" x14ac:dyDescent="0.3">
      <c r="B477" s="1033"/>
      <c r="C477" s="110"/>
    </row>
    <row r="478" spans="2:4" x14ac:dyDescent="0.3">
      <c r="B478" s="1033"/>
      <c r="C478" s="110"/>
    </row>
    <row r="479" spans="2:4" x14ac:dyDescent="0.3">
      <c r="B479" s="1033"/>
      <c r="C479" s="110"/>
    </row>
    <row r="480" spans="2:4" x14ac:dyDescent="0.3">
      <c r="B480" s="1033"/>
      <c r="C480" s="110"/>
    </row>
    <row r="481" spans="2:4" x14ac:dyDescent="0.3">
      <c r="B481" s="1033"/>
      <c r="C481" s="110"/>
    </row>
    <row r="482" spans="2:4" x14ac:dyDescent="0.3">
      <c r="B482" s="1033"/>
      <c r="C482" s="110"/>
    </row>
    <row r="483" spans="2:4" x14ac:dyDescent="0.3">
      <c r="B483" s="1033"/>
      <c r="C483" s="110"/>
    </row>
    <row r="484" spans="2:4" x14ac:dyDescent="0.3">
      <c r="B484" s="1033"/>
      <c r="C484" s="110"/>
    </row>
    <row r="486" spans="2:4" x14ac:dyDescent="0.3">
      <c r="B486" s="1034"/>
      <c r="C486" s="110"/>
      <c r="D486" s="1033"/>
    </row>
    <row r="487" spans="2:4" x14ac:dyDescent="0.3">
      <c r="B487" s="1035"/>
      <c r="C487" s="110"/>
    </row>
    <row r="488" spans="2:4" x14ac:dyDescent="0.3">
      <c r="B488" s="1035"/>
      <c r="C488" s="110"/>
    </row>
    <row r="489" spans="2:4" x14ac:dyDescent="0.3">
      <c r="B489" s="1035"/>
    </row>
    <row r="490" spans="2:4" x14ac:dyDescent="0.3">
      <c r="B490" s="1033"/>
      <c r="C490" s="110"/>
    </row>
    <row r="491" spans="2:4" x14ac:dyDescent="0.3">
      <c r="B491" s="1035"/>
      <c r="C491" s="110"/>
    </row>
    <row r="494" spans="2:4" x14ac:dyDescent="0.3">
      <c r="B494" s="1034"/>
      <c r="C494" s="110"/>
      <c r="D494" s="1033"/>
    </row>
    <row r="495" spans="2:4" x14ac:dyDescent="0.3">
      <c r="B495" s="1033"/>
      <c r="C495" s="110"/>
    </row>
    <row r="496" spans="2:4" x14ac:dyDescent="0.3">
      <c r="B496" s="1033"/>
      <c r="C496" s="110"/>
    </row>
    <row r="497" spans="2:4" x14ac:dyDescent="0.3">
      <c r="B497" s="1035"/>
      <c r="C497" s="110"/>
    </row>
    <row r="498" spans="2:4" x14ac:dyDescent="0.3">
      <c r="B498" s="1033"/>
      <c r="C498" s="110"/>
    </row>
    <row r="499" spans="2:4" x14ac:dyDescent="0.3">
      <c r="B499" s="1033"/>
      <c r="C499" s="110"/>
    </row>
    <row r="500" spans="2:4" x14ac:dyDescent="0.3">
      <c r="B500" s="1033"/>
      <c r="C500" s="110"/>
    </row>
    <row r="501" spans="2:4" x14ac:dyDescent="0.3">
      <c r="B501" s="1033"/>
      <c r="C501" s="110"/>
    </row>
    <row r="503" spans="2:4" x14ac:dyDescent="0.3">
      <c r="B503" s="1034"/>
      <c r="C503" s="110"/>
      <c r="D503" s="1033"/>
    </row>
    <row r="504" spans="2:4" x14ac:dyDescent="0.3">
      <c r="B504" s="1033"/>
      <c r="C504" s="110"/>
    </row>
    <row r="505" spans="2:4" x14ac:dyDescent="0.3">
      <c r="B505" s="1035"/>
      <c r="C505" s="110"/>
    </row>
    <row r="508" spans="2:4" x14ac:dyDescent="0.3">
      <c r="B508" s="1034"/>
      <c r="C508" s="110"/>
      <c r="D508" s="1033"/>
    </row>
    <row r="509" spans="2:4" x14ac:dyDescent="0.3">
      <c r="B509" s="1033"/>
      <c r="C509" s="110"/>
    </row>
    <row r="511" spans="2:4" x14ac:dyDescent="0.3">
      <c r="B511" s="1034"/>
      <c r="C511" s="110"/>
      <c r="D511" s="1033"/>
    </row>
    <row r="512" spans="2:4" x14ac:dyDescent="0.3">
      <c r="B512" s="1033"/>
      <c r="C512" s="110"/>
    </row>
    <row r="513" spans="2:4" x14ac:dyDescent="0.3">
      <c r="B513" s="1033"/>
      <c r="C513" s="110"/>
    </row>
    <row r="514" spans="2:4" x14ac:dyDescent="0.3">
      <c r="B514" s="1033"/>
      <c r="C514" s="110"/>
    </row>
    <row r="515" spans="2:4" x14ac:dyDescent="0.3">
      <c r="B515" s="1033"/>
      <c r="C515" s="110"/>
    </row>
    <row r="516" spans="2:4" x14ac:dyDescent="0.3">
      <c r="B516" s="1033"/>
      <c r="C516" s="110"/>
    </row>
    <row r="517" spans="2:4" x14ac:dyDescent="0.3">
      <c r="B517" s="1033"/>
      <c r="C517" s="110"/>
    </row>
    <row r="518" spans="2:4" x14ac:dyDescent="0.3">
      <c r="B518" s="1033"/>
      <c r="C518" s="110"/>
    </row>
    <row r="519" spans="2:4" x14ac:dyDescent="0.3">
      <c r="B519" s="1033"/>
      <c r="C519" s="110"/>
    </row>
    <row r="520" spans="2:4" x14ac:dyDescent="0.3">
      <c r="B520" s="1033"/>
      <c r="C520" s="110"/>
    </row>
    <row r="522" spans="2:4" x14ac:dyDescent="0.3">
      <c r="B522" s="1034"/>
      <c r="C522" s="110"/>
      <c r="D522" s="1033"/>
    </row>
    <row r="523" spans="2:4" x14ac:dyDescent="0.3">
      <c r="B523" s="1033"/>
      <c r="C523" s="110"/>
    </row>
    <row r="524" spans="2:4" x14ac:dyDescent="0.3">
      <c r="B524" s="1033"/>
      <c r="C524" s="110"/>
    </row>
    <row r="525" spans="2:4" x14ac:dyDescent="0.3">
      <c r="B525" s="1033"/>
      <c r="C525" s="110"/>
    </row>
    <row r="526" spans="2:4" x14ac:dyDescent="0.3">
      <c r="B526" s="1035"/>
      <c r="C526" s="110"/>
    </row>
    <row r="527" spans="2:4" x14ac:dyDescent="0.3">
      <c r="B527" s="1035"/>
      <c r="C527" s="110"/>
    </row>
    <row r="528" spans="2:4" x14ac:dyDescent="0.3">
      <c r="B528" s="1033"/>
      <c r="C528" s="110"/>
    </row>
    <row r="529" spans="2:4" x14ac:dyDescent="0.3">
      <c r="B529" s="1033"/>
      <c r="C529" s="110"/>
    </row>
    <row r="530" spans="2:4" x14ac:dyDescent="0.3">
      <c r="B530" s="1033"/>
      <c r="C530" s="110"/>
    </row>
    <row r="531" spans="2:4" x14ac:dyDescent="0.3">
      <c r="B531" s="1033"/>
      <c r="C531" s="110"/>
    </row>
    <row r="533" spans="2:4" x14ac:dyDescent="0.3">
      <c r="B533" s="1034"/>
      <c r="C533" s="110"/>
      <c r="D533" s="1033"/>
    </row>
    <row r="534" spans="2:4" x14ac:dyDescent="0.3">
      <c r="B534" s="1033"/>
      <c r="C534" s="110"/>
    </row>
    <row r="535" spans="2:4" x14ac:dyDescent="0.3">
      <c r="B535" s="1033"/>
      <c r="C535" s="110"/>
    </row>
    <row r="536" spans="2:4" x14ac:dyDescent="0.3">
      <c r="B536" s="1033"/>
      <c r="C536" s="110"/>
    </row>
    <row r="537" spans="2:4" x14ac:dyDescent="0.3">
      <c r="B537" s="1033"/>
      <c r="C537" s="110"/>
    </row>
    <row r="538" spans="2:4" x14ac:dyDescent="0.3">
      <c r="B538" s="1033"/>
      <c r="C538" s="110"/>
    </row>
    <row r="539" spans="2:4" x14ac:dyDescent="0.3">
      <c r="B539" s="1033"/>
      <c r="C539" s="110"/>
    </row>
    <row r="540" spans="2:4" x14ac:dyDescent="0.3">
      <c r="B540" s="1033"/>
      <c r="C540" s="110"/>
    </row>
    <row r="541" spans="2:4" x14ac:dyDescent="0.3">
      <c r="B541" s="1033"/>
      <c r="C541" s="110"/>
    </row>
    <row r="543" spans="2:4" x14ac:dyDescent="0.3">
      <c r="B543" s="1034"/>
      <c r="C543" s="110"/>
      <c r="D543" s="1033"/>
    </row>
    <row r="544" spans="2:4" x14ac:dyDescent="0.3">
      <c r="B544" s="1035"/>
      <c r="C544" s="110"/>
    </row>
    <row r="545" spans="2:4" x14ac:dyDescent="0.3">
      <c r="B545" s="1033"/>
      <c r="C545" s="110"/>
    </row>
    <row r="546" spans="2:4" x14ac:dyDescent="0.3">
      <c r="B546" s="1033"/>
      <c r="C546" s="110"/>
    </row>
    <row r="547" spans="2:4" x14ac:dyDescent="0.3">
      <c r="B547" s="1033"/>
      <c r="C547" s="110"/>
    </row>
    <row r="549" spans="2:4" x14ac:dyDescent="0.3">
      <c r="B549" s="1034"/>
      <c r="C549" s="110"/>
      <c r="D549" s="1033"/>
    </row>
    <row r="550" spans="2:4" x14ac:dyDescent="0.3">
      <c r="B550" s="1033"/>
      <c r="C550" s="110"/>
    </row>
    <row r="551" spans="2:4" x14ac:dyDescent="0.3">
      <c r="B551" s="1035"/>
      <c r="C551" s="110"/>
    </row>
    <row r="552" spans="2:4" x14ac:dyDescent="0.3">
      <c r="B552" s="1033"/>
      <c r="C552" s="110"/>
    </row>
    <row r="553" spans="2:4" x14ac:dyDescent="0.3">
      <c r="B553" s="1033"/>
      <c r="C553" s="110"/>
    </row>
    <row r="554" spans="2:4" x14ac:dyDescent="0.3">
      <c r="B554" s="1033"/>
      <c r="C554" s="110"/>
    </row>
    <row r="555" spans="2:4" x14ac:dyDescent="0.3">
      <c r="B555" s="1033"/>
      <c r="C555" s="110"/>
    </row>
    <row r="557" spans="2:4" x14ac:dyDescent="0.3">
      <c r="B557" s="1034"/>
      <c r="C557" s="110"/>
      <c r="D557" s="1033"/>
    </row>
    <row r="558" spans="2:4" x14ac:dyDescent="0.3">
      <c r="B558" s="1033"/>
      <c r="C558" s="110"/>
    </row>
    <row r="559" spans="2:4" x14ac:dyDescent="0.3">
      <c r="B559" s="1033"/>
      <c r="C559" s="110"/>
    </row>
    <row r="560" spans="2:4" x14ac:dyDescent="0.3">
      <c r="B560" s="1035"/>
      <c r="C560" s="110"/>
    </row>
    <row r="563" spans="2:4" x14ac:dyDescent="0.3">
      <c r="B563" s="1034"/>
      <c r="C563" s="110"/>
      <c r="D563" s="1033"/>
    </row>
    <row r="564" spans="2:4" x14ac:dyDescent="0.3">
      <c r="B564" s="1033"/>
      <c r="C564" s="110"/>
    </row>
    <row r="565" spans="2:4" x14ac:dyDescent="0.3">
      <c r="B565" s="1033"/>
      <c r="C565" s="110"/>
    </row>
    <row r="566" spans="2:4" x14ac:dyDescent="0.3">
      <c r="B566" s="1033"/>
      <c r="C566" s="110"/>
    </row>
    <row r="567" spans="2:4" x14ac:dyDescent="0.3">
      <c r="B567" s="1033"/>
      <c r="C567" s="110"/>
    </row>
    <row r="568" spans="2:4" x14ac:dyDescent="0.3">
      <c r="B568" s="1033"/>
      <c r="C568" s="110"/>
    </row>
    <row r="569" spans="2:4" x14ac:dyDescent="0.3">
      <c r="B569" s="1033"/>
      <c r="C569" s="110"/>
    </row>
    <row r="570" spans="2:4" x14ac:dyDescent="0.3">
      <c r="B570" s="1033"/>
      <c r="C570" s="110"/>
    </row>
    <row r="572" spans="2:4" x14ac:dyDescent="0.3">
      <c r="B572" s="1034"/>
      <c r="C572" s="110"/>
      <c r="D572" s="1033"/>
    </row>
    <row r="573" spans="2:4" x14ac:dyDescent="0.3">
      <c r="B573" s="1035"/>
      <c r="C573" s="110"/>
    </row>
    <row r="574" spans="2:4" x14ac:dyDescent="0.3">
      <c r="B574" s="1033"/>
      <c r="C574" s="110"/>
    </row>
    <row r="575" spans="2:4" x14ac:dyDescent="0.3">
      <c r="B575" s="1033"/>
      <c r="C575" s="110"/>
    </row>
    <row r="577" spans="2:4" x14ac:dyDescent="0.3">
      <c r="B577" s="1034"/>
      <c r="C577" s="110"/>
      <c r="D577" s="1033"/>
    </row>
    <row r="578" spans="2:4" x14ac:dyDescent="0.3">
      <c r="B578" s="1033"/>
      <c r="C578" s="110"/>
    </row>
    <row r="579" spans="2:4" x14ac:dyDescent="0.3">
      <c r="B579" s="1033"/>
      <c r="C579" s="110"/>
    </row>
    <row r="580" spans="2:4" x14ac:dyDescent="0.3">
      <c r="B580" s="1033"/>
      <c r="C580" s="110"/>
    </row>
    <row r="581" spans="2:4" x14ac:dyDescent="0.3">
      <c r="B581" s="1033"/>
      <c r="C581" s="110"/>
    </row>
    <row r="583" spans="2:4" x14ac:dyDescent="0.3">
      <c r="B583" s="1034"/>
      <c r="C583" s="110"/>
      <c r="D583" s="1033"/>
    </row>
    <row r="584" spans="2:4" x14ac:dyDescent="0.3">
      <c r="B584" s="1033"/>
      <c r="C584" s="110"/>
    </row>
    <row r="585" spans="2:4" x14ac:dyDescent="0.3">
      <c r="B585" s="1033"/>
      <c r="C585" s="110"/>
    </row>
    <row r="586" spans="2:4" x14ac:dyDescent="0.3">
      <c r="B586" s="1033"/>
      <c r="C586" s="110"/>
    </row>
    <row r="587" spans="2:4" x14ac:dyDescent="0.3">
      <c r="B587" s="1033"/>
      <c r="C587" s="110"/>
    </row>
    <row r="589" spans="2:4" x14ac:dyDescent="0.3">
      <c r="B589" s="1034"/>
      <c r="C589" s="110"/>
      <c r="D589" s="1033"/>
    </row>
    <row r="590" spans="2:4" x14ac:dyDescent="0.3">
      <c r="B590" s="1033"/>
      <c r="C590" s="110"/>
    </row>
    <row r="591" spans="2:4" x14ac:dyDescent="0.3">
      <c r="B591" s="1033"/>
      <c r="C591" s="110"/>
    </row>
    <row r="592" spans="2:4" x14ac:dyDescent="0.3">
      <c r="B592" s="1033"/>
      <c r="C592" s="110"/>
    </row>
    <row r="594" spans="2:4" x14ac:dyDescent="0.3">
      <c r="B594" s="1034"/>
      <c r="C594" s="110"/>
      <c r="D594" s="1033"/>
    </row>
    <row r="595" spans="2:4" x14ac:dyDescent="0.3">
      <c r="B595" s="1033"/>
      <c r="C595" s="110"/>
    </row>
    <row r="596" spans="2:4" x14ac:dyDescent="0.3">
      <c r="B596" s="1035"/>
      <c r="C596" s="110"/>
    </row>
    <row r="597" spans="2:4" x14ac:dyDescent="0.3">
      <c r="B597" s="1035"/>
      <c r="C597" s="110"/>
    </row>
    <row r="598" spans="2:4" x14ac:dyDescent="0.3">
      <c r="B598" s="1033"/>
      <c r="C598" s="110"/>
    </row>
    <row r="599" spans="2:4" x14ac:dyDescent="0.3">
      <c r="B599" s="1035"/>
      <c r="C599" s="110"/>
    </row>
    <row r="600" spans="2:4" x14ac:dyDescent="0.3">
      <c r="B600" s="1033"/>
      <c r="C600" s="110"/>
    </row>
    <row r="601" spans="2:4" x14ac:dyDescent="0.3">
      <c r="B601" s="1035"/>
      <c r="C601" s="110"/>
    </row>
    <row r="602" spans="2:4" x14ac:dyDescent="0.3">
      <c r="B602" s="1033"/>
      <c r="C602" s="110"/>
    </row>
    <row r="603" spans="2:4" x14ac:dyDescent="0.3">
      <c r="B603" s="1033"/>
      <c r="C603" s="110"/>
    </row>
    <row r="604" spans="2:4" x14ac:dyDescent="0.3">
      <c r="B604" s="1035"/>
      <c r="C604" s="110"/>
    </row>
    <row r="606" spans="2:4" x14ac:dyDescent="0.3">
      <c r="B606" s="1034"/>
      <c r="C606" s="110"/>
      <c r="D606" s="1033"/>
    </row>
    <row r="607" spans="2:4" x14ac:dyDescent="0.3">
      <c r="B607" s="1035"/>
      <c r="C607" s="110"/>
    </row>
    <row r="608" spans="2:4" x14ac:dyDescent="0.3">
      <c r="B608" s="1035"/>
      <c r="C608" s="110"/>
    </row>
    <row r="611" spans="2:4" x14ac:dyDescent="0.3">
      <c r="B611" s="1034"/>
      <c r="C611" s="110"/>
      <c r="D611" s="1033"/>
    </row>
    <row r="612" spans="2:4" x14ac:dyDescent="0.3">
      <c r="B612" s="1033"/>
      <c r="C612" s="110"/>
    </row>
    <row r="613" spans="2:4" x14ac:dyDescent="0.3">
      <c r="B613" s="1033"/>
      <c r="C613" s="110"/>
    </row>
    <row r="615" spans="2:4" x14ac:dyDescent="0.3">
      <c r="B615" s="1034"/>
      <c r="C615" s="110"/>
      <c r="D615" s="1033"/>
    </row>
    <row r="616" spans="2:4" x14ac:dyDescent="0.3">
      <c r="B616" s="1033"/>
      <c r="C616" s="110"/>
    </row>
    <row r="617" spans="2:4" x14ac:dyDescent="0.3">
      <c r="B617" s="1033"/>
      <c r="C617" s="110"/>
    </row>
    <row r="618" spans="2:4" x14ac:dyDescent="0.3">
      <c r="B618" s="1035"/>
      <c r="C618" s="110"/>
    </row>
    <row r="619" spans="2:4" x14ac:dyDescent="0.3">
      <c r="B619" s="1035"/>
      <c r="C619" s="110"/>
    </row>
    <row r="620" spans="2:4" x14ac:dyDescent="0.3">
      <c r="B620" s="1035"/>
      <c r="C620" s="110"/>
    </row>
    <row r="621" spans="2:4" x14ac:dyDescent="0.3">
      <c r="B621" s="1033"/>
      <c r="C621" s="110"/>
    </row>
    <row r="623" spans="2:4" x14ac:dyDescent="0.3">
      <c r="B623" s="1034"/>
      <c r="C623" s="110"/>
      <c r="D623" s="1033"/>
    </row>
    <row r="624" spans="2:4" x14ac:dyDescent="0.3">
      <c r="B624" s="1033"/>
      <c r="C624" s="110"/>
    </row>
    <row r="625" spans="2:4" x14ac:dyDescent="0.3">
      <c r="B625" s="1033"/>
      <c r="C625" s="110"/>
    </row>
    <row r="626" spans="2:4" x14ac:dyDescent="0.3">
      <c r="B626" s="1033"/>
      <c r="C626" s="110"/>
    </row>
    <row r="627" spans="2:4" x14ac:dyDescent="0.3">
      <c r="B627" s="1033"/>
      <c r="C627" s="110"/>
    </row>
    <row r="629" spans="2:4" x14ac:dyDescent="0.3">
      <c r="B629" s="1034"/>
      <c r="C629" s="110"/>
      <c r="D629" s="1033"/>
    </row>
    <row r="630" spans="2:4" x14ac:dyDescent="0.3">
      <c r="B630" s="1033"/>
      <c r="C630" s="110"/>
    </row>
    <row r="631" spans="2:4" x14ac:dyDescent="0.3">
      <c r="B631" s="1035"/>
      <c r="C631" s="110"/>
    </row>
    <row r="632" spans="2:4" x14ac:dyDescent="0.3">
      <c r="B632" s="1035"/>
      <c r="C632" s="110"/>
    </row>
    <row r="635" spans="2:4" x14ac:dyDescent="0.3">
      <c r="B635" s="1035"/>
      <c r="C635" s="110"/>
      <c r="D635" s="1033"/>
    </row>
    <row r="636" spans="2:4" x14ac:dyDescent="0.3">
      <c r="B636" s="1033"/>
      <c r="C636" s="110"/>
    </row>
    <row r="637" spans="2:4" x14ac:dyDescent="0.3">
      <c r="B637" s="1033"/>
      <c r="C637" s="110"/>
    </row>
    <row r="638" spans="2:4" x14ac:dyDescent="0.3">
      <c r="B638" s="1033"/>
      <c r="C638" s="110"/>
    </row>
    <row r="640" spans="2:4" x14ac:dyDescent="0.3">
      <c r="B640" s="1034"/>
      <c r="C640" s="110"/>
      <c r="D640" s="1033"/>
    </row>
    <row r="641" spans="2:4" x14ac:dyDescent="0.3">
      <c r="B641" s="1035"/>
      <c r="C641" s="110"/>
    </row>
    <row r="642" spans="2:4" x14ac:dyDescent="0.3">
      <c r="B642" s="1035"/>
      <c r="C642" s="110"/>
    </row>
    <row r="643" spans="2:4" x14ac:dyDescent="0.3">
      <c r="B643" s="1035"/>
      <c r="C643" s="110"/>
    </row>
    <row r="644" spans="2:4" x14ac:dyDescent="0.3">
      <c r="B644" s="1035"/>
      <c r="C644" s="110"/>
    </row>
    <row r="647" spans="2:4" x14ac:dyDescent="0.3">
      <c r="B647" s="1034"/>
      <c r="C647" s="110"/>
      <c r="D647" s="1033"/>
    </row>
    <row r="648" spans="2:4" x14ac:dyDescent="0.3">
      <c r="B648" s="1033"/>
      <c r="C648" s="110"/>
    </row>
    <row r="649" spans="2:4" x14ac:dyDescent="0.3">
      <c r="B649" s="1033"/>
      <c r="C649" s="110"/>
    </row>
    <row r="650" spans="2:4" x14ac:dyDescent="0.3">
      <c r="B650" s="1035"/>
      <c r="C650" s="110"/>
    </row>
    <row r="653" spans="2:4" x14ac:dyDescent="0.3">
      <c r="B653" s="1034"/>
      <c r="C653" s="110"/>
      <c r="D653" s="1033"/>
    </row>
    <row r="654" spans="2:4" x14ac:dyDescent="0.3">
      <c r="B654" s="1033"/>
      <c r="C654" s="110"/>
    </row>
    <row r="655" spans="2:4" x14ac:dyDescent="0.3">
      <c r="B655" s="1033"/>
      <c r="C655" s="110"/>
    </row>
    <row r="656" spans="2:4" x14ac:dyDescent="0.3">
      <c r="B656" s="1033"/>
      <c r="C656" s="110"/>
    </row>
    <row r="657" spans="2:4" x14ac:dyDescent="0.3">
      <c r="B657" s="1033"/>
      <c r="C657" s="110"/>
    </row>
    <row r="659" spans="2:4" x14ac:dyDescent="0.3">
      <c r="B659" s="1034"/>
      <c r="C659" s="110"/>
      <c r="D659" s="1033"/>
    </row>
    <row r="660" spans="2:4" x14ac:dyDescent="0.3">
      <c r="B660" s="1033"/>
      <c r="C660" s="110"/>
    </row>
    <row r="661" spans="2:4" x14ac:dyDescent="0.3">
      <c r="B661" s="1033"/>
      <c r="C661" s="110"/>
    </row>
    <row r="662" spans="2:4" x14ac:dyDescent="0.3">
      <c r="B662" s="1033"/>
      <c r="C662" s="110"/>
    </row>
    <row r="663" spans="2:4" x14ac:dyDescent="0.3">
      <c r="B663" s="1033"/>
      <c r="C663" s="110"/>
    </row>
    <row r="664" spans="2:4" x14ac:dyDescent="0.3">
      <c r="B664" s="1033"/>
      <c r="C664" s="110"/>
    </row>
    <row r="665" spans="2:4" x14ac:dyDescent="0.3">
      <c r="B665" s="1035"/>
      <c r="C665" s="110"/>
    </row>
    <row r="668" spans="2:4" x14ac:dyDescent="0.3">
      <c r="B668" s="1034"/>
      <c r="C668" s="110"/>
      <c r="D668" s="1033"/>
    </row>
    <row r="669" spans="2:4" x14ac:dyDescent="0.3">
      <c r="B669" s="1033"/>
      <c r="C669" s="110"/>
    </row>
    <row r="670" spans="2:4" x14ac:dyDescent="0.3">
      <c r="B670" s="1035"/>
      <c r="C670" s="110"/>
    </row>
    <row r="671" spans="2:4" x14ac:dyDescent="0.3">
      <c r="B671" s="1033"/>
      <c r="C671" s="110"/>
    </row>
    <row r="672" spans="2:4" x14ac:dyDescent="0.3">
      <c r="B672" s="1033"/>
      <c r="C672" s="110"/>
    </row>
    <row r="673" spans="2:4" x14ac:dyDescent="0.3">
      <c r="B673" s="1033"/>
      <c r="C673" s="110"/>
    </row>
    <row r="674" spans="2:4" x14ac:dyDescent="0.3">
      <c r="B674" s="1033"/>
      <c r="C674" s="110"/>
    </row>
    <row r="675" spans="2:4" x14ac:dyDescent="0.3">
      <c r="B675" s="1033"/>
      <c r="C675" s="110"/>
    </row>
    <row r="676" spans="2:4" x14ac:dyDescent="0.3">
      <c r="B676" s="1033"/>
      <c r="C676" s="110"/>
    </row>
    <row r="677" spans="2:4" x14ac:dyDescent="0.3">
      <c r="B677" s="1035"/>
      <c r="C677" s="110"/>
    </row>
    <row r="678" spans="2:4" x14ac:dyDescent="0.3">
      <c r="B678" s="1033"/>
      <c r="C678" s="110"/>
    </row>
    <row r="680" spans="2:4" x14ac:dyDescent="0.3">
      <c r="B680" s="1034"/>
      <c r="C680" s="110"/>
      <c r="D680" s="1033"/>
    </row>
    <row r="681" spans="2:4" x14ac:dyDescent="0.3">
      <c r="B681" s="1033"/>
      <c r="C681" s="110"/>
    </row>
    <row r="682" spans="2:4" x14ac:dyDescent="0.3">
      <c r="B682" s="1033"/>
      <c r="C682" s="110"/>
    </row>
    <row r="683" spans="2:4" x14ac:dyDescent="0.3">
      <c r="B683" s="1033"/>
      <c r="C683" s="110"/>
    </row>
    <row r="684" spans="2:4" x14ac:dyDescent="0.3">
      <c r="B684" s="1033"/>
      <c r="C684" s="110"/>
    </row>
    <row r="685" spans="2:4" x14ac:dyDescent="0.3">
      <c r="B685" s="1035"/>
      <c r="C685" s="110"/>
    </row>
    <row r="686" spans="2:4" x14ac:dyDescent="0.3">
      <c r="B686" s="1035"/>
      <c r="C686" s="110"/>
    </row>
    <row r="687" spans="2:4" x14ac:dyDescent="0.3">
      <c r="B687" s="1033"/>
      <c r="C687" s="110"/>
    </row>
    <row r="688" spans="2:4" x14ac:dyDescent="0.3">
      <c r="B688" s="1033"/>
      <c r="C688" s="110"/>
    </row>
    <row r="689" spans="2:4" x14ac:dyDescent="0.3">
      <c r="B689" s="1033"/>
      <c r="C689" s="110"/>
    </row>
    <row r="690" spans="2:4" x14ac:dyDescent="0.3">
      <c r="B690" s="1033"/>
      <c r="C690" s="110"/>
    </row>
    <row r="691" spans="2:4" x14ac:dyDescent="0.3">
      <c r="B691" s="1033"/>
      <c r="C691" s="110"/>
    </row>
    <row r="692" spans="2:4" x14ac:dyDescent="0.3">
      <c r="B692" s="1033"/>
      <c r="C692" s="110"/>
    </row>
    <row r="693" spans="2:4" x14ac:dyDescent="0.3">
      <c r="B693" s="1033"/>
      <c r="C693" s="110"/>
    </row>
    <row r="695" spans="2:4" x14ac:dyDescent="0.3">
      <c r="B695" s="1034"/>
      <c r="C695" s="110"/>
      <c r="D695" s="1033"/>
    </row>
    <row r="696" spans="2:4" x14ac:dyDescent="0.3">
      <c r="B696" s="1033"/>
      <c r="C696" s="110"/>
    </row>
    <row r="697" spans="2:4" x14ac:dyDescent="0.3">
      <c r="B697" s="1033"/>
      <c r="C697" s="110"/>
    </row>
    <row r="698" spans="2:4" x14ac:dyDescent="0.3">
      <c r="B698" s="1033"/>
      <c r="C698" s="110"/>
    </row>
    <row r="699" spans="2:4" x14ac:dyDescent="0.3">
      <c r="B699" s="1033"/>
      <c r="C699" s="110"/>
    </row>
    <row r="700" spans="2:4" x14ac:dyDescent="0.3">
      <c r="B700" s="1033"/>
      <c r="C700" s="110"/>
    </row>
    <row r="702" spans="2:4" x14ac:dyDescent="0.3">
      <c r="B702" s="1034"/>
      <c r="C702" s="110"/>
      <c r="D702" s="1033"/>
    </row>
    <row r="703" spans="2:4" x14ac:dyDescent="0.3">
      <c r="B703" s="1033"/>
      <c r="C703" s="110"/>
    </row>
    <row r="704" spans="2:4" x14ac:dyDescent="0.3">
      <c r="B704" s="1033"/>
      <c r="C704" s="110"/>
    </row>
    <row r="705" spans="2:4" x14ac:dyDescent="0.3">
      <c r="B705" s="1033"/>
      <c r="C705" s="110"/>
    </row>
    <row r="706" spans="2:4" x14ac:dyDescent="0.3">
      <c r="B706" s="1033"/>
      <c r="C706" s="110"/>
    </row>
    <row r="707" spans="2:4" x14ac:dyDescent="0.3">
      <c r="B707" s="1033"/>
      <c r="C707" s="110"/>
    </row>
    <row r="708" spans="2:4" x14ac:dyDescent="0.3">
      <c r="B708" s="1033"/>
      <c r="C708" s="110"/>
    </row>
    <row r="709" spans="2:4" x14ac:dyDescent="0.3">
      <c r="B709" s="1033"/>
      <c r="C709" s="110"/>
    </row>
    <row r="710" spans="2:4" x14ac:dyDescent="0.3">
      <c r="B710" s="1033"/>
      <c r="C710" s="110"/>
    </row>
    <row r="711" spans="2:4" x14ac:dyDescent="0.3">
      <c r="B711" s="1033"/>
      <c r="C711" s="110"/>
    </row>
    <row r="712" spans="2:4" x14ac:dyDescent="0.3">
      <c r="B712" s="1035"/>
      <c r="C712" s="110"/>
    </row>
    <row r="713" spans="2:4" x14ac:dyDescent="0.3">
      <c r="B713" s="1033"/>
      <c r="C713" s="110"/>
    </row>
    <row r="714" spans="2:4" x14ac:dyDescent="0.3">
      <c r="B714" s="1033"/>
      <c r="C714" s="110"/>
    </row>
    <row r="716" spans="2:4" x14ac:dyDescent="0.3">
      <c r="B716" s="1034"/>
      <c r="C716" s="110"/>
      <c r="D716" s="1033"/>
    </row>
    <row r="717" spans="2:4" x14ac:dyDescent="0.3">
      <c r="B717" s="1033"/>
      <c r="C717" s="110"/>
    </row>
    <row r="718" spans="2:4" x14ac:dyDescent="0.3">
      <c r="B718" s="1033"/>
      <c r="C718" s="110"/>
    </row>
    <row r="719" spans="2:4" x14ac:dyDescent="0.3">
      <c r="B719" s="1033"/>
      <c r="C719" s="110"/>
    </row>
    <row r="720" spans="2:4" x14ac:dyDescent="0.3">
      <c r="B720" s="1033"/>
      <c r="C720" s="110"/>
    </row>
    <row r="721" spans="2:4" x14ac:dyDescent="0.3">
      <c r="B721" s="1033"/>
      <c r="C721" s="110"/>
    </row>
    <row r="722" spans="2:4" x14ac:dyDescent="0.3">
      <c r="B722" s="1035"/>
      <c r="C722" s="110"/>
    </row>
    <row r="723" spans="2:4" x14ac:dyDescent="0.3">
      <c r="B723" s="1033"/>
      <c r="C723" s="110"/>
    </row>
    <row r="724" spans="2:4" x14ac:dyDescent="0.3">
      <c r="B724" s="1033"/>
      <c r="C724" s="110"/>
    </row>
    <row r="725" spans="2:4" x14ac:dyDescent="0.3">
      <c r="B725" s="1035"/>
      <c r="C725" s="110"/>
    </row>
    <row r="728" spans="2:4" x14ac:dyDescent="0.3">
      <c r="B728" s="1034"/>
      <c r="C728" s="110"/>
      <c r="D728" s="1033"/>
    </row>
    <row r="729" spans="2:4" x14ac:dyDescent="0.3">
      <c r="B729" s="1035"/>
      <c r="C729" s="110"/>
    </row>
    <row r="730" spans="2:4" x14ac:dyDescent="0.3">
      <c r="B730" s="1033"/>
      <c r="C730" s="110"/>
    </row>
    <row r="731" spans="2:4" x14ac:dyDescent="0.3">
      <c r="B731" s="1035"/>
      <c r="C731" s="110"/>
    </row>
    <row r="732" spans="2:4" x14ac:dyDescent="0.3">
      <c r="B732" s="1033"/>
      <c r="C732" s="110"/>
    </row>
    <row r="733" spans="2:4" x14ac:dyDescent="0.3">
      <c r="B733" s="1033"/>
      <c r="C733" s="110"/>
    </row>
    <row r="734" spans="2:4" x14ac:dyDescent="0.3">
      <c r="B734" s="1033"/>
      <c r="C734" s="110"/>
    </row>
    <row r="735" spans="2:4" x14ac:dyDescent="0.3">
      <c r="B735" s="1033"/>
      <c r="C735" s="110"/>
    </row>
    <row r="737" spans="2:4" x14ac:dyDescent="0.3">
      <c r="B737" s="1034"/>
      <c r="C737" s="110"/>
      <c r="D737" s="1033"/>
    </row>
    <row r="738" spans="2:4" x14ac:dyDescent="0.3">
      <c r="B738" s="1033"/>
      <c r="C738" s="110"/>
    </row>
    <row r="739" spans="2:4" x14ac:dyDescent="0.3">
      <c r="B739" s="1033"/>
      <c r="C739" s="110"/>
    </row>
    <row r="740" spans="2:4" x14ac:dyDescent="0.3">
      <c r="B740" s="1033"/>
      <c r="C740" s="110"/>
    </row>
    <row r="741" spans="2:4" x14ac:dyDescent="0.3">
      <c r="B741" s="1033"/>
      <c r="C741" s="110"/>
    </row>
    <row r="743" spans="2:4" x14ac:dyDescent="0.3">
      <c r="B743" s="1034"/>
      <c r="C743" s="110"/>
      <c r="D743" s="1033"/>
    </row>
    <row r="744" spans="2:4" x14ac:dyDescent="0.3">
      <c r="B744" s="1033"/>
      <c r="C744" s="110"/>
    </row>
    <row r="745" spans="2:4" x14ac:dyDescent="0.3">
      <c r="B745" s="1033"/>
      <c r="C745" s="110"/>
    </row>
    <row r="746" spans="2:4" x14ac:dyDescent="0.3">
      <c r="B746" s="1033"/>
      <c r="C746" s="110"/>
    </row>
    <row r="747" spans="2:4" x14ac:dyDescent="0.3">
      <c r="B747" s="1033"/>
      <c r="C747" s="110"/>
    </row>
    <row r="748" spans="2:4" x14ac:dyDescent="0.3">
      <c r="B748" s="1033"/>
      <c r="C748" s="110"/>
    </row>
    <row r="749" spans="2:4" x14ac:dyDescent="0.3">
      <c r="B749" s="1033"/>
      <c r="C749" s="110"/>
    </row>
    <row r="751" spans="2:4" x14ac:dyDescent="0.3">
      <c r="B751" s="1034"/>
      <c r="C751" s="110"/>
      <c r="D751" s="1033"/>
    </row>
    <row r="752" spans="2:4" x14ac:dyDescent="0.3">
      <c r="B752" s="1033"/>
      <c r="C752" s="110"/>
    </row>
    <row r="753" spans="2:4" x14ac:dyDescent="0.3">
      <c r="B753" s="1033"/>
      <c r="C753" s="110"/>
    </row>
    <row r="754" spans="2:4" x14ac:dyDescent="0.3">
      <c r="B754" s="1033"/>
      <c r="C754" s="110"/>
    </row>
    <row r="755" spans="2:4" x14ac:dyDescent="0.3">
      <c r="B755" s="1033"/>
      <c r="C755" s="110"/>
    </row>
    <row r="756" spans="2:4" x14ac:dyDescent="0.3">
      <c r="B756" s="1033"/>
      <c r="C756" s="110"/>
    </row>
    <row r="757" spans="2:4" x14ac:dyDescent="0.3">
      <c r="B757" s="1033"/>
      <c r="C757" s="110"/>
    </row>
    <row r="758" spans="2:4" x14ac:dyDescent="0.3">
      <c r="B758" s="1033"/>
      <c r="C758" s="110"/>
    </row>
    <row r="759" spans="2:4" x14ac:dyDescent="0.3">
      <c r="B759" s="1033"/>
      <c r="C759" s="110"/>
    </row>
    <row r="761" spans="2:4" x14ac:dyDescent="0.3">
      <c r="B761" s="1034"/>
      <c r="C761" s="110"/>
      <c r="D761" s="1033"/>
    </row>
    <row r="762" spans="2:4" x14ac:dyDescent="0.3">
      <c r="B762" s="1033"/>
      <c r="C762" s="110"/>
    </row>
    <row r="763" spans="2:4" x14ac:dyDescent="0.3">
      <c r="B763" s="1033"/>
      <c r="C763" s="110"/>
    </row>
    <row r="764" spans="2:4" x14ac:dyDescent="0.3">
      <c r="B764" s="1033"/>
      <c r="C764" s="110"/>
    </row>
    <row r="765" spans="2:4" x14ac:dyDescent="0.3">
      <c r="B765" s="1035"/>
      <c r="C765" s="110"/>
    </row>
    <row r="768" spans="2:4" x14ac:dyDescent="0.3">
      <c r="B768" s="1034"/>
      <c r="C768" s="110"/>
      <c r="D768" s="1033"/>
    </row>
    <row r="769" spans="2:4" x14ac:dyDescent="0.3">
      <c r="B769" s="1033"/>
      <c r="C769" s="110"/>
    </row>
    <row r="770" spans="2:4" x14ac:dyDescent="0.3">
      <c r="B770" s="1033"/>
      <c r="C770" s="110"/>
    </row>
    <row r="771" spans="2:4" x14ac:dyDescent="0.3">
      <c r="B771" s="1033"/>
      <c r="C771" s="110"/>
    </row>
    <row r="772" spans="2:4" x14ac:dyDescent="0.3">
      <c r="B772" s="1033"/>
      <c r="C772" s="110"/>
    </row>
    <row r="773" spans="2:4" x14ac:dyDescent="0.3">
      <c r="B773" s="1035"/>
      <c r="C773" s="110"/>
    </row>
    <row r="774" spans="2:4" x14ac:dyDescent="0.3">
      <c r="B774" s="1035"/>
      <c r="C774" s="110"/>
    </row>
    <row r="775" spans="2:4" x14ac:dyDescent="0.3">
      <c r="B775" s="1033"/>
      <c r="C775" s="110"/>
    </row>
    <row r="776" spans="2:4" x14ac:dyDescent="0.3">
      <c r="B776" s="1033"/>
      <c r="C776" s="110"/>
    </row>
    <row r="777" spans="2:4" x14ac:dyDescent="0.3">
      <c r="B777" s="1033"/>
      <c r="C777" s="110"/>
    </row>
    <row r="779" spans="2:4" x14ac:dyDescent="0.3">
      <c r="B779" s="1034"/>
      <c r="C779" s="110"/>
      <c r="D779" s="1033"/>
    </row>
    <row r="780" spans="2:4" x14ac:dyDescent="0.3">
      <c r="B780" s="1033"/>
      <c r="C780" s="110"/>
    </row>
    <row r="781" spans="2:4" x14ac:dyDescent="0.3">
      <c r="B781" s="1033"/>
      <c r="C781" s="110"/>
    </row>
    <row r="782" spans="2:4" x14ac:dyDescent="0.3">
      <c r="B782" s="1033"/>
      <c r="C782" s="110"/>
    </row>
    <row r="783" spans="2:4" x14ac:dyDescent="0.3">
      <c r="B783" s="1033"/>
      <c r="C783" s="110"/>
    </row>
    <row r="784" spans="2:4" x14ac:dyDescent="0.3">
      <c r="B784" s="1033"/>
      <c r="C784" s="110"/>
    </row>
    <row r="785" spans="2:4" x14ac:dyDescent="0.3">
      <c r="B785" s="1035"/>
      <c r="C785" s="110"/>
    </row>
    <row r="786" spans="2:4" x14ac:dyDescent="0.3">
      <c r="B786" s="1033"/>
      <c r="C786" s="110"/>
    </row>
    <row r="787" spans="2:4" x14ac:dyDescent="0.3">
      <c r="B787" s="1033"/>
      <c r="C787" s="110"/>
    </row>
    <row r="789" spans="2:4" x14ac:dyDescent="0.3">
      <c r="B789" s="1034"/>
      <c r="C789" s="110"/>
      <c r="D789" s="1033"/>
    </row>
    <row r="790" spans="2:4" x14ac:dyDescent="0.3">
      <c r="B790" s="1033"/>
      <c r="C790" s="110"/>
    </row>
    <row r="791" spans="2:4" x14ac:dyDescent="0.3">
      <c r="B791" s="1033"/>
      <c r="C791" s="110"/>
    </row>
    <row r="793" spans="2:4" x14ac:dyDescent="0.3">
      <c r="B793" s="1034"/>
      <c r="C793" s="110"/>
      <c r="D793" s="1033"/>
    </row>
    <row r="794" spans="2:4" x14ac:dyDescent="0.3">
      <c r="B794" s="1033"/>
      <c r="C794" s="110"/>
    </row>
    <row r="796" spans="2:4" x14ac:dyDescent="0.3">
      <c r="B796" s="1034"/>
      <c r="C796" s="110"/>
      <c r="D796" s="1033"/>
    </row>
    <row r="797" spans="2:4" x14ac:dyDescent="0.3">
      <c r="B797" s="1035"/>
      <c r="C797" s="110"/>
    </row>
    <row r="798" spans="2:4" x14ac:dyDescent="0.3">
      <c r="B798" s="1033"/>
      <c r="C798" s="110"/>
    </row>
    <row r="799" spans="2:4" x14ac:dyDescent="0.3">
      <c r="B799" s="1033"/>
      <c r="C799" s="110"/>
    </row>
    <row r="800" spans="2:4" x14ac:dyDescent="0.3">
      <c r="B800" s="1033"/>
      <c r="C800" s="110"/>
    </row>
    <row r="801" spans="2:4" x14ac:dyDescent="0.3">
      <c r="B801" s="1033"/>
      <c r="C801" s="110"/>
    </row>
    <row r="802" spans="2:4" x14ac:dyDescent="0.3">
      <c r="B802" s="1033"/>
      <c r="C802" s="110"/>
    </row>
    <row r="803" spans="2:4" x14ac:dyDescent="0.3">
      <c r="B803" s="1033"/>
      <c r="C803" s="110"/>
    </row>
    <row r="804" spans="2:4" x14ac:dyDescent="0.3">
      <c r="B804" s="1033"/>
      <c r="C804" s="110"/>
    </row>
    <row r="805" spans="2:4" x14ac:dyDescent="0.3">
      <c r="B805" s="1033"/>
      <c r="C805" s="110"/>
    </row>
    <row r="806" spans="2:4" x14ac:dyDescent="0.3">
      <c r="B806" s="1033"/>
      <c r="C806" s="110"/>
    </row>
    <row r="807" spans="2:4" x14ac:dyDescent="0.3">
      <c r="B807" s="1033"/>
      <c r="C807" s="110"/>
    </row>
    <row r="808" spans="2:4" x14ac:dyDescent="0.3">
      <c r="B808" s="1035"/>
      <c r="C808" s="110"/>
    </row>
    <row r="809" spans="2:4" x14ac:dyDescent="0.3">
      <c r="B809" s="1033"/>
      <c r="C809" s="110"/>
    </row>
    <row r="810" spans="2:4" x14ac:dyDescent="0.3">
      <c r="B810" s="1033"/>
      <c r="C810" s="110"/>
    </row>
    <row r="812" spans="2:4" x14ac:dyDescent="0.3">
      <c r="B812" s="1034"/>
      <c r="C812" s="110"/>
      <c r="D812" s="1033"/>
    </row>
    <row r="813" spans="2:4" x14ac:dyDescent="0.3">
      <c r="B813" s="1033"/>
      <c r="C813" s="110"/>
    </row>
    <row r="814" spans="2:4" x14ac:dyDescent="0.3">
      <c r="B814" s="1033"/>
      <c r="C814" s="110"/>
    </row>
    <row r="815" spans="2:4" x14ac:dyDescent="0.3">
      <c r="B815" s="1035"/>
      <c r="C815" s="110"/>
    </row>
    <row r="816" spans="2:4" x14ac:dyDescent="0.3">
      <c r="B816" s="1033"/>
      <c r="C816" s="110"/>
    </row>
    <row r="817" spans="2:4" x14ac:dyDescent="0.3">
      <c r="B817" s="1033"/>
      <c r="C817" s="110"/>
    </row>
    <row r="818" spans="2:4" x14ac:dyDescent="0.3">
      <c r="B818" s="1033"/>
      <c r="C818" s="110"/>
    </row>
    <row r="819" spans="2:4" x14ac:dyDescent="0.3">
      <c r="B819" s="1033"/>
      <c r="C819" s="110"/>
    </row>
    <row r="820" spans="2:4" x14ac:dyDescent="0.3">
      <c r="B820" s="1033"/>
      <c r="C820" s="110"/>
    </row>
    <row r="821" spans="2:4" x14ac:dyDescent="0.3">
      <c r="B821" s="1033"/>
      <c r="C821" s="110"/>
    </row>
    <row r="822" spans="2:4" x14ac:dyDescent="0.3">
      <c r="B822" s="1033"/>
      <c r="C822" s="110"/>
    </row>
    <row r="823" spans="2:4" x14ac:dyDescent="0.3">
      <c r="B823" s="1033"/>
      <c r="C823" s="110"/>
    </row>
    <row r="824" spans="2:4" x14ac:dyDescent="0.3">
      <c r="B824" s="1033"/>
      <c r="C824" s="110"/>
    </row>
    <row r="825" spans="2:4" x14ac:dyDescent="0.3">
      <c r="B825" s="1033"/>
      <c r="C825" s="110"/>
    </row>
    <row r="826" spans="2:4" x14ac:dyDescent="0.3">
      <c r="B826" s="1033"/>
      <c r="C826" s="110"/>
    </row>
    <row r="827" spans="2:4" x14ac:dyDescent="0.3">
      <c r="B827" s="1033"/>
      <c r="C827" s="110"/>
    </row>
    <row r="828" spans="2:4" x14ac:dyDescent="0.3">
      <c r="B828" s="1033"/>
      <c r="C828" s="110"/>
    </row>
    <row r="830" spans="2:4" x14ac:dyDescent="0.3">
      <c r="B830" s="1034"/>
      <c r="C830" s="110"/>
      <c r="D830" s="1033"/>
    </row>
    <row r="831" spans="2:4" x14ac:dyDescent="0.3">
      <c r="B831" s="1033"/>
      <c r="C831" s="110"/>
    </row>
    <row r="832" spans="2:4" x14ac:dyDescent="0.3">
      <c r="B832" s="1033"/>
      <c r="C832" s="110"/>
    </row>
    <row r="833" spans="2:4" x14ac:dyDescent="0.3">
      <c r="B833" s="1033"/>
      <c r="C833" s="110"/>
    </row>
    <row r="834" spans="2:4" x14ac:dyDescent="0.3">
      <c r="B834" s="1035"/>
      <c r="C834" s="110"/>
    </row>
    <row r="835" spans="2:4" x14ac:dyDescent="0.3">
      <c r="B835" s="1033"/>
      <c r="C835" s="110"/>
    </row>
    <row r="836" spans="2:4" x14ac:dyDescent="0.3">
      <c r="B836" s="1033"/>
      <c r="C836" s="110"/>
    </row>
    <row r="837" spans="2:4" x14ac:dyDescent="0.3">
      <c r="B837" s="1033"/>
      <c r="C837" s="110"/>
    </row>
    <row r="838" spans="2:4" x14ac:dyDescent="0.3">
      <c r="B838" s="1033"/>
      <c r="C838" s="110"/>
    </row>
    <row r="839" spans="2:4" x14ac:dyDescent="0.3">
      <c r="B839" s="1033"/>
      <c r="C839" s="110"/>
    </row>
    <row r="841" spans="2:4" x14ac:dyDescent="0.3">
      <c r="B841" s="1034"/>
      <c r="C841" s="110"/>
      <c r="D841" s="1033"/>
    </row>
    <row r="842" spans="2:4" x14ac:dyDescent="0.3">
      <c r="B842" s="1033"/>
      <c r="C842" s="110"/>
    </row>
    <row r="843" spans="2:4" x14ac:dyDescent="0.3">
      <c r="B843" s="1033"/>
      <c r="C843" s="110"/>
    </row>
    <row r="844" spans="2:4" x14ac:dyDescent="0.3">
      <c r="B844" s="1033"/>
      <c r="C844" s="110"/>
    </row>
    <row r="845" spans="2:4" x14ac:dyDescent="0.3">
      <c r="B845" s="1033"/>
      <c r="C845" s="110"/>
    </row>
    <row r="846" spans="2:4" x14ac:dyDescent="0.3">
      <c r="B846" s="1035"/>
      <c r="C846" s="110"/>
    </row>
    <row r="847" spans="2:4" x14ac:dyDescent="0.3">
      <c r="B847" s="1033"/>
      <c r="C847" s="110"/>
    </row>
    <row r="848" spans="2:4" x14ac:dyDescent="0.3">
      <c r="B848" s="1033"/>
      <c r="C848" s="110"/>
    </row>
    <row r="849" spans="2:4" x14ac:dyDescent="0.3">
      <c r="B849" s="1033"/>
      <c r="C849" s="110"/>
    </row>
    <row r="850" spans="2:4" x14ac:dyDescent="0.3">
      <c r="B850" s="1033"/>
      <c r="C850" s="110"/>
    </row>
    <row r="852" spans="2:4" x14ac:dyDescent="0.3">
      <c r="B852" s="1034"/>
      <c r="C852" s="110"/>
      <c r="D852" s="1033"/>
    </row>
    <row r="853" spans="2:4" x14ac:dyDescent="0.3">
      <c r="B853" s="1033"/>
      <c r="C853" s="110"/>
    </row>
    <row r="854" spans="2:4" x14ac:dyDescent="0.3">
      <c r="B854" s="1033"/>
      <c r="C854" s="110"/>
    </row>
    <row r="855" spans="2:4" x14ac:dyDescent="0.3">
      <c r="B855" s="1033"/>
      <c r="C855" s="110"/>
    </row>
    <row r="856" spans="2:4" x14ac:dyDescent="0.3">
      <c r="B856" s="1035"/>
      <c r="C856" s="110"/>
    </row>
    <row r="857" spans="2:4" x14ac:dyDescent="0.3">
      <c r="B857" s="1035"/>
      <c r="C857" s="110"/>
    </row>
    <row r="858" spans="2:4" x14ac:dyDescent="0.3">
      <c r="B858" s="1033"/>
      <c r="C858" s="110"/>
    </row>
    <row r="860" spans="2:4" x14ac:dyDescent="0.3">
      <c r="B860" s="1034"/>
      <c r="C860" s="110"/>
      <c r="D860" s="1033"/>
    </row>
    <row r="861" spans="2:4" x14ac:dyDescent="0.3">
      <c r="B861" s="1033"/>
      <c r="C861" s="110"/>
    </row>
    <row r="862" spans="2:4" x14ac:dyDescent="0.3">
      <c r="B862" s="1033"/>
      <c r="C862" s="110"/>
    </row>
    <row r="863" spans="2:4" x14ac:dyDescent="0.3">
      <c r="B863" s="1033"/>
      <c r="C863" s="110"/>
    </row>
    <row r="864" spans="2:4" x14ac:dyDescent="0.3">
      <c r="B864" s="1033"/>
      <c r="C864" s="110"/>
    </row>
    <row r="865" spans="2:4" x14ac:dyDescent="0.3">
      <c r="B865" s="1033"/>
      <c r="C865" s="110"/>
    </row>
    <row r="866" spans="2:4" x14ac:dyDescent="0.3">
      <c r="B866" s="1033"/>
      <c r="C866" s="110"/>
    </row>
    <row r="867" spans="2:4" x14ac:dyDescent="0.3">
      <c r="B867" s="1033"/>
      <c r="C867" s="110"/>
    </row>
    <row r="868" spans="2:4" x14ac:dyDescent="0.3">
      <c r="B868" s="1033"/>
      <c r="C868" s="110"/>
    </row>
    <row r="869" spans="2:4" x14ac:dyDescent="0.3">
      <c r="B869" s="1033"/>
      <c r="C869" s="110"/>
    </row>
    <row r="870" spans="2:4" x14ac:dyDescent="0.3">
      <c r="B870" s="1035"/>
      <c r="C870" s="110"/>
    </row>
    <row r="872" spans="2:4" x14ac:dyDescent="0.3">
      <c r="B872" s="1034"/>
      <c r="C872" s="110"/>
      <c r="D872" s="1033"/>
    </row>
    <row r="873" spans="2:4" x14ac:dyDescent="0.3">
      <c r="B873" s="1035"/>
      <c r="C873" s="110"/>
    </row>
    <row r="874" spans="2:4" x14ac:dyDescent="0.3">
      <c r="B874" s="1033"/>
      <c r="C874" s="110"/>
    </row>
    <row r="875" spans="2:4" x14ac:dyDescent="0.3">
      <c r="B875" s="1033"/>
      <c r="C875" s="110"/>
    </row>
    <row r="877" spans="2:4" x14ac:dyDescent="0.3">
      <c r="B877" s="1034"/>
      <c r="C877" s="110"/>
      <c r="D877" s="1033"/>
    </row>
    <row r="878" spans="2:4" x14ac:dyDescent="0.3">
      <c r="B878" s="1035"/>
      <c r="C878" s="110"/>
    </row>
    <row r="879" spans="2:4" x14ac:dyDescent="0.3">
      <c r="B879" s="1033"/>
      <c r="C879" s="110"/>
    </row>
    <row r="880" spans="2:4" x14ac:dyDescent="0.3">
      <c r="B880" s="1033"/>
      <c r="C880" s="110"/>
    </row>
    <row r="881" spans="2:4" x14ac:dyDescent="0.3">
      <c r="B881" s="1033"/>
      <c r="C881" s="110"/>
    </row>
    <row r="882" spans="2:4" x14ac:dyDescent="0.3">
      <c r="B882" s="1033"/>
      <c r="C882" s="110"/>
    </row>
    <row r="883" spans="2:4" x14ac:dyDescent="0.3">
      <c r="B883" s="1033"/>
      <c r="C883" s="110"/>
    </row>
    <row r="884" spans="2:4" x14ac:dyDescent="0.3">
      <c r="B884" s="1033"/>
      <c r="C884" s="110"/>
    </row>
    <row r="886" spans="2:4" x14ac:dyDescent="0.3">
      <c r="B886" s="1034"/>
      <c r="C886" s="110"/>
      <c r="D886" s="1033"/>
    </row>
    <row r="887" spans="2:4" x14ac:dyDescent="0.3">
      <c r="B887" s="1033"/>
      <c r="C887" s="110"/>
    </row>
    <row r="888" spans="2:4" x14ac:dyDescent="0.3">
      <c r="B888" s="1033"/>
      <c r="C888" s="110"/>
    </row>
    <row r="889" spans="2:4" x14ac:dyDescent="0.3">
      <c r="B889" s="1033"/>
      <c r="C889" s="110"/>
    </row>
    <row r="890" spans="2:4" x14ac:dyDescent="0.3">
      <c r="B890" s="1033"/>
      <c r="C890" s="110"/>
    </row>
    <row r="891" spans="2:4" x14ac:dyDescent="0.3">
      <c r="B891" s="1033"/>
      <c r="C891" s="110"/>
    </row>
    <row r="892" spans="2:4" x14ac:dyDescent="0.3">
      <c r="B892" s="1033"/>
      <c r="C892" s="110"/>
    </row>
    <row r="893" spans="2:4" x14ac:dyDescent="0.3">
      <c r="B893" s="1033"/>
      <c r="C893" s="110"/>
    </row>
    <row r="894" spans="2:4" x14ac:dyDescent="0.3">
      <c r="B894" s="1033"/>
      <c r="C894" s="110"/>
    </row>
    <row r="896" spans="2:4" x14ac:dyDescent="0.3">
      <c r="B896" s="1034"/>
      <c r="C896" s="110"/>
      <c r="D896" s="1033"/>
    </row>
    <row r="897" spans="2:4" x14ac:dyDescent="0.3">
      <c r="B897" s="1035"/>
      <c r="C897" s="110"/>
    </row>
    <row r="898" spans="2:4" x14ac:dyDescent="0.3">
      <c r="B898" s="1033"/>
      <c r="C898" s="110"/>
    </row>
    <row r="899" spans="2:4" x14ac:dyDescent="0.3">
      <c r="B899" s="1033"/>
      <c r="C899" s="110"/>
    </row>
    <row r="900" spans="2:4" x14ac:dyDescent="0.3">
      <c r="B900" s="1033"/>
      <c r="C900" s="110"/>
    </row>
    <row r="901" spans="2:4" x14ac:dyDescent="0.3">
      <c r="B901" s="1033"/>
      <c r="C901" s="110"/>
    </row>
    <row r="903" spans="2:4" x14ac:dyDescent="0.3">
      <c r="B903" s="1034"/>
      <c r="C903" s="110"/>
      <c r="D903" s="1033"/>
    </row>
    <row r="904" spans="2:4" x14ac:dyDescent="0.3">
      <c r="B904" s="1033"/>
      <c r="C904" s="110"/>
    </row>
    <row r="905" spans="2:4" x14ac:dyDescent="0.3">
      <c r="B905" s="1033"/>
      <c r="C905" s="110"/>
    </row>
    <row r="906" spans="2:4" x14ac:dyDescent="0.3">
      <c r="B906" s="1033"/>
      <c r="C906" s="110"/>
    </row>
    <row r="907" spans="2:4" x14ac:dyDescent="0.3">
      <c r="B907" s="1033"/>
      <c r="C907" s="110"/>
    </row>
    <row r="909" spans="2:4" x14ac:dyDescent="0.3">
      <c r="B909" s="1034"/>
      <c r="C909" s="110"/>
      <c r="D909" s="1033"/>
    </row>
    <row r="910" spans="2:4" x14ac:dyDescent="0.3">
      <c r="B910" s="1033"/>
      <c r="C910" s="110"/>
    </row>
    <row r="911" spans="2:4" x14ac:dyDescent="0.3">
      <c r="B911" s="1033"/>
      <c r="C911" s="110"/>
    </row>
    <row r="912" spans="2:4" x14ac:dyDescent="0.3">
      <c r="B912" s="1033"/>
      <c r="C912" s="110"/>
    </row>
    <row r="914" spans="2:4" x14ac:dyDescent="0.3">
      <c r="B914" s="1034"/>
      <c r="C914" s="110"/>
      <c r="D914" s="1033"/>
    </row>
    <row r="915" spans="2:4" x14ac:dyDescent="0.3">
      <c r="B915" s="1035"/>
      <c r="C915" s="110"/>
    </row>
    <row r="916" spans="2:4" x14ac:dyDescent="0.3">
      <c r="B916" s="1035"/>
      <c r="C916" s="110"/>
    </row>
    <row r="917" spans="2:4" x14ac:dyDescent="0.3">
      <c r="B917" s="1035"/>
      <c r="C917" s="110"/>
    </row>
    <row r="918" spans="2:4" x14ac:dyDescent="0.3">
      <c r="B918" s="1033"/>
      <c r="C918" s="110"/>
    </row>
    <row r="919" spans="2:4" x14ac:dyDescent="0.3">
      <c r="B919" s="1033"/>
      <c r="C919" s="110"/>
    </row>
    <row r="920" spans="2:4" x14ac:dyDescent="0.3">
      <c r="B920" s="1033"/>
      <c r="C920" s="110"/>
    </row>
    <row r="921" spans="2:4" x14ac:dyDescent="0.3">
      <c r="B921" s="1033"/>
      <c r="C921" s="110"/>
    </row>
    <row r="922" spans="2:4" x14ac:dyDescent="0.3">
      <c r="B922" s="1033"/>
      <c r="C922" s="110"/>
    </row>
    <row r="923" spans="2:4" x14ac:dyDescent="0.3">
      <c r="B923" s="1033"/>
      <c r="C923" s="110"/>
    </row>
    <row r="924" spans="2:4" x14ac:dyDescent="0.3">
      <c r="B924" s="1033"/>
      <c r="C924" s="110"/>
    </row>
    <row r="925" spans="2:4" x14ac:dyDescent="0.3">
      <c r="B925" s="1033"/>
      <c r="C925" s="110"/>
    </row>
    <row r="926" spans="2:4" x14ac:dyDescent="0.3">
      <c r="B926" s="1033"/>
      <c r="C926" s="110"/>
    </row>
    <row r="928" spans="2:4" x14ac:dyDescent="0.3">
      <c r="B928" s="1034"/>
      <c r="C928" s="110"/>
      <c r="D928" s="1033"/>
    </row>
    <row r="929" spans="2:4" x14ac:dyDescent="0.3">
      <c r="B929" s="1033"/>
      <c r="C929" s="110"/>
    </row>
    <row r="931" spans="2:4" x14ac:dyDescent="0.3">
      <c r="B931" s="1034"/>
      <c r="C931" s="110"/>
      <c r="D931" s="1033"/>
    </row>
    <row r="932" spans="2:4" x14ac:dyDescent="0.3">
      <c r="B932" s="1033"/>
      <c r="C932" s="110"/>
    </row>
    <row r="933" spans="2:4" x14ac:dyDescent="0.3">
      <c r="B933" s="1033"/>
      <c r="C933" s="110"/>
    </row>
    <row r="935" spans="2:4" x14ac:dyDescent="0.3">
      <c r="B935" s="1034"/>
      <c r="C935" s="110"/>
      <c r="D935" s="1033"/>
    </row>
    <row r="936" spans="2:4" x14ac:dyDescent="0.3">
      <c r="B936" s="1033"/>
      <c r="C936" s="110"/>
    </row>
    <row r="937" spans="2:4" x14ac:dyDescent="0.3">
      <c r="B937" s="1033"/>
      <c r="C937" s="110"/>
    </row>
    <row r="938" spans="2:4" x14ac:dyDescent="0.3">
      <c r="B938" s="1035"/>
      <c r="C938" s="110"/>
    </row>
    <row r="939" spans="2:4" x14ac:dyDescent="0.3">
      <c r="B939" s="1033"/>
      <c r="C939" s="110"/>
    </row>
    <row r="940" spans="2:4" x14ac:dyDescent="0.3">
      <c r="B940" s="1033"/>
      <c r="C940" s="110"/>
    </row>
    <row r="941" spans="2:4" x14ac:dyDescent="0.3">
      <c r="B941" s="1033"/>
      <c r="C941" s="110"/>
    </row>
    <row r="942" spans="2:4" x14ac:dyDescent="0.3">
      <c r="B942" s="1033"/>
      <c r="C942" s="110"/>
    </row>
    <row r="943" spans="2:4" x14ac:dyDescent="0.3">
      <c r="B943" s="1033"/>
      <c r="C943" s="110"/>
    </row>
    <row r="944" spans="2:4" x14ac:dyDescent="0.3">
      <c r="B944" s="1033"/>
      <c r="C944" s="110"/>
    </row>
    <row r="946" spans="2:4" x14ac:dyDescent="0.3">
      <c r="B946" s="1034"/>
      <c r="C946" s="110"/>
      <c r="D946" s="1033"/>
    </row>
    <row r="947" spans="2:4" x14ac:dyDescent="0.3">
      <c r="B947" s="1033"/>
      <c r="C947" s="110"/>
    </row>
    <row r="948" spans="2:4" x14ac:dyDescent="0.3">
      <c r="B948" s="1033"/>
      <c r="C948" s="110"/>
    </row>
    <row r="949" spans="2:4" x14ac:dyDescent="0.3">
      <c r="B949" s="1033"/>
      <c r="C949" s="110"/>
    </row>
    <row r="950" spans="2:4" x14ac:dyDescent="0.3">
      <c r="B950" s="1033"/>
      <c r="C950" s="110"/>
    </row>
    <row r="951" spans="2:4" x14ac:dyDescent="0.3">
      <c r="B951" s="1033"/>
      <c r="C951" s="110"/>
    </row>
    <row r="952" spans="2:4" x14ac:dyDescent="0.3">
      <c r="B952" s="1033"/>
      <c r="C952" s="110"/>
    </row>
    <row r="953" spans="2:4" x14ac:dyDescent="0.3">
      <c r="B953" s="1035"/>
      <c r="C953" s="110"/>
    </row>
    <row r="955" spans="2:4" x14ac:dyDescent="0.3">
      <c r="B955" s="1033"/>
      <c r="C955" s="110"/>
    </row>
    <row r="956" spans="2:4" x14ac:dyDescent="0.3">
      <c r="B956" s="1033"/>
      <c r="C956" s="110"/>
    </row>
    <row r="957" spans="2:4" x14ac:dyDescent="0.3">
      <c r="B957" s="1033"/>
      <c r="C957" s="110"/>
    </row>
    <row r="958" spans="2:4" x14ac:dyDescent="0.3">
      <c r="B958" s="1033"/>
      <c r="C958" s="110"/>
    </row>
    <row r="959" spans="2:4" x14ac:dyDescent="0.3">
      <c r="B959" s="1033"/>
      <c r="C959" s="110"/>
    </row>
    <row r="961" spans="2:4" x14ac:dyDescent="0.3">
      <c r="B961" s="1034"/>
      <c r="C961" s="110"/>
      <c r="D961" s="1033"/>
    </row>
    <row r="962" spans="2:4" x14ac:dyDescent="0.3">
      <c r="B962" s="1035"/>
      <c r="C962" s="110"/>
    </row>
    <row r="963" spans="2:4" x14ac:dyDescent="0.3">
      <c r="B963" s="1033"/>
      <c r="C963" s="110"/>
    </row>
    <row r="964" spans="2:4" x14ac:dyDescent="0.3">
      <c r="B964" s="1033"/>
      <c r="C964" s="110"/>
    </row>
    <row r="965" spans="2:4" x14ac:dyDescent="0.3">
      <c r="B965" s="1033"/>
      <c r="C965" s="110"/>
    </row>
    <row r="966" spans="2:4" x14ac:dyDescent="0.3">
      <c r="B966" s="1033"/>
      <c r="C966" s="110"/>
    </row>
    <row r="967" spans="2:4" x14ac:dyDescent="0.3">
      <c r="B967" s="1033"/>
      <c r="C967" s="110"/>
    </row>
    <row r="969" spans="2:4" x14ac:dyDescent="0.3">
      <c r="B969" s="1034"/>
      <c r="C969" s="110"/>
      <c r="D969" s="1033"/>
    </row>
    <row r="970" spans="2:4" x14ac:dyDescent="0.3">
      <c r="B970" s="1033"/>
      <c r="C970" s="110"/>
    </row>
    <row r="971" spans="2:4" x14ac:dyDescent="0.3">
      <c r="B971" s="1033"/>
      <c r="C971" s="110"/>
    </row>
    <row r="972" spans="2:4" x14ac:dyDescent="0.3">
      <c r="B972" s="1033"/>
      <c r="C972" s="110"/>
    </row>
    <row r="973" spans="2:4" x14ac:dyDescent="0.3">
      <c r="B973" s="1033"/>
      <c r="C973" s="110"/>
    </row>
    <row r="974" spans="2:4" x14ac:dyDescent="0.3">
      <c r="B974" s="1033"/>
      <c r="C974" s="110"/>
    </row>
    <row r="975" spans="2:4" x14ac:dyDescent="0.3">
      <c r="B975" s="1033"/>
      <c r="C975" s="110"/>
    </row>
    <row r="976" spans="2:4" x14ac:dyDescent="0.3">
      <c r="B976" s="1033"/>
      <c r="C976" s="110"/>
    </row>
    <row r="978" spans="2:4" x14ac:dyDescent="0.3">
      <c r="B978" s="1034"/>
      <c r="C978" s="110"/>
      <c r="D978" s="1033"/>
    </row>
    <row r="979" spans="2:4" x14ac:dyDescent="0.3">
      <c r="B979" s="1033"/>
      <c r="C979" s="110"/>
    </row>
    <row r="980" spans="2:4" x14ac:dyDescent="0.3">
      <c r="B980" s="1033"/>
      <c r="C980" s="110"/>
    </row>
    <row r="981" spans="2:4" x14ac:dyDescent="0.3">
      <c r="B981" s="1033"/>
      <c r="C981" s="110"/>
    </row>
    <row r="982" spans="2:4" x14ac:dyDescent="0.3">
      <c r="B982" s="1033"/>
      <c r="C982" s="110"/>
    </row>
    <row r="983" spans="2:4" x14ac:dyDescent="0.3">
      <c r="B983" s="1033"/>
      <c r="C983" s="110"/>
    </row>
    <row r="985" spans="2:4" x14ac:dyDescent="0.3">
      <c r="B985" s="1034"/>
      <c r="C985" s="110"/>
      <c r="D985" s="1033"/>
    </row>
    <row r="986" spans="2:4" x14ac:dyDescent="0.3">
      <c r="B986" s="1033"/>
      <c r="C986" s="110"/>
    </row>
    <row r="987" spans="2:4" x14ac:dyDescent="0.3">
      <c r="B987" s="1033"/>
      <c r="C987" s="110"/>
    </row>
    <row r="988" spans="2:4" x14ac:dyDescent="0.3">
      <c r="B988" s="1033"/>
      <c r="C988" s="110"/>
    </row>
    <row r="989" spans="2:4" x14ac:dyDescent="0.3">
      <c r="B989" s="1033"/>
      <c r="C989" s="110"/>
    </row>
    <row r="990" spans="2:4" x14ac:dyDescent="0.3">
      <c r="B990" s="1033"/>
      <c r="C990" s="110"/>
    </row>
    <row r="991" spans="2:4" x14ac:dyDescent="0.3">
      <c r="B991" s="1033"/>
      <c r="C991" s="110"/>
    </row>
    <row r="992" spans="2:4" x14ac:dyDescent="0.3">
      <c r="B992" s="1033"/>
      <c r="C992" s="110"/>
    </row>
    <row r="993" spans="2:4" x14ac:dyDescent="0.3">
      <c r="B993" s="1033"/>
      <c r="C993" s="110"/>
    </row>
    <row r="995" spans="2:4" x14ac:dyDescent="0.3">
      <c r="B995" s="1034"/>
      <c r="C995" s="110"/>
      <c r="D995" s="1033"/>
    </row>
    <row r="996" spans="2:4" x14ac:dyDescent="0.3">
      <c r="B996" s="1033"/>
      <c r="C996" s="110"/>
    </row>
    <row r="997" spans="2:4" x14ac:dyDescent="0.3">
      <c r="B997" s="1033"/>
      <c r="C997" s="110"/>
    </row>
    <row r="998" spans="2:4" x14ac:dyDescent="0.3">
      <c r="B998" s="1033"/>
      <c r="C998" s="110"/>
    </row>
    <row r="999" spans="2:4" x14ac:dyDescent="0.3">
      <c r="B999" s="1033"/>
      <c r="C999" s="110"/>
    </row>
    <row r="1000" spans="2:4" x14ac:dyDescent="0.3">
      <c r="B1000" s="1033"/>
      <c r="C1000" s="110"/>
    </row>
    <row r="1001" spans="2:4" x14ac:dyDescent="0.3">
      <c r="B1001" s="1033"/>
      <c r="C1001" s="110"/>
    </row>
    <row r="1003" spans="2:4" x14ac:dyDescent="0.3">
      <c r="B1003" s="1034"/>
      <c r="C1003" s="110"/>
      <c r="D1003" s="1033"/>
    </row>
    <row r="1004" spans="2:4" x14ac:dyDescent="0.3">
      <c r="B1004" s="1035"/>
      <c r="C1004" s="110"/>
    </row>
    <row r="1005" spans="2:4" x14ac:dyDescent="0.3">
      <c r="B1005" s="1033"/>
      <c r="C1005" s="110"/>
    </row>
    <row r="1006" spans="2:4" x14ac:dyDescent="0.3">
      <c r="B1006" s="1033"/>
      <c r="C1006" s="110"/>
    </row>
    <row r="1007" spans="2:4" x14ac:dyDescent="0.3">
      <c r="B1007" s="1033"/>
      <c r="C1007" s="110"/>
    </row>
    <row r="1009" spans="2:4" x14ac:dyDescent="0.3">
      <c r="B1009" s="1034"/>
      <c r="C1009" s="110"/>
      <c r="D1009" s="1033"/>
    </row>
    <row r="1010" spans="2:4" x14ac:dyDescent="0.3">
      <c r="B1010" s="1033"/>
      <c r="C1010" s="110"/>
    </row>
    <row r="1011" spans="2:4" x14ac:dyDescent="0.3">
      <c r="B1011" s="1033"/>
      <c r="C1011" s="110"/>
    </row>
    <row r="1012" spans="2:4" x14ac:dyDescent="0.3">
      <c r="B1012" s="1033"/>
      <c r="C1012" s="110"/>
    </row>
    <row r="1013" spans="2:4" x14ac:dyDescent="0.3">
      <c r="B1013" s="1035"/>
      <c r="C1013" s="110"/>
    </row>
    <row r="1014" spans="2:4" x14ac:dyDescent="0.3">
      <c r="B1014" s="1033"/>
      <c r="C1014" s="110"/>
    </row>
    <row r="1015" spans="2:4" x14ac:dyDescent="0.3">
      <c r="B1015" s="1033"/>
      <c r="C1015" s="110"/>
    </row>
    <row r="1017" spans="2:4" x14ac:dyDescent="0.3">
      <c r="B1017" s="1035"/>
      <c r="C1017" s="110"/>
      <c r="D1017" s="1033"/>
    </row>
    <row r="1018" spans="2:4" x14ac:dyDescent="0.3">
      <c r="B1018" s="1033"/>
      <c r="C1018" s="110"/>
    </row>
    <row r="1019" spans="2:4" x14ac:dyDescent="0.3">
      <c r="B1019" s="1033"/>
      <c r="C1019" s="110"/>
    </row>
    <row r="1020" spans="2:4" x14ac:dyDescent="0.3">
      <c r="B1020" s="1033"/>
      <c r="C1020" s="110"/>
    </row>
    <row r="1021" spans="2:4" x14ac:dyDescent="0.3">
      <c r="B1021" s="1035"/>
      <c r="C1021" s="110"/>
    </row>
    <row r="1022" spans="2:4" x14ac:dyDescent="0.3">
      <c r="B1022" s="1033"/>
      <c r="C1022" s="110"/>
    </row>
    <row r="1023" spans="2:4" x14ac:dyDescent="0.3">
      <c r="B1023" s="1033"/>
      <c r="C1023" s="110"/>
    </row>
    <row r="1024" spans="2:4" x14ac:dyDescent="0.3">
      <c r="B1024" s="1033"/>
      <c r="C1024" s="110"/>
    </row>
    <row r="1026" spans="2:4" x14ac:dyDescent="0.3">
      <c r="B1026" s="1034"/>
      <c r="C1026" s="110"/>
      <c r="D1026" s="1033"/>
    </row>
    <row r="1027" spans="2:4" x14ac:dyDescent="0.3">
      <c r="B1027" s="1033"/>
      <c r="C1027" s="110"/>
    </row>
    <row r="1028" spans="2:4" x14ac:dyDescent="0.3">
      <c r="B1028" s="1033"/>
      <c r="C1028" s="110"/>
    </row>
    <row r="1029" spans="2:4" x14ac:dyDescent="0.3">
      <c r="B1029" s="1035"/>
      <c r="C1029" s="110"/>
    </row>
    <row r="1030" spans="2:4" x14ac:dyDescent="0.3">
      <c r="B1030" s="1033"/>
      <c r="C1030" s="110"/>
    </row>
    <row r="1031" spans="2:4" x14ac:dyDescent="0.3">
      <c r="B1031" s="1033"/>
      <c r="C1031" s="110"/>
    </row>
    <row r="1033" spans="2:4" x14ac:dyDescent="0.3">
      <c r="B1033" s="1034"/>
      <c r="C1033" s="110"/>
      <c r="D1033" s="1033"/>
    </row>
    <row r="1034" spans="2:4" x14ac:dyDescent="0.3">
      <c r="B1034" s="1035"/>
      <c r="C1034" s="110"/>
    </row>
    <row r="1035" spans="2:4" x14ac:dyDescent="0.3">
      <c r="B1035" s="1033"/>
      <c r="C1035" s="110"/>
    </row>
    <row r="1036" spans="2:4" x14ac:dyDescent="0.3">
      <c r="B1036" s="1033"/>
      <c r="C1036" s="110"/>
    </row>
    <row r="1037" spans="2:4" x14ac:dyDescent="0.3">
      <c r="B1037" s="1035"/>
      <c r="C1037" s="110"/>
    </row>
    <row r="1038" spans="2:4" x14ac:dyDescent="0.3">
      <c r="B1038" s="1035"/>
      <c r="C1038" s="110"/>
    </row>
    <row r="1041" spans="2:4" x14ac:dyDescent="0.3">
      <c r="B1041" s="1034"/>
      <c r="C1041" s="110"/>
      <c r="D1041" s="1033"/>
    </row>
    <row r="1042" spans="2:4" x14ac:dyDescent="0.3">
      <c r="B1042" s="1033"/>
      <c r="C1042" s="110"/>
    </row>
    <row r="1043" spans="2:4" x14ac:dyDescent="0.3">
      <c r="B1043" s="1033"/>
      <c r="C1043" s="110"/>
    </row>
    <row r="1044" spans="2:4" x14ac:dyDescent="0.3">
      <c r="B1044" s="1033"/>
      <c r="C1044" s="110"/>
    </row>
    <row r="1045" spans="2:4" x14ac:dyDescent="0.3">
      <c r="B1045" s="1033"/>
      <c r="C1045" s="110"/>
    </row>
    <row r="1046" spans="2:4" x14ac:dyDescent="0.3">
      <c r="B1046" s="1033"/>
      <c r="C1046" s="110"/>
    </row>
    <row r="1047" spans="2:4" x14ac:dyDescent="0.3">
      <c r="B1047" s="1033"/>
      <c r="C1047" s="110"/>
    </row>
    <row r="1048" spans="2:4" x14ac:dyDescent="0.3">
      <c r="B1048" s="1035"/>
      <c r="C1048" s="110"/>
    </row>
    <row r="1051" spans="2:4" x14ac:dyDescent="0.3">
      <c r="B1051" s="1034"/>
      <c r="C1051" s="110"/>
      <c r="D1051" s="1033"/>
    </row>
    <row r="1052" spans="2:4" x14ac:dyDescent="0.3">
      <c r="B1052" s="1035"/>
      <c r="C1052" s="110"/>
    </row>
    <row r="1053" spans="2:4" x14ac:dyDescent="0.3">
      <c r="B1053" s="1033"/>
      <c r="C1053" s="110"/>
    </row>
    <row r="1054" spans="2:4" x14ac:dyDescent="0.3">
      <c r="B1054" s="1033"/>
      <c r="C1054" s="110"/>
    </row>
    <row r="1055" spans="2:4" x14ac:dyDescent="0.3">
      <c r="B1055" s="1033"/>
      <c r="C1055" s="110"/>
    </row>
    <row r="1056" spans="2:4" x14ac:dyDescent="0.3">
      <c r="B1056" s="1033"/>
      <c r="C1056" s="110"/>
    </row>
    <row r="1057" spans="2:4" x14ac:dyDescent="0.3">
      <c r="B1057" s="1033"/>
      <c r="C1057" s="110"/>
    </row>
    <row r="1058" spans="2:4" x14ac:dyDescent="0.3">
      <c r="B1058" s="1033"/>
      <c r="C1058" s="110"/>
    </row>
    <row r="1059" spans="2:4" x14ac:dyDescent="0.3">
      <c r="B1059" s="1035"/>
      <c r="C1059" s="110"/>
    </row>
    <row r="1060" spans="2:4" x14ac:dyDescent="0.3">
      <c r="B1060" s="1033"/>
      <c r="C1060" s="110"/>
    </row>
    <row r="1061" spans="2:4" x14ac:dyDescent="0.3">
      <c r="B1061" s="1033"/>
      <c r="C1061" s="110"/>
    </row>
    <row r="1062" spans="2:4" x14ac:dyDescent="0.3">
      <c r="B1062" s="1035"/>
      <c r="C1062" s="110"/>
    </row>
    <row r="1065" spans="2:4" x14ac:dyDescent="0.3">
      <c r="B1065" s="1034"/>
      <c r="C1065" s="110"/>
      <c r="D1065" s="1033"/>
    </row>
    <row r="1066" spans="2:4" x14ac:dyDescent="0.3">
      <c r="B1066" s="1033"/>
      <c r="C1066" s="110"/>
    </row>
    <row r="1067" spans="2:4" x14ac:dyDescent="0.3">
      <c r="B1067" s="1035"/>
      <c r="C1067" s="110"/>
    </row>
    <row r="1068" spans="2:4" x14ac:dyDescent="0.3">
      <c r="B1068" s="1033"/>
      <c r="C1068" s="110"/>
    </row>
    <row r="1070" spans="2:4" x14ac:dyDescent="0.3">
      <c r="B1070" s="1034"/>
      <c r="C1070" s="110"/>
      <c r="D1070" s="1033"/>
    </row>
    <row r="1071" spans="2:4" x14ac:dyDescent="0.3">
      <c r="B1071" s="1033"/>
      <c r="C1071" s="110"/>
    </row>
    <row r="1072" spans="2:4" x14ac:dyDescent="0.3">
      <c r="B1072" s="1033"/>
      <c r="C1072" s="110"/>
    </row>
    <row r="1073" spans="2:4" x14ac:dyDescent="0.3">
      <c r="B1073" s="1033"/>
      <c r="C1073" s="110"/>
    </row>
    <row r="1074" spans="2:4" x14ac:dyDescent="0.3">
      <c r="B1074" s="1033"/>
      <c r="C1074" s="110"/>
    </row>
    <row r="1076" spans="2:4" x14ac:dyDescent="0.3">
      <c r="B1076" s="1034"/>
      <c r="C1076" s="110"/>
      <c r="D1076" s="1033"/>
    </row>
    <row r="1077" spans="2:4" x14ac:dyDescent="0.3">
      <c r="B1077" s="1033"/>
      <c r="C1077" s="110"/>
    </row>
    <row r="1078" spans="2:4" x14ac:dyDescent="0.3">
      <c r="B1078" s="1033"/>
      <c r="C1078" s="110"/>
    </row>
    <row r="1079" spans="2:4" x14ac:dyDescent="0.3">
      <c r="B1079" s="1035"/>
      <c r="C1079" s="110"/>
    </row>
    <row r="1080" spans="2:4" x14ac:dyDescent="0.3">
      <c r="B1080" s="1033"/>
      <c r="C1080" s="110"/>
    </row>
    <row r="1082" spans="2:4" x14ac:dyDescent="0.3">
      <c r="B1082" s="1034"/>
      <c r="C1082" s="110"/>
      <c r="D1082" s="1033"/>
    </row>
    <row r="1083" spans="2:4" x14ac:dyDescent="0.3">
      <c r="B1083" s="1033"/>
      <c r="C1083" s="110"/>
    </row>
    <row r="1084" spans="2:4" x14ac:dyDescent="0.3">
      <c r="B1084" s="1033"/>
      <c r="C1084" s="110"/>
    </row>
    <row r="1085" spans="2:4" x14ac:dyDescent="0.3">
      <c r="B1085" s="1035"/>
      <c r="C1085" s="110"/>
    </row>
    <row r="1086" spans="2:4" x14ac:dyDescent="0.3">
      <c r="B1086" s="1033"/>
      <c r="C1086" s="110"/>
    </row>
    <row r="1087" spans="2:4" x14ac:dyDescent="0.3">
      <c r="B1087" s="1033"/>
      <c r="C1087" s="110"/>
    </row>
    <row r="1088" spans="2:4" x14ac:dyDescent="0.3">
      <c r="B1088" s="1033"/>
      <c r="C1088" s="110"/>
    </row>
    <row r="1090" spans="2:4" x14ac:dyDescent="0.3">
      <c r="B1090" s="1034"/>
      <c r="C1090" s="110"/>
      <c r="D1090" s="1033"/>
    </row>
    <row r="1091" spans="2:4" x14ac:dyDescent="0.3">
      <c r="B1091" s="1033"/>
      <c r="C1091" s="110"/>
    </row>
    <row r="1092" spans="2:4" x14ac:dyDescent="0.3">
      <c r="B1092" s="1035"/>
      <c r="C1092" s="110"/>
    </row>
    <row r="1093" spans="2:4" x14ac:dyDescent="0.3">
      <c r="B1093" s="1033"/>
      <c r="C1093" s="110"/>
    </row>
    <row r="1094" spans="2:4" x14ac:dyDescent="0.3">
      <c r="B1094" s="1035"/>
      <c r="C1094" s="110"/>
    </row>
    <row r="1095" spans="2:4" x14ac:dyDescent="0.3">
      <c r="B1095" s="1033"/>
      <c r="C1095" s="110"/>
    </row>
    <row r="1096" spans="2:4" x14ac:dyDescent="0.3">
      <c r="B1096" s="1033"/>
      <c r="C1096" s="110"/>
    </row>
    <row r="1097" spans="2:4" x14ac:dyDescent="0.3">
      <c r="B1097" s="1033"/>
      <c r="C1097" s="110"/>
    </row>
    <row r="1098" spans="2:4" x14ac:dyDescent="0.3">
      <c r="B1098" s="1033"/>
      <c r="C1098" s="110"/>
    </row>
    <row r="1099" spans="2:4" x14ac:dyDescent="0.3">
      <c r="B1099" s="1033"/>
      <c r="C1099" s="110"/>
    </row>
    <row r="1100" spans="2:4" x14ac:dyDescent="0.3">
      <c r="B1100" s="1033"/>
      <c r="C1100" s="110"/>
    </row>
    <row r="1101" spans="2:4" x14ac:dyDescent="0.3">
      <c r="B1101" s="1035"/>
      <c r="C1101" s="110"/>
    </row>
    <row r="1104" spans="2:4" x14ac:dyDescent="0.3">
      <c r="B1104" s="1034"/>
      <c r="C1104" s="110"/>
      <c r="D1104" s="1033"/>
    </row>
    <row r="1105" spans="2:4" x14ac:dyDescent="0.3">
      <c r="B1105" s="1033"/>
      <c r="C1105" s="110"/>
    </row>
    <row r="1106" spans="2:4" x14ac:dyDescent="0.3">
      <c r="B1106" s="1033"/>
      <c r="C1106" s="110"/>
    </row>
    <row r="1107" spans="2:4" x14ac:dyDescent="0.3">
      <c r="B1107" s="1033"/>
      <c r="C1107" s="110"/>
    </row>
    <row r="1108" spans="2:4" x14ac:dyDescent="0.3">
      <c r="B1108" s="1033"/>
      <c r="C1108" s="110"/>
    </row>
    <row r="1109" spans="2:4" x14ac:dyDescent="0.3">
      <c r="B1109" s="1033"/>
      <c r="C1109" s="110"/>
    </row>
    <row r="1110" spans="2:4" x14ac:dyDescent="0.3">
      <c r="B1110" s="1035"/>
      <c r="C1110" s="110"/>
    </row>
    <row r="1111" spans="2:4" x14ac:dyDescent="0.3">
      <c r="B1111" s="1033"/>
      <c r="C1111" s="110"/>
    </row>
    <row r="1112" spans="2:4" x14ac:dyDescent="0.3">
      <c r="B1112" s="1033"/>
      <c r="C1112" s="110"/>
    </row>
    <row r="1114" spans="2:4" x14ac:dyDescent="0.3">
      <c r="B1114" s="1034"/>
      <c r="C1114" s="110"/>
      <c r="D1114" s="1033"/>
    </row>
    <row r="1115" spans="2:4" x14ac:dyDescent="0.3">
      <c r="B1115" s="1033"/>
      <c r="C1115" s="110"/>
    </row>
    <row r="1116" spans="2:4" x14ac:dyDescent="0.3">
      <c r="B1116" s="1033"/>
      <c r="C1116" s="110"/>
    </row>
    <row r="1117" spans="2:4" x14ac:dyDescent="0.3">
      <c r="B1117" s="1033"/>
      <c r="C1117" s="110"/>
    </row>
    <row r="1118" spans="2:4" x14ac:dyDescent="0.3">
      <c r="B1118" s="1033"/>
      <c r="C1118" s="110"/>
    </row>
    <row r="1119" spans="2:4" x14ac:dyDescent="0.3">
      <c r="B1119" s="1033"/>
      <c r="C1119" s="110"/>
    </row>
    <row r="1120" spans="2:4" x14ac:dyDescent="0.3">
      <c r="B1120" s="1033"/>
      <c r="C1120" s="110"/>
    </row>
    <row r="1121" spans="2:4" x14ac:dyDescent="0.3">
      <c r="B1121" s="1033"/>
      <c r="C1121" s="110"/>
    </row>
    <row r="1122" spans="2:4" x14ac:dyDescent="0.3">
      <c r="B1122" s="1033"/>
      <c r="C1122" s="110"/>
    </row>
    <row r="1123" spans="2:4" x14ac:dyDescent="0.3">
      <c r="B1123" s="1033"/>
      <c r="C1123" s="110"/>
    </row>
    <row r="1124" spans="2:4" x14ac:dyDescent="0.3">
      <c r="B1124" s="1035"/>
      <c r="C1124" s="110"/>
    </row>
    <row r="1125" spans="2:4" x14ac:dyDescent="0.3">
      <c r="B1125" s="1033"/>
      <c r="C1125" s="110"/>
    </row>
    <row r="1126" spans="2:4" x14ac:dyDescent="0.3">
      <c r="B1126" s="1033"/>
      <c r="C1126" s="110"/>
    </row>
    <row r="1127" spans="2:4" x14ac:dyDescent="0.3">
      <c r="B1127" s="1033"/>
      <c r="C1127" s="110"/>
    </row>
    <row r="1128" spans="2:4" x14ac:dyDescent="0.3">
      <c r="B1128" s="1033"/>
      <c r="C1128" s="110"/>
    </row>
    <row r="1129" spans="2:4" x14ac:dyDescent="0.3">
      <c r="B1129" s="1033"/>
      <c r="C1129" s="110"/>
    </row>
    <row r="1130" spans="2:4" x14ac:dyDescent="0.3">
      <c r="B1130" s="1033"/>
      <c r="C1130" s="110"/>
    </row>
    <row r="1131" spans="2:4" x14ac:dyDescent="0.3">
      <c r="B1131" s="1033"/>
      <c r="C1131" s="110"/>
    </row>
    <row r="1132" spans="2:4" x14ac:dyDescent="0.3">
      <c r="B1132" s="1035"/>
      <c r="C1132" s="110"/>
    </row>
    <row r="1133" spans="2:4" x14ac:dyDescent="0.3">
      <c r="B1133" s="1033"/>
      <c r="C1133" s="110"/>
    </row>
    <row r="1135" spans="2:4" x14ac:dyDescent="0.3">
      <c r="B1135" s="1034"/>
      <c r="C1135" s="110"/>
      <c r="D1135" s="1033"/>
    </row>
    <row r="1136" spans="2:4" x14ac:dyDescent="0.3">
      <c r="B1136" s="1033"/>
      <c r="C1136" s="110"/>
    </row>
    <row r="1137" spans="2:4" x14ac:dyDescent="0.3">
      <c r="B1137" s="1033"/>
      <c r="C1137" s="110"/>
    </row>
    <row r="1138" spans="2:4" x14ac:dyDescent="0.3">
      <c r="B1138" s="1035"/>
      <c r="C1138" s="110"/>
    </row>
    <row r="1139" spans="2:4" x14ac:dyDescent="0.3">
      <c r="B1139" s="1035"/>
      <c r="C1139" s="110"/>
    </row>
    <row r="1140" spans="2:4" x14ac:dyDescent="0.3">
      <c r="B1140" s="1033"/>
      <c r="C1140" s="110"/>
    </row>
    <row r="1141" spans="2:4" x14ac:dyDescent="0.3">
      <c r="B1141" s="1033"/>
      <c r="C1141" s="110"/>
    </row>
    <row r="1142" spans="2:4" x14ac:dyDescent="0.3">
      <c r="B1142" s="1035"/>
      <c r="C1142" s="110"/>
    </row>
    <row r="1143" spans="2:4" x14ac:dyDescent="0.3">
      <c r="B1143" s="1033"/>
      <c r="C1143" s="110"/>
    </row>
    <row r="1145" spans="2:4" x14ac:dyDescent="0.3">
      <c r="B1145" s="1034"/>
      <c r="C1145" s="110"/>
      <c r="D1145" s="1033"/>
    </row>
    <row r="1146" spans="2:4" x14ac:dyDescent="0.3">
      <c r="B1146" s="1033"/>
      <c r="C1146" s="110"/>
    </row>
    <row r="1147" spans="2:4" x14ac:dyDescent="0.3">
      <c r="B1147" s="1035"/>
      <c r="C1147" s="110"/>
    </row>
    <row r="1148" spans="2:4" x14ac:dyDescent="0.3">
      <c r="B1148" s="1035"/>
      <c r="C1148" s="110"/>
    </row>
    <row r="1151" spans="2:4" x14ac:dyDescent="0.3">
      <c r="B1151" s="1034"/>
      <c r="C1151" s="110"/>
      <c r="D1151" s="1033"/>
    </row>
    <row r="1152" spans="2:4" x14ac:dyDescent="0.3">
      <c r="B1152" s="1033"/>
      <c r="C1152" s="110"/>
    </row>
    <row r="1153" spans="2:4" x14ac:dyDescent="0.3">
      <c r="B1153" s="1033"/>
      <c r="C1153" s="110"/>
    </row>
    <row r="1154" spans="2:4" x14ac:dyDescent="0.3">
      <c r="B1154" s="1033"/>
      <c r="C1154" s="110"/>
    </row>
    <row r="1155" spans="2:4" x14ac:dyDescent="0.3">
      <c r="B1155" s="1033"/>
      <c r="C1155" s="110"/>
    </row>
    <row r="1156" spans="2:4" x14ac:dyDescent="0.3">
      <c r="B1156" s="1033"/>
      <c r="C1156" s="110"/>
    </row>
    <row r="1157" spans="2:4" x14ac:dyDescent="0.3">
      <c r="B1157" s="1035"/>
      <c r="C1157" s="110"/>
    </row>
    <row r="1158" spans="2:4" x14ac:dyDescent="0.3">
      <c r="B1158" s="1033"/>
      <c r="C1158" s="110"/>
    </row>
    <row r="1159" spans="2:4" x14ac:dyDescent="0.3">
      <c r="B1159" s="1033"/>
      <c r="C1159" s="110"/>
    </row>
    <row r="1160" spans="2:4" x14ac:dyDescent="0.3">
      <c r="B1160" s="1035"/>
      <c r="C1160" s="110"/>
    </row>
    <row r="1161" spans="2:4" x14ac:dyDescent="0.3">
      <c r="B1161" s="1033"/>
      <c r="C1161" s="110"/>
    </row>
    <row r="1162" spans="2:4" x14ac:dyDescent="0.3">
      <c r="B1162" s="1033"/>
      <c r="C1162" s="110"/>
    </row>
    <row r="1163" spans="2:4" x14ac:dyDescent="0.3">
      <c r="B1163" s="1033"/>
      <c r="C1163" s="110"/>
    </row>
    <row r="1164" spans="2:4" x14ac:dyDescent="0.3">
      <c r="B1164" s="1033"/>
      <c r="C1164" s="110"/>
    </row>
    <row r="1166" spans="2:4" x14ac:dyDescent="0.3">
      <c r="B1166" s="1034"/>
      <c r="C1166" s="110"/>
      <c r="D1166" s="1033"/>
    </row>
    <row r="1167" spans="2:4" x14ac:dyDescent="0.3">
      <c r="B1167" s="1033"/>
      <c r="C1167" s="110"/>
    </row>
    <row r="1168" spans="2:4" x14ac:dyDescent="0.3">
      <c r="B1168" s="1033"/>
      <c r="C1168" s="110"/>
    </row>
    <row r="1169" spans="2:4" x14ac:dyDescent="0.3">
      <c r="B1169" s="1033"/>
      <c r="C1169" s="110"/>
    </row>
    <row r="1170" spans="2:4" x14ac:dyDescent="0.3">
      <c r="B1170" s="1033"/>
      <c r="C1170" s="110"/>
    </row>
    <row r="1171" spans="2:4" x14ac:dyDescent="0.3">
      <c r="B1171" s="1033"/>
      <c r="C1171" s="110"/>
    </row>
    <row r="1172" spans="2:4" x14ac:dyDescent="0.3">
      <c r="B1172" s="1033"/>
      <c r="C1172" s="110"/>
    </row>
    <row r="1173" spans="2:4" x14ac:dyDescent="0.3">
      <c r="B1173" s="1033"/>
      <c r="C1173" s="110"/>
    </row>
    <row r="1174" spans="2:4" x14ac:dyDescent="0.3">
      <c r="B1174" s="1033"/>
      <c r="C1174" s="110"/>
    </row>
    <row r="1175" spans="2:4" x14ac:dyDescent="0.3">
      <c r="B1175" s="1033"/>
      <c r="C1175" s="110"/>
    </row>
    <row r="1176" spans="2:4" x14ac:dyDescent="0.3">
      <c r="B1176" s="1035"/>
      <c r="C1176" s="110"/>
    </row>
    <row r="1177" spans="2:4" x14ac:dyDescent="0.3">
      <c r="B1177" s="1033"/>
      <c r="C1177" s="110"/>
    </row>
    <row r="1178" spans="2:4" x14ac:dyDescent="0.3">
      <c r="B1178" s="1033"/>
      <c r="C1178" s="110"/>
    </row>
    <row r="1180" spans="2:4" x14ac:dyDescent="0.3">
      <c r="B1180" s="1034"/>
      <c r="C1180" s="110"/>
      <c r="D1180" s="1033"/>
    </row>
    <row r="1181" spans="2:4" x14ac:dyDescent="0.3">
      <c r="B1181" s="1033"/>
      <c r="C1181" s="110"/>
    </row>
    <row r="1182" spans="2:4" x14ac:dyDescent="0.3">
      <c r="B1182" s="1033"/>
      <c r="C1182" s="110"/>
    </row>
    <row r="1183" spans="2:4" x14ac:dyDescent="0.3">
      <c r="B1183" s="1033"/>
      <c r="C1183" s="110"/>
    </row>
    <row r="1184" spans="2:4" x14ac:dyDescent="0.3">
      <c r="B1184" s="1033"/>
      <c r="C1184" s="110"/>
    </row>
    <row r="1185" spans="2:4" x14ac:dyDescent="0.3">
      <c r="B1185" s="1033"/>
      <c r="C1185" s="110"/>
    </row>
    <row r="1186" spans="2:4" x14ac:dyDescent="0.3">
      <c r="B1186" s="1033"/>
      <c r="C1186" s="110"/>
    </row>
    <row r="1187" spans="2:4" x14ac:dyDescent="0.3">
      <c r="B1187" s="1033"/>
      <c r="C1187" s="110"/>
    </row>
    <row r="1188" spans="2:4" x14ac:dyDescent="0.3">
      <c r="B1188" s="1033"/>
      <c r="C1188" s="110"/>
    </row>
    <row r="1189" spans="2:4" x14ac:dyDescent="0.3">
      <c r="B1189" s="1035"/>
      <c r="C1189" s="110"/>
    </row>
    <row r="1190" spans="2:4" x14ac:dyDescent="0.3">
      <c r="B1190" s="1033"/>
      <c r="C1190" s="110"/>
    </row>
    <row r="1191" spans="2:4" x14ac:dyDescent="0.3">
      <c r="B1191" s="1033"/>
      <c r="C1191" s="110"/>
    </row>
    <row r="1192" spans="2:4" x14ac:dyDescent="0.3">
      <c r="B1192" s="1033"/>
      <c r="C1192" s="110"/>
    </row>
    <row r="1193" spans="2:4" x14ac:dyDescent="0.3">
      <c r="B1193" s="1033"/>
      <c r="C1193" s="110"/>
    </row>
    <row r="1194" spans="2:4" x14ac:dyDescent="0.3">
      <c r="B1194" s="1033"/>
      <c r="C1194" s="110"/>
    </row>
    <row r="1196" spans="2:4" x14ac:dyDescent="0.3">
      <c r="B1196" s="1034"/>
      <c r="C1196" s="110"/>
      <c r="D1196" s="1033"/>
    </row>
    <row r="1197" spans="2:4" x14ac:dyDescent="0.3">
      <c r="B1197" s="1033"/>
      <c r="C1197" s="110"/>
    </row>
    <row r="1198" spans="2:4" x14ac:dyDescent="0.3">
      <c r="B1198" s="1033"/>
      <c r="C1198" s="110"/>
    </row>
    <row r="1199" spans="2:4" x14ac:dyDescent="0.3">
      <c r="B1199" s="1033"/>
      <c r="C1199" s="110"/>
    </row>
    <row r="1200" spans="2:4" x14ac:dyDescent="0.3">
      <c r="B1200" s="1033"/>
      <c r="C1200" s="110"/>
    </row>
    <row r="1201" spans="2:4" x14ac:dyDescent="0.3">
      <c r="B1201" s="1035"/>
      <c r="C1201" s="110"/>
    </row>
    <row r="1202" spans="2:4" x14ac:dyDescent="0.3">
      <c r="B1202" s="1033"/>
      <c r="C1202" s="110"/>
    </row>
    <row r="1203" spans="2:4" x14ac:dyDescent="0.3">
      <c r="B1203" s="1035"/>
      <c r="C1203" s="110"/>
    </row>
    <row r="1204" spans="2:4" x14ac:dyDescent="0.3">
      <c r="B1204" s="1033"/>
      <c r="C1204" s="110"/>
    </row>
    <row r="1205" spans="2:4" x14ac:dyDescent="0.3">
      <c r="B1205" s="1033"/>
      <c r="C1205" s="110"/>
    </row>
    <row r="1206" spans="2:4" x14ac:dyDescent="0.3">
      <c r="B1206" s="1033"/>
      <c r="C1206" s="110"/>
    </row>
    <row r="1207" spans="2:4" x14ac:dyDescent="0.3">
      <c r="B1207" s="1033"/>
      <c r="C1207" s="110"/>
    </row>
    <row r="1208" spans="2:4" x14ac:dyDescent="0.3">
      <c r="B1208" s="1035"/>
      <c r="C1208" s="110"/>
    </row>
    <row r="1209" spans="2:4" x14ac:dyDescent="0.3">
      <c r="B1209" s="1033"/>
      <c r="C1209" s="110"/>
    </row>
    <row r="1210" spans="2:4" x14ac:dyDescent="0.3">
      <c r="B1210" s="1033"/>
      <c r="C1210" s="110"/>
    </row>
    <row r="1211" spans="2:4" x14ac:dyDescent="0.3">
      <c r="B1211" s="1033"/>
      <c r="C1211" s="110"/>
    </row>
    <row r="1213" spans="2:4" x14ac:dyDescent="0.3">
      <c r="B1213" s="1034"/>
      <c r="C1213" s="110"/>
      <c r="D1213" s="1033"/>
    </row>
    <row r="1214" spans="2:4" x14ac:dyDescent="0.3">
      <c r="B1214" s="1035"/>
      <c r="C1214" s="110"/>
    </row>
    <row r="1215" spans="2:4" x14ac:dyDescent="0.3">
      <c r="B1215" s="1033"/>
      <c r="C1215" s="110"/>
    </row>
    <row r="1216" spans="2:4" x14ac:dyDescent="0.3">
      <c r="B1216" s="1033"/>
      <c r="C1216" s="110"/>
    </row>
    <row r="1217" spans="2:4" x14ac:dyDescent="0.3">
      <c r="B1217" s="1033"/>
      <c r="C1217" s="110"/>
    </row>
    <row r="1218" spans="2:4" x14ac:dyDescent="0.3">
      <c r="B1218" s="1033"/>
      <c r="C1218" s="110"/>
    </row>
    <row r="1219" spans="2:4" x14ac:dyDescent="0.3">
      <c r="B1219" s="1033"/>
      <c r="C1219" s="110"/>
    </row>
    <row r="1220" spans="2:4" x14ac:dyDescent="0.3">
      <c r="B1220" s="1033"/>
      <c r="C1220" s="110"/>
    </row>
    <row r="1221" spans="2:4" x14ac:dyDescent="0.3">
      <c r="B1221" s="1033"/>
      <c r="C1221" s="110"/>
    </row>
    <row r="1222" spans="2:4" x14ac:dyDescent="0.3">
      <c r="B1222" s="1033"/>
      <c r="C1222" s="110"/>
    </row>
    <row r="1223" spans="2:4" x14ac:dyDescent="0.3">
      <c r="B1223" s="1033"/>
      <c r="C1223" s="110"/>
    </row>
    <row r="1224" spans="2:4" x14ac:dyDescent="0.3">
      <c r="B1224" s="1033"/>
      <c r="C1224" s="110"/>
    </row>
    <row r="1226" spans="2:4" x14ac:dyDescent="0.3">
      <c r="B1226" s="1034"/>
      <c r="C1226" s="110"/>
      <c r="D1226" s="1033"/>
    </row>
    <row r="1227" spans="2:4" x14ac:dyDescent="0.3">
      <c r="B1227" s="1033"/>
      <c r="C1227" s="110"/>
    </row>
    <row r="1228" spans="2:4" x14ac:dyDescent="0.3">
      <c r="B1228" s="1033"/>
      <c r="C1228" s="110"/>
    </row>
    <row r="1229" spans="2:4" x14ac:dyDescent="0.3">
      <c r="B1229" s="1033"/>
      <c r="C1229" s="110"/>
    </row>
    <row r="1230" spans="2:4" x14ac:dyDescent="0.3">
      <c r="B1230" s="1033"/>
      <c r="C1230" s="110"/>
    </row>
    <row r="1231" spans="2:4" x14ac:dyDescent="0.3">
      <c r="B1231" s="1033"/>
      <c r="C1231" s="110"/>
    </row>
    <row r="1232" spans="2:4" x14ac:dyDescent="0.3">
      <c r="B1232" s="1033"/>
      <c r="C1232" s="110"/>
    </row>
    <row r="1233" spans="2:4" x14ac:dyDescent="0.3">
      <c r="B1233" s="1035"/>
      <c r="C1233" s="110"/>
    </row>
    <row r="1234" spans="2:4" x14ac:dyDescent="0.3">
      <c r="B1234" s="1033"/>
      <c r="C1234" s="110"/>
    </row>
    <row r="1235" spans="2:4" x14ac:dyDescent="0.3">
      <c r="B1235" s="1033"/>
      <c r="C1235" s="110"/>
    </row>
    <row r="1236" spans="2:4" x14ac:dyDescent="0.3">
      <c r="B1236" s="1035"/>
      <c r="C1236" s="110"/>
    </row>
    <row r="1237" spans="2:4" x14ac:dyDescent="0.3">
      <c r="B1237" s="1033"/>
      <c r="C1237" s="110"/>
    </row>
    <row r="1239" spans="2:4" x14ac:dyDescent="0.3">
      <c r="B1239" s="1034"/>
      <c r="C1239" s="110"/>
      <c r="D1239" s="1033"/>
    </row>
    <row r="1240" spans="2:4" x14ac:dyDescent="0.3">
      <c r="B1240" s="1033"/>
      <c r="C1240" s="110"/>
    </row>
    <row r="1241" spans="2:4" x14ac:dyDescent="0.3">
      <c r="B1241" s="1033"/>
      <c r="C1241" s="110"/>
    </row>
    <row r="1242" spans="2:4" x14ac:dyDescent="0.3">
      <c r="B1242" s="1033"/>
      <c r="C1242" s="110"/>
    </row>
    <row r="1243" spans="2:4" x14ac:dyDescent="0.3">
      <c r="B1243" s="1035"/>
      <c r="C1243" s="110"/>
    </row>
    <row r="1244" spans="2:4" x14ac:dyDescent="0.3">
      <c r="B1244" s="1033"/>
      <c r="C1244" s="110"/>
    </row>
    <row r="1245" spans="2:4" x14ac:dyDescent="0.3">
      <c r="B1245" s="1033"/>
      <c r="C1245" s="110"/>
    </row>
    <row r="1246" spans="2:4" x14ac:dyDescent="0.3">
      <c r="B1246" s="1033"/>
      <c r="C1246" s="110"/>
    </row>
    <row r="1247" spans="2:4" x14ac:dyDescent="0.3">
      <c r="B1247" s="1033"/>
      <c r="C1247" s="110"/>
    </row>
    <row r="1248" spans="2:4" x14ac:dyDescent="0.3">
      <c r="B1248" s="1035"/>
      <c r="C1248" s="110"/>
    </row>
    <row r="1249" spans="2:4" x14ac:dyDescent="0.3">
      <c r="B1249" s="1033"/>
      <c r="C1249" s="110"/>
    </row>
    <row r="1250" spans="2:4" x14ac:dyDescent="0.3">
      <c r="B1250" s="1033"/>
      <c r="C1250" s="110"/>
    </row>
    <row r="1251" spans="2:4" x14ac:dyDescent="0.3">
      <c r="B1251" s="1035"/>
      <c r="C1251" s="110"/>
    </row>
    <row r="1252" spans="2:4" x14ac:dyDescent="0.3">
      <c r="B1252" s="1033"/>
      <c r="C1252" s="110"/>
    </row>
    <row r="1253" spans="2:4" x14ac:dyDescent="0.3">
      <c r="B1253" s="1033"/>
      <c r="C1253" s="110"/>
    </row>
    <row r="1255" spans="2:4" x14ac:dyDescent="0.3">
      <c r="B1255" s="1034"/>
      <c r="C1255" s="110"/>
      <c r="D1255" s="1033"/>
    </row>
    <row r="1256" spans="2:4" x14ac:dyDescent="0.3">
      <c r="B1256" s="1033"/>
      <c r="C1256" s="110"/>
    </row>
    <row r="1257" spans="2:4" x14ac:dyDescent="0.3">
      <c r="B1257" s="1033"/>
      <c r="C1257" s="110"/>
    </row>
    <row r="1258" spans="2:4" x14ac:dyDescent="0.3">
      <c r="B1258" s="1033"/>
      <c r="C1258" s="110"/>
    </row>
    <row r="1259" spans="2:4" x14ac:dyDescent="0.3">
      <c r="B1259" s="1033"/>
      <c r="C1259" s="110"/>
    </row>
    <row r="1260" spans="2:4" x14ac:dyDescent="0.3">
      <c r="B1260" s="1033"/>
      <c r="C1260" s="110"/>
    </row>
    <row r="1261" spans="2:4" x14ac:dyDescent="0.3">
      <c r="B1261" s="1033"/>
      <c r="C1261" s="110"/>
    </row>
    <row r="1262" spans="2:4" x14ac:dyDescent="0.3">
      <c r="B1262" s="1033"/>
      <c r="C1262" s="110"/>
    </row>
    <row r="1263" spans="2:4" x14ac:dyDescent="0.3">
      <c r="B1263" s="1033"/>
      <c r="C1263" s="110"/>
    </row>
    <row r="1264" spans="2:4" x14ac:dyDescent="0.3">
      <c r="B1264" s="1033"/>
      <c r="C1264" s="110"/>
    </row>
    <row r="1265" spans="2:3" x14ac:dyDescent="0.3">
      <c r="B1265" s="1033"/>
      <c r="C1265" s="110"/>
    </row>
    <row r="1266" spans="2:3" x14ac:dyDescent="0.3">
      <c r="B1266" s="1033"/>
      <c r="C1266" s="110"/>
    </row>
    <row r="1267" spans="2:3" x14ac:dyDescent="0.3">
      <c r="B1267" s="1033"/>
      <c r="C1267" s="110"/>
    </row>
    <row r="1268" spans="2:3" x14ac:dyDescent="0.3">
      <c r="B1268" s="1033"/>
      <c r="C1268" s="110"/>
    </row>
    <row r="1269" spans="2:3" x14ac:dyDescent="0.3">
      <c r="B1269" s="1033"/>
      <c r="C1269" s="110"/>
    </row>
    <row r="1270" spans="2:3" x14ac:dyDescent="0.3">
      <c r="B1270" s="1035"/>
      <c r="C1270" s="110"/>
    </row>
    <row r="1271" spans="2:3" x14ac:dyDescent="0.3">
      <c r="B1271" s="1035"/>
      <c r="C1271" s="110"/>
    </row>
    <row r="1272" spans="2:3" x14ac:dyDescent="0.3">
      <c r="B1272" s="1033"/>
      <c r="C1272" s="110"/>
    </row>
    <row r="1273" spans="2:3" x14ac:dyDescent="0.3">
      <c r="B1273" s="1033"/>
      <c r="C1273" s="110"/>
    </row>
    <row r="1274" spans="2:3" x14ac:dyDescent="0.3">
      <c r="B1274" s="1033"/>
      <c r="C1274" s="110"/>
    </row>
    <row r="1275" spans="2:3" x14ac:dyDescent="0.3">
      <c r="B1275" s="1033"/>
      <c r="C1275" s="110"/>
    </row>
    <row r="1276" spans="2:3" x14ac:dyDescent="0.3">
      <c r="B1276" s="1033"/>
      <c r="C1276" s="110"/>
    </row>
    <row r="1277" spans="2:3" x14ac:dyDescent="0.3">
      <c r="B1277" s="1033"/>
      <c r="C1277" s="110"/>
    </row>
    <row r="1278" spans="2:3" x14ac:dyDescent="0.3">
      <c r="B1278" s="1033"/>
      <c r="C1278" s="110"/>
    </row>
    <row r="1279" spans="2:3" x14ac:dyDescent="0.3">
      <c r="B1279" s="1033"/>
      <c r="C1279" s="110"/>
    </row>
    <row r="1280" spans="2:3" x14ac:dyDescent="0.3">
      <c r="B1280" s="1033"/>
      <c r="C1280" s="110"/>
    </row>
    <row r="1281" spans="2:4" x14ac:dyDescent="0.3">
      <c r="B1281" s="1033"/>
      <c r="C1281" s="110"/>
    </row>
    <row r="1282" spans="2:4" x14ac:dyDescent="0.3">
      <c r="B1282" s="1033"/>
      <c r="C1282" s="110"/>
    </row>
    <row r="1283" spans="2:4" x14ac:dyDescent="0.3">
      <c r="B1283" s="1033"/>
      <c r="C1283" s="110"/>
    </row>
    <row r="1285" spans="2:4" x14ac:dyDescent="0.3">
      <c r="B1285" s="1034"/>
      <c r="C1285" s="110"/>
      <c r="D1285" s="1033"/>
    </row>
    <row r="1286" spans="2:4" x14ac:dyDescent="0.3">
      <c r="B1286" s="1033"/>
      <c r="C1286" s="110"/>
    </row>
    <row r="1287" spans="2:4" x14ac:dyDescent="0.3">
      <c r="B1287" s="1033"/>
      <c r="C1287" s="110"/>
    </row>
    <row r="1288" spans="2:4" x14ac:dyDescent="0.3">
      <c r="B1288" s="1033"/>
      <c r="C1288" s="110"/>
    </row>
    <row r="1289" spans="2:4" x14ac:dyDescent="0.3">
      <c r="B1289" s="1033"/>
      <c r="C1289" s="110"/>
    </row>
    <row r="1290" spans="2:4" x14ac:dyDescent="0.3">
      <c r="B1290" s="1033"/>
      <c r="C1290" s="110"/>
    </row>
    <row r="1291" spans="2:4" x14ac:dyDescent="0.3">
      <c r="B1291" s="1033"/>
      <c r="C1291" s="110"/>
    </row>
    <row r="1292" spans="2:4" x14ac:dyDescent="0.3">
      <c r="B1292" s="1033"/>
      <c r="C1292" s="110"/>
    </row>
    <row r="1293" spans="2:4" x14ac:dyDescent="0.3">
      <c r="B1293" s="1033"/>
      <c r="C1293" s="110"/>
    </row>
    <row r="1294" spans="2:4" x14ac:dyDescent="0.3">
      <c r="B1294" s="1033"/>
      <c r="C1294" s="110"/>
    </row>
    <row r="1295" spans="2:4" x14ac:dyDescent="0.3">
      <c r="B1295" s="1033"/>
      <c r="C1295" s="110"/>
    </row>
    <row r="1297" spans="2:4" x14ac:dyDescent="0.3">
      <c r="B1297" s="1034"/>
      <c r="C1297" s="110"/>
      <c r="D1297" s="1033"/>
    </row>
    <row r="1298" spans="2:4" x14ac:dyDescent="0.3">
      <c r="B1298" s="1033"/>
      <c r="C1298" s="110"/>
    </row>
    <row r="1299" spans="2:4" x14ac:dyDescent="0.3">
      <c r="B1299" s="1033"/>
      <c r="C1299" s="110"/>
    </row>
    <row r="1300" spans="2:4" x14ac:dyDescent="0.3">
      <c r="B1300" s="1033"/>
      <c r="C1300" s="110"/>
    </row>
    <row r="1301" spans="2:4" x14ac:dyDescent="0.3">
      <c r="B1301" s="1033"/>
      <c r="C1301" s="110"/>
    </row>
    <row r="1302" spans="2:4" x14ac:dyDescent="0.3">
      <c r="B1302" s="1033"/>
      <c r="C1302" s="110"/>
    </row>
    <row r="1303" spans="2:4" x14ac:dyDescent="0.3">
      <c r="B1303" s="1033"/>
      <c r="C1303" s="110"/>
    </row>
    <row r="1304" spans="2:4" x14ac:dyDescent="0.3">
      <c r="B1304" s="1033"/>
      <c r="C1304" s="110"/>
    </row>
    <row r="1306" spans="2:4" x14ac:dyDescent="0.3">
      <c r="B1306" s="1034"/>
      <c r="C1306" s="110"/>
      <c r="D1306" s="1033"/>
    </row>
    <row r="1307" spans="2:4" x14ac:dyDescent="0.3">
      <c r="B1307" s="1033"/>
      <c r="C1307" s="110"/>
    </row>
    <row r="1308" spans="2:4" x14ac:dyDescent="0.3">
      <c r="B1308" s="1033"/>
      <c r="C1308" s="110"/>
    </row>
    <row r="1309" spans="2:4" x14ac:dyDescent="0.3">
      <c r="B1309" s="1033"/>
      <c r="C1309" s="110"/>
    </row>
    <row r="1310" spans="2:4" x14ac:dyDescent="0.3">
      <c r="B1310" s="1033"/>
      <c r="C1310" s="110"/>
    </row>
    <row r="1311" spans="2:4" x14ac:dyDescent="0.3">
      <c r="B1311" s="1033"/>
      <c r="C1311" s="110"/>
    </row>
    <row r="1312" spans="2:4" x14ac:dyDescent="0.3">
      <c r="B1312" s="1033"/>
      <c r="C1312" s="110"/>
    </row>
    <row r="1313" spans="2:4" x14ac:dyDescent="0.3">
      <c r="B1313" s="1033"/>
      <c r="C1313" s="110"/>
    </row>
    <row r="1314" spans="2:4" x14ac:dyDescent="0.3">
      <c r="B1314" s="1033"/>
      <c r="C1314" s="110"/>
    </row>
    <row r="1315" spans="2:4" x14ac:dyDescent="0.3">
      <c r="B1315" s="1033"/>
      <c r="C1315" s="110"/>
    </row>
    <row r="1316" spans="2:4" x14ac:dyDescent="0.3">
      <c r="B1316" s="1033"/>
      <c r="C1316" s="110"/>
    </row>
    <row r="1317" spans="2:4" x14ac:dyDescent="0.3">
      <c r="B1317" s="1033"/>
      <c r="C1317" s="110"/>
    </row>
    <row r="1318" spans="2:4" x14ac:dyDescent="0.3">
      <c r="B1318" s="1033"/>
      <c r="C1318" s="110"/>
    </row>
    <row r="1319" spans="2:4" x14ac:dyDescent="0.3">
      <c r="B1319" s="1033"/>
      <c r="C1319" s="110"/>
    </row>
    <row r="1320" spans="2:4" x14ac:dyDescent="0.3">
      <c r="B1320" s="1033"/>
      <c r="C1320" s="110"/>
    </row>
    <row r="1321" spans="2:4" x14ac:dyDescent="0.3">
      <c r="B1321" s="1033"/>
      <c r="C1321" s="110"/>
    </row>
    <row r="1323" spans="2:4" x14ac:dyDescent="0.3">
      <c r="B1323" s="1034"/>
      <c r="C1323" s="110"/>
      <c r="D1323" s="1033"/>
    </row>
    <row r="1324" spans="2:4" x14ac:dyDescent="0.3">
      <c r="B1324" s="1033"/>
      <c r="C1324" s="110"/>
    </row>
    <row r="1325" spans="2:4" x14ac:dyDescent="0.3">
      <c r="B1325" s="1033"/>
      <c r="C1325" s="110"/>
    </row>
    <row r="1326" spans="2:4" x14ac:dyDescent="0.3">
      <c r="B1326" s="1033"/>
      <c r="C1326" s="110"/>
    </row>
    <row r="1327" spans="2:4" x14ac:dyDescent="0.3">
      <c r="B1327" s="1033"/>
      <c r="C1327" s="110"/>
    </row>
    <row r="1328" spans="2:4" x14ac:dyDescent="0.3">
      <c r="B1328" s="1033"/>
      <c r="C1328" s="110"/>
    </row>
    <row r="1329" spans="2:4" x14ac:dyDescent="0.3">
      <c r="B1329" s="1033"/>
      <c r="C1329" s="110"/>
    </row>
    <row r="1331" spans="2:4" x14ac:dyDescent="0.3">
      <c r="B1331" s="1034"/>
      <c r="C1331" s="110"/>
      <c r="D1331" s="1033"/>
    </row>
    <row r="1332" spans="2:4" x14ac:dyDescent="0.3">
      <c r="B1332" s="1033"/>
      <c r="C1332" s="110"/>
    </row>
    <row r="1333" spans="2:4" x14ac:dyDescent="0.3">
      <c r="B1333" s="1035"/>
      <c r="C1333" s="110"/>
    </row>
    <row r="1334" spans="2:4" x14ac:dyDescent="0.3">
      <c r="B1334" s="1033"/>
      <c r="C1334" s="110"/>
    </row>
    <row r="1335" spans="2:4" x14ac:dyDescent="0.3">
      <c r="B1335" s="1033"/>
      <c r="C1335" s="110"/>
    </row>
    <row r="1336" spans="2:4" x14ac:dyDescent="0.3">
      <c r="B1336" s="1033"/>
      <c r="C1336" s="110"/>
    </row>
    <row r="1337" spans="2:4" x14ac:dyDescent="0.3">
      <c r="B1337" s="1033"/>
      <c r="C1337" s="110"/>
    </row>
    <row r="1338" spans="2:4" x14ac:dyDescent="0.3">
      <c r="B1338" s="1033"/>
      <c r="C1338" s="110"/>
    </row>
    <row r="1339" spans="2:4" x14ac:dyDescent="0.3">
      <c r="B1339" s="1033"/>
      <c r="C1339" s="110"/>
    </row>
    <row r="1341" spans="2:4" x14ac:dyDescent="0.3">
      <c r="B1341" s="1034"/>
      <c r="C1341" s="110"/>
      <c r="D1341" s="1033"/>
    </row>
    <row r="1342" spans="2:4" x14ac:dyDescent="0.3">
      <c r="B1342" s="1033"/>
      <c r="C1342" s="110"/>
    </row>
    <row r="1344" spans="2:4" x14ac:dyDescent="0.3">
      <c r="B1344" s="1034"/>
      <c r="C1344" s="110"/>
      <c r="D1344" s="1033"/>
    </row>
    <row r="1345" spans="2:4" x14ac:dyDescent="0.3">
      <c r="B1345" s="1033"/>
      <c r="C1345" s="110"/>
    </row>
    <row r="1347" spans="2:4" x14ac:dyDescent="0.3">
      <c r="B1347" s="1034"/>
      <c r="C1347" s="110"/>
      <c r="D1347" s="1033"/>
    </row>
    <row r="1348" spans="2:4" x14ac:dyDescent="0.3">
      <c r="B1348" s="1033"/>
      <c r="C1348" s="110"/>
    </row>
    <row r="1349" spans="2:4" x14ac:dyDescent="0.3">
      <c r="B1349" s="1033"/>
      <c r="C1349" s="110"/>
    </row>
    <row r="1350" spans="2:4" x14ac:dyDescent="0.3">
      <c r="B1350" s="1033"/>
      <c r="C1350" s="110"/>
    </row>
    <row r="1352" spans="2:4" x14ac:dyDescent="0.3">
      <c r="B1352" s="1034"/>
      <c r="C1352" s="110"/>
      <c r="D1352" s="1033"/>
    </row>
    <row r="1353" spans="2:4" x14ac:dyDescent="0.3">
      <c r="B1353" s="1033"/>
      <c r="C1353" s="110"/>
    </row>
    <row r="1354" spans="2:4" x14ac:dyDescent="0.3">
      <c r="B1354" s="1035"/>
      <c r="C1354" s="110"/>
    </row>
    <row r="1355" spans="2:4" x14ac:dyDescent="0.3">
      <c r="B1355" s="1033"/>
      <c r="C1355" s="110"/>
    </row>
    <row r="1356" spans="2:4" x14ac:dyDescent="0.3">
      <c r="B1356" s="1033"/>
      <c r="C1356" s="110"/>
    </row>
    <row r="1357" spans="2:4" x14ac:dyDescent="0.3">
      <c r="B1357" s="1033"/>
      <c r="C1357" s="110"/>
    </row>
    <row r="1359" spans="2:4" x14ac:dyDescent="0.3">
      <c r="B1359" s="1034"/>
      <c r="C1359" s="110"/>
      <c r="D1359" s="1033"/>
    </row>
    <row r="1360" spans="2:4" x14ac:dyDescent="0.3">
      <c r="B1360" s="1033"/>
      <c r="C1360" s="110"/>
    </row>
    <row r="1361" spans="2:4" x14ac:dyDescent="0.3">
      <c r="B1361" s="1033"/>
      <c r="C1361" s="110"/>
    </row>
    <row r="1362" spans="2:4" x14ac:dyDescent="0.3">
      <c r="B1362" s="1033"/>
      <c r="C1362" s="110"/>
    </row>
    <row r="1363" spans="2:4" x14ac:dyDescent="0.3">
      <c r="B1363" s="1033"/>
      <c r="C1363" s="110"/>
    </row>
    <row r="1364" spans="2:4" x14ac:dyDescent="0.3">
      <c r="B1364" s="1033"/>
      <c r="C1364" s="110"/>
    </row>
    <row r="1365" spans="2:4" x14ac:dyDescent="0.3">
      <c r="B1365" s="1033"/>
      <c r="C1365" s="110"/>
    </row>
    <row r="1366" spans="2:4" x14ac:dyDescent="0.3">
      <c r="B1366" s="1033"/>
      <c r="C1366" s="110"/>
    </row>
    <row r="1367" spans="2:4" x14ac:dyDescent="0.3">
      <c r="B1367" s="1033"/>
      <c r="C1367" s="110"/>
    </row>
    <row r="1368" spans="2:4" x14ac:dyDescent="0.3">
      <c r="B1368" s="1033"/>
      <c r="C1368" s="110"/>
    </row>
    <row r="1369" spans="2:4" x14ac:dyDescent="0.3">
      <c r="B1369" s="1033"/>
      <c r="C1369" s="110"/>
    </row>
    <row r="1370" spans="2:4" x14ac:dyDescent="0.3">
      <c r="B1370" s="1033"/>
      <c r="C1370" s="110"/>
    </row>
    <row r="1372" spans="2:4" x14ac:dyDescent="0.3">
      <c r="B1372" s="1034"/>
      <c r="C1372" s="110"/>
      <c r="D1372" s="1033"/>
    </row>
    <row r="1373" spans="2:4" x14ac:dyDescent="0.3">
      <c r="B1373" s="1033"/>
      <c r="C1373" s="110"/>
    </row>
    <row r="1374" spans="2:4" x14ac:dyDescent="0.3">
      <c r="B1374" s="1033"/>
      <c r="C1374" s="110"/>
    </row>
    <row r="1375" spans="2:4" x14ac:dyDescent="0.3">
      <c r="B1375" s="1033"/>
      <c r="C1375" s="110"/>
    </row>
    <row r="1377" spans="2:4" x14ac:dyDescent="0.3">
      <c r="B1377" s="1034"/>
      <c r="C1377" s="110"/>
      <c r="D1377" s="1033"/>
    </row>
    <row r="1378" spans="2:4" x14ac:dyDescent="0.3">
      <c r="B1378" s="1033"/>
      <c r="C1378" s="110"/>
    </row>
    <row r="1379" spans="2:4" x14ac:dyDescent="0.3">
      <c r="B1379" s="1035"/>
      <c r="C1379" s="110"/>
    </row>
    <row r="1380" spans="2:4" x14ac:dyDescent="0.3">
      <c r="B1380" s="1033"/>
      <c r="C1380" s="110"/>
    </row>
    <row r="1381" spans="2:4" x14ac:dyDescent="0.3">
      <c r="B1381" s="1033"/>
      <c r="C1381" s="110"/>
    </row>
    <row r="1382" spans="2:4" x14ac:dyDescent="0.3">
      <c r="B1382" s="1033"/>
      <c r="C1382" s="110"/>
    </row>
    <row r="1384" spans="2:4" x14ac:dyDescent="0.3">
      <c r="B1384" s="1034"/>
      <c r="C1384" s="110"/>
      <c r="D1384" s="1033"/>
    </row>
    <row r="1385" spans="2:4" x14ac:dyDescent="0.3">
      <c r="B1385" s="1033"/>
      <c r="C1385" s="110"/>
    </row>
    <row r="1387" spans="2:4" x14ac:dyDescent="0.3">
      <c r="B1387" s="1034"/>
      <c r="C1387" s="110"/>
      <c r="D1387" s="1033"/>
    </row>
    <row r="1388" spans="2:4" x14ac:dyDescent="0.3">
      <c r="B1388" s="1033"/>
      <c r="C1388" s="110"/>
    </row>
    <row r="1389" spans="2:4" x14ac:dyDescent="0.3">
      <c r="B1389" s="1033"/>
      <c r="C1389" s="110"/>
    </row>
    <row r="1391" spans="2:4" x14ac:dyDescent="0.3">
      <c r="B1391" s="1034"/>
      <c r="C1391" s="110"/>
      <c r="D1391" s="1033"/>
    </row>
    <row r="1392" spans="2:4" x14ac:dyDescent="0.3">
      <c r="B1392" s="1033"/>
      <c r="C1392" s="110"/>
    </row>
    <row r="1393" spans="2:4" x14ac:dyDescent="0.3">
      <c r="B1393" s="1033"/>
      <c r="C1393" s="110"/>
    </row>
    <row r="1394" spans="2:4" x14ac:dyDescent="0.3">
      <c r="B1394" s="1033"/>
      <c r="C1394" s="110"/>
    </row>
    <row r="1395" spans="2:4" x14ac:dyDescent="0.3">
      <c r="B1395" s="1033"/>
      <c r="C1395" s="110"/>
    </row>
    <row r="1396" spans="2:4" x14ac:dyDescent="0.3">
      <c r="B1396" s="1033"/>
      <c r="C1396" s="110"/>
    </row>
    <row r="1397" spans="2:4" x14ac:dyDescent="0.3">
      <c r="B1397" s="1033"/>
      <c r="C1397" s="110"/>
    </row>
    <row r="1399" spans="2:4" x14ac:dyDescent="0.3">
      <c r="B1399" s="1034"/>
      <c r="C1399" s="110"/>
      <c r="D1399" s="1033"/>
    </row>
    <row r="1400" spans="2:4" x14ac:dyDescent="0.3">
      <c r="B1400" s="1035"/>
      <c r="C1400" s="110"/>
    </row>
    <row r="1401" spans="2:4" x14ac:dyDescent="0.3">
      <c r="B1401" s="1035"/>
      <c r="C1401" s="110"/>
    </row>
    <row r="1402" spans="2:4" x14ac:dyDescent="0.3">
      <c r="B1402" s="1035"/>
      <c r="C1402" s="110"/>
    </row>
    <row r="1403" spans="2:4" x14ac:dyDescent="0.3">
      <c r="B1403" s="1035"/>
      <c r="C1403" s="110"/>
    </row>
    <row r="1406" spans="2:4" x14ac:dyDescent="0.3">
      <c r="B1406" s="1034"/>
      <c r="C1406" s="110"/>
      <c r="D1406" s="1033"/>
    </row>
    <row r="1407" spans="2:4" x14ac:dyDescent="0.3">
      <c r="B1407" s="1033"/>
      <c r="C1407" s="110"/>
    </row>
    <row r="1408" spans="2:4" x14ac:dyDescent="0.3">
      <c r="B1408" s="1035"/>
      <c r="C1408" s="110"/>
    </row>
    <row r="1409" spans="2:4" x14ac:dyDescent="0.3">
      <c r="B1409" s="1033"/>
      <c r="C1409" s="110"/>
    </row>
    <row r="1410" spans="2:4" x14ac:dyDescent="0.3">
      <c r="B1410" s="1033"/>
      <c r="C1410" s="110"/>
    </row>
    <row r="1411" spans="2:4" x14ac:dyDescent="0.3">
      <c r="B1411" s="1033"/>
      <c r="C1411" s="110"/>
    </row>
    <row r="1412" spans="2:4" x14ac:dyDescent="0.3">
      <c r="B1412" s="1033"/>
      <c r="C1412" s="110"/>
    </row>
    <row r="1413" spans="2:4" x14ac:dyDescent="0.3">
      <c r="B1413" s="1033"/>
      <c r="C1413" s="110"/>
    </row>
    <row r="1414" spans="2:4" x14ac:dyDescent="0.3">
      <c r="B1414" s="1033"/>
      <c r="C1414" s="110"/>
    </row>
    <row r="1416" spans="2:4" x14ac:dyDescent="0.3">
      <c r="B1416" s="1034"/>
      <c r="C1416" s="110"/>
      <c r="D1416" s="1033"/>
    </row>
    <row r="1417" spans="2:4" x14ac:dyDescent="0.3">
      <c r="B1417" s="1035"/>
      <c r="C1417" s="110"/>
    </row>
    <row r="1418" spans="2:4" x14ac:dyDescent="0.3">
      <c r="B1418" s="1035"/>
      <c r="C1418" s="110"/>
    </row>
    <row r="1421" spans="2:4" x14ac:dyDescent="0.3">
      <c r="B1421" s="1034"/>
      <c r="C1421" s="110"/>
      <c r="D1421" s="1033"/>
    </row>
    <row r="1422" spans="2:4" x14ac:dyDescent="0.3">
      <c r="B1422" s="1035"/>
      <c r="C1422" s="110"/>
    </row>
    <row r="1425" spans="2:4" x14ac:dyDescent="0.3">
      <c r="B1425" s="1034"/>
      <c r="C1425" s="110"/>
      <c r="D1425" s="1033"/>
    </row>
    <row r="1426" spans="2:4" x14ac:dyDescent="0.3">
      <c r="B1426" s="1033"/>
      <c r="C1426" s="110"/>
    </row>
    <row r="1427" spans="2:4" x14ac:dyDescent="0.3">
      <c r="B1427" s="1033"/>
      <c r="C1427" s="110"/>
    </row>
    <row r="1429" spans="2:4" x14ac:dyDescent="0.3">
      <c r="B1429" s="1034"/>
      <c r="C1429" s="110"/>
      <c r="D1429" s="1033"/>
    </row>
    <row r="1430" spans="2:4" x14ac:dyDescent="0.3">
      <c r="B1430" s="1033"/>
      <c r="C1430" s="110"/>
    </row>
    <row r="1431" spans="2:4" x14ac:dyDescent="0.3">
      <c r="B1431" s="1035"/>
      <c r="C1431" s="110"/>
    </row>
    <row r="1432" spans="2:4" x14ac:dyDescent="0.3">
      <c r="B1432" s="1033"/>
      <c r="C1432" s="110"/>
    </row>
    <row r="1433" spans="2:4" x14ac:dyDescent="0.3">
      <c r="B1433" s="1033"/>
      <c r="C1433" s="110"/>
    </row>
    <row r="1434" spans="2:4" x14ac:dyDescent="0.3">
      <c r="B1434" s="1033"/>
      <c r="C1434" s="110"/>
    </row>
    <row r="1435" spans="2:4" x14ac:dyDescent="0.3">
      <c r="B1435" s="1035"/>
      <c r="C1435" s="110"/>
    </row>
    <row r="1438" spans="2:4" x14ac:dyDescent="0.3">
      <c r="B1438" s="1034"/>
      <c r="C1438" s="110"/>
      <c r="D1438" s="1033"/>
    </row>
    <row r="1439" spans="2:4" x14ac:dyDescent="0.3">
      <c r="B1439" s="1033"/>
      <c r="C1439" s="110"/>
    </row>
    <row r="1440" spans="2:4" x14ac:dyDescent="0.3">
      <c r="B1440" s="1033"/>
      <c r="C1440" s="110"/>
    </row>
    <row r="1441" spans="2:4" x14ac:dyDescent="0.3">
      <c r="B1441" s="1033"/>
      <c r="C1441" s="110"/>
    </row>
    <row r="1442" spans="2:4" x14ac:dyDescent="0.3">
      <c r="B1442" s="1033"/>
      <c r="C1442" s="110"/>
    </row>
    <row r="1444" spans="2:4" x14ac:dyDescent="0.3">
      <c r="B1444" s="1034"/>
      <c r="C1444" s="110"/>
      <c r="D1444" s="1033"/>
    </row>
    <row r="1445" spans="2:4" x14ac:dyDescent="0.3">
      <c r="B1445" s="1033"/>
      <c r="C1445" s="110"/>
    </row>
    <row r="1446" spans="2:4" x14ac:dyDescent="0.3">
      <c r="B1446" s="1035"/>
      <c r="C1446" s="110"/>
    </row>
    <row r="1447" spans="2:4" x14ac:dyDescent="0.3">
      <c r="B1447" s="1033"/>
      <c r="C1447" s="110"/>
    </row>
    <row r="1448" spans="2:4" x14ac:dyDescent="0.3">
      <c r="B1448" s="1033"/>
      <c r="C1448" s="110"/>
    </row>
    <row r="1449" spans="2:4" x14ac:dyDescent="0.3">
      <c r="B1449" s="1033"/>
      <c r="C1449" s="110"/>
    </row>
    <row r="1451" spans="2:4" x14ac:dyDescent="0.3">
      <c r="B1451" s="1034"/>
      <c r="C1451" s="110"/>
      <c r="D1451" s="1033"/>
    </row>
    <row r="1452" spans="2:4" x14ac:dyDescent="0.3">
      <c r="B1452" s="1035"/>
      <c r="C1452" s="110"/>
    </row>
    <row r="1453" spans="2:4" x14ac:dyDescent="0.3">
      <c r="B1453" s="1033"/>
      <c r="C1453" s="110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3"/>
  <sheetViews>
    <sheetView zoomScale="70" zoomScaleNormal="70" workbookViewId="0">
      <selection activeCell="B9" sqref="B9"/>
    </sheetView>
  </sheetViews>
  <sheetFormatPr defaultColWidth="9.109375" defaultRowHeight="15.6" x14ac:dyDescent="0.3"/>
  <cols>
    <col min="1" max="1" width="7.77734375" style="44" customWidth="1"/>
    <col min="2" max="2" width="55.77734375" style="47" customWidth="1"/>
    <col min="3" max="3" width="23.77734375" style="44" customWidth="1"/>
    <col min="4" max="4" width="45.77734375" style="46" customWidth="1"/>
    <col min="5" max="6" width="24.77734375" style="44" customWidth="1"/>
    <col min="7" max="16384" width="9.109375" style="44"/>
  </cols>
  <sheetData>
    <row r="1" spans="1:6" x14ac:dyDescent="0.3">
      <c r="A1" s="45" t="s">
        <v>1158</v>
      </c>
      <c r="C1" s="45" t="s">
        <v>66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x14ac:dyDescent="0.3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</row>
    <row r="5" spans="1:6" s="1016" customFormat="1" x14ac:dyDescent="0.3">
      <c r="A5" s="6"/>
      <c r="B5" s="1015"/>
      <c r="C5" s="1015"/>
      <c r="D5" s="1036"/>
      <c r="E5" s="91"/>
      <c r="F5" s="91"/>
    </row>
    <row r="6" spans="1:6" x14ac:dyDescent="0.3">
      <c r="A6" s="48"/>
      <c r="B6" s="49" t="s">
        <v>108</v>
      </c>
      <c r="C6" s="50"/>
      <c r="D6" s="51"/>
      <c r="E6" s="48"/>
      <c r="F6" s="48"/>
    </row>
    <row r="7" spans="1:6" x14ac:dyDescent="0.3">
      <c r="A7" s="48"/>
      <c r="B7" s="52" t="s">
        <v>66</v>
      </c>
      <c r="C7" s="53">
        <f>SUM(C9,C20,C28,C33,C44,C47,C119,C130,C133,C139,C142,C163,C181,C188,C191,C194,C197,C200,C207,C210,C213,C219,C216,C226,C229,C232,C235,C242,C246,C250,C253,C256,C263,C267,C270,C273,C276,C283,C287,C290,C293,C296,C303,C306,C309,C312,C315,C323,C327,C330,C333,C336,C343,C347,C350,C353,C356,C363,C368,C371,C374,C377,C384,C384,C385,C388,C391,C394,C397,C405,C409,C412,C415,C418,C426,C429,C432,C435,C438,C444,C448,C451,C454,C457,C464,C467,C470,C473,C476,C483,C487,C490,C493,C496,C504,C508,C511,C514,C517,C520,C523,C526,C529,C532,C535,C538,C541,C544,C547,C550,C553,C556,C559,C562,C565,C568,C571,C574,C577,C580,C583,C586,C589,C592,C595,C598,C601,C604,C607,C610,C613,C616,C619,C622,C625,C629,C632,C635,C638,C641,C644,C647,C650,C653,C656,C659,C662,C665,C668,C671,C674,C677,C680,C683,C686,C689,C692,C695,C698,C701,C704,C707,C710,C713,C716,C719,C722,C725,C728,C731,C734,C737,C740,C743,C746,C749,C752,C755,C758,C761,C764,C767,C770,C773,C776,C779,C782,C785,C788,C791,C794,C797,C800,C803,C806,C809,C812,C815,C818,C821,C824,C827,C830,C833,C836,C839,C842,C845,C848,C851,C854,C857,C860,C863,C866,C869,C872)</f>
        <v>127467900000</v>
      </c>
      <c r="D7" s="54"/>
      <c r="E7" s="48"/>
      <c r="F7" s="48"/>
    </row>
    <row r="8" spans="1:6" x14ac:dyDescent="0.3">
      <c r="A8" s="48"/>
      <c r="B8" s="49"/>
      <c r="C8" s="50"/>
      <c r="D8" s="51"/>
      <c r="E8" s="48"/>
      <c r="F8" s="48"/>
    </row>
    <row r="9" spans="1:6" ht="31.2" x14ac:dyDescent="0.3">
      <c r="A9" s="55" t="s">
        <v>237</v>
      </c>
      <c r="B9" s="56" t="s">
        <v>238</v>
      </c>
      <c r="C9" s="57">
        <v>710500000</v>
      </c>
      <c r="D9" s="58"/>
      <c r="E9" s="59" t="s">
        <v>937</v>
      </c>
      <c r="F9" s="60"/>
    </row>
    <row r="10" spans="1:6" s="65" customFormat="1" ht="46.8" x14ac:dyDescent="0.25">
      <c r="A10" s="170">
        <v>1</v>
      </c>
      <c r="B10" s="62" t="s">
        <v>420</v>
      </c>
      <c r="C10" s="16">
        <v>7500000</v>
      </c>
      <c r="D10" s="63" t="s">
        <v>1888</v>
      </c>
      <c r="E10" s="106" t="s">
        <v>1889</v>
      </c>
      <c r="F10" s="106" t="s">
        <v>1890</v>
      </c>
    </row>
    <row r="11" spans="1:6" s="65" customFormat="1" ht="46.8" x14ac:dyDescent="0.25">
      <c r="A11" s="170">
        <v>2</v>
      </c>
      <c r="B11" s="62" t="s">
        <v>424</v>
      </c>
      <c r="C11" s="16">
        <v>183000000</v>
      </c>
      <c r="D11" s="63" t="s">
        <v>1891</v>
      </c>
      <c r="E11" s="106" t="s">
        <v>1892</v>
      </c>
      <c r="F11" s="106" t="s">
        <v>1890</v>
      </c>
    </row>
    <row r="12" spans="1:6" s="65" customFormat="1" ht="46.8" x14ac:dyDescent="0.25">
      <c r="A12" s="170">
        <v>3</v>
      </c>
      <c r="B12" s="62" t="s">
        <v>1216</v>
      </c>
      <c r="C12" s="16">
        <v>20000000</v>
      </c>
      <c r="D12" s="63" t="s">
        <v>1893</v>
      </c>
      <c r="E12" s="106" t="s">
        <v>1894</v>
      </c>
      <c r="F12" s="106" t="s">
        <v>1890</v>
      </c>
    </row>
    <row r="13" spans="1:6" s="65" customFormat="1" ht="31.2" x14ac:dyDescent="0.25">
      <c r="A13" s="170">
        <v>4</v>
      </c>
      <c r="B13" s="62" t="s">
        <v>239</v>
      </c>
      <c r="C13" s="16">
        <v>115000000</v>
      </c>
      <c r="D13" s="63" t="s">
        <v>240</v>
      </c>
      <c r="E13" s="106" t="s">
        <v>905</v>
      </c>
      <c r="F13" s="106" t="s">
        <v>1895</v>
      </c>
    </row>
    <row r="14" spans="1:6" s="65" customFormat="1" ht="46.8" x14ac:dyDescent="0.25">
      <c r="A14" s="170">
        <v>5</v>
      </c>
      <c r="B14" s="62" t="s">
        <v>439</v>
      </c>
      <c r="C14" s="16">
        <v>50000000</v>
      </c>
      <c r="D14" s="63" t="s">
        <v>241</v>
      </c>
      <c r="E14" s="106" t="s">
        <v>1896</v>
      </c>
      <c r="F14" s="106" t="s">
        <v>1890</v>
      </c>
    </row>
    <row r="15" spans="1:6" s="65" customFormat="1" ht="31.2" x14ac:dyDescent="0.25">
      <c r="A15" s="170">
        <v>6</v>
      </c>
      <c r="B15" s="62" t="s">
        <v>242</v>
      </c>
      <c r="C15" s="16">
        <v>15000000</v>
      </c>
      <c r="D15" s="63" t="s">
        <v>1897</v>
      </c>
      <c r="E15" s="106" t="s">
        <v>905</v>
      </c>
      <c r="F15" s="106" t="s">
        <v>1898</v>
      </c>
    </row>
    <row r="16" spans="1:6" s="65" customFormat="1" ht="31.2" x14ac:dyDescent="0.25">
      <c r="A16" s="170">
        <v>7</v>
      </c>
      <c r="B16" s="62" t="s">
        <v>854</v>
      </c>
      <c r="C16" s="16">
        <v>10000000</v>
      </c>
      <c r="D16" s="63" t="s">
        <v>1899</v>
      </c>
      <c r="E16" s="106" t="s">
        <v>905</v>
      </c>
      <c r="F16" s="106" t="s">
        <v>1900</v>
      </c>
    </row>
    <row r="17" spans="1:6" s="65" customFormat="1" ht="46.8" x14ac:dyDescent="0.25">
      <c r="A17" s="170">
        <v>8</v>
      </c>
      <c r="B17" s="62" t="s">
        <v>446</v>
      </c>
      <c r="C17" s="16">
        <v>150000000</v>
      </c>
      <c r="D17" s="63" t="s">
        <v>1901</v>
      </c>
      <c r="E17" s="106" t="s">
        <v>905</v>
      </c>
      <c r="F17" s="106" t="s">
        <v>1890</v>
      </c>
    </row>
    <row r="18" spans="1:6" s="65" customFormat="1" ht="46.8" x14ac:dyDescent="0.25">
      <c r="A18" s="170">
        <v>9</v>
      </c>
      <c r="B18" s="62" t="s">
        <v>635</v>
      </c>
      <c r="C18" s="16">
        <v>160000000</v>
      </c>
      <c r="D18" s="63" t="s">
        <v>1902</v>
      </c>
      <c r="E18" s="106" t="s">
        <v>528</v>
      </c>
      <c r="F18" s="106" t="s">
        <v>1890</v>
      </c>
    </row>
    <row r="19" spans="1:6" s="65" customFormat="1" x14ac:dyDescent="0.25">
      <c r="A19" s="174"/>
      <c r="B19" s="5"/>
      <c r="C19" s="16"/>
      <c r="D19" s="66"/>
      <c r="E19" s="823"/>
      <c r="F19" s="823"/>
    </row>
    <row r="20" spans="1:6" ht="31.2" x14ac:dyDescent="0.3">
      <c r="A20" s="162" t="s">
        <v>243</v>
      </c>
      <c r="B20" s="56" t="s">
        <v>244</v>
      </c>
      <c r="C20" s="825">
        <v>479000000</v>
      </c>
      <c r="D20" s="66"/>
      <c r="E20" s="823" t="s">
        <v>937</v>
      </c>
      <c r="F20" s="824"/>
    </row>
    <row r="21" spans="1:6" ht="46.8" x14ac:dyDescent="0.3">
      <c r="A21" s="826">
        <v>1</v>
      </c>
      <c r="B21" s="62" t="s">
        <v>862</v>
      </c>
      <c r="C21" s="16">
        <v>25000000</v>
      </c>
      <c r="D21" s="63" t="s">
        <v>1903</v>
      </c>
      <c r="E21" s="106" t="s">
        <v>1904</v>
      </c>
      <c r="F21" s="106" t="s">
        <v>1905</v>
      </c>
    </row>
    <row r="22" spans="1:6" ht="46.8" x14ac:dyDescent="0.3">
      <c r="A22" s="826">
        <v>2</v>
      </c>
      <c r="B22" s="62" t="s">
        <v>783</v>
      </c>
      <c r="C22" s="16">
        <v>139000000</v>
      </c>
      <c r="D22" s="63" t="s">
        <v>1906</v>
      </c>
      <c r="E22" s="106" t="s">
        <v>1907</v>
      </c>
      <c r="F22" s="106" t="s">
        <v>1890</v>
      </c>
    </row>
    <row r="23" spans="1:6" ht="31.2" x14ac:dyDescent="0.3">
      <c r="A23" s="826">
        <v>3</v>
      </c>
      <c r="B23" s="62" t="s">
        <v>245</v>
      </c>
      <c r="C23" s="16">
        <v>25000000</v>
      </c>
      <c r="D23" s="63" t="s">
        <v>1128</v>
      </c>
      <c r="E23" s="106" t="s">
        <v>1908</v>
      </c>
      <c r="F23" s="106" t="s">
        <v>1909</v>
      </c>
    </row>
    <row r="24" spans="1:6" ht="46.8" x14ac:dyDescent="0.3">
      <c r="A24" s="826">
        <v>4</v>
      </c>
      <c r="B24" s="62" t="s">
        <v>456</v>
      </c>
      <c r="C24" s="16">
        <v>75000000</v>
      </c>
      <c r="D24" s="63" t="s">
        <v>1910</v>
      </c>
      <c r="E24" s="106" t="s">
        <v>1911</v>
      </c>
      <c r="F24" s="106" t="s">
        <v>1890</v>
      </c>
    </row>
    <row r="25" spans="1:6" ht="31.2" x14ac:dyDescent="0.3">
      <c r="A25" s="826">
        <v>5</v>
      </c>
      <c r="B25" s="62" t="s">
        <v>246</v>
      </c>
      <c r="C25" s="16">
        <v>15000000</v>
      </c>
      <c r="D25" s="63" t="s">
        <v>1912</v>
      </c>
      <c r="E25" s="106" t="s">
        <v>1913</v>
      </c>
      <c r="F25" s="106" t="s">
        <v>1914</v>
      </c>
    </row>
    <row r="26" spans="1:6" ht="46.8" x14ac:dyDescent="0.3">
      <c r="A26" s="826">
        <v>6</v>
      </c>
      <c r="B26" s="62" t="s">
        <v>1915</v>
      </c>
      <c r="C26" s="16">
        <v>200000000</v>
      </c>
      <c r="D26" s="63" t="s">
        <v>1916</v>
      </c>
      <c r="E26" s="106" t="s">
        <v>937</v>
      </c>
      <c r="F26" s="106" t="s">
        <v>1917</v>
      </c>
    </row>
    <row r="27" spans="1:6" x14ac:dyDescent="0.3">
      <c r="A27" s="826"/>
      <c r="B27" s="67"/>
      <c r="C27" s="16"/>
      <c r="D27" s="63"/>
      <c r="E27" s="106"/>
      <c r="F27" s="106"/>
    </row>
    <row r="28" spans="1:6" ht="46.8" x14ac:dyDescent="0.3">
      <c r="A28" s="162" t="s">
        <v>247</v>
      </c>
      <c r="B28" s="56" t="s">
        <v>466</v>
      </c>
      <c r="C28" s="117">
        <v>415500000</v>
      </c>
      <c r="D28" s="63"/>
      <c r="E28" s="106" t="s">
        <v>1918</v>
      </c>
      <c r="F28" s="258"/>
    </row>
    <row r="29" spans="1:6" ht="46.8" x14ac:dyDescent="0.3">
      <c r="A29" s="71">
        <v>1</v>
      </c>
      <c r="B29" s="62" t="s">
        <v>467</v>
      </c>
      <c r="C29" s="16">
        <v>13000000</v>
      </c>
      <c r="D29" s="63" t="s">
        <v>1919</v>
      </c>
      <c r="E29" s="106" t="s">
        <v>1920</v>
      </c>
      <c r="F29" s="106" t="s">
        <v>1890</v>
      </c>
    </row>
    <row r="30" spans="1:6" ht="46.8" x14ac:dyDescent="0.3">
      <c r="A30" s="71">
        <v>2</v>
      </c>
      <c r="B30" s="62" t="s">
        <v>1243</v>
      </c>
      <c r="C30" s="16">
        <v>332500000</v>
      </c>
      <c r="D30" s="63" t="s">
        <v>1921</v>
      </c>
      <c r="E30" s="106" t="s">
        <v>528</v>
      </c>
      <c r="F30" s="106" t="s">
        <v>1890</v>
      </c>
    </row>
    <row r="31" spans="1:6" ht="46.8" x14ac:dyDescent="0.3">
      <c r="A31" s="71">
        <v>3</v>
      </c>
      <c r="B31" s="62" t="s">
        <v>1922</v>
      </c>
      <c r="C31" s="16">
        <v>70000000</v>
      </c>
      <c r="D31" s="63" t="s">
        <v>1923</v>
      </c>
      <c r="E31" s="106" t="s">
        <v>884</v>
      </c>
      <c r="F31" s="106" t="s">
        <v>1890</v>
      </c>
    </row>
    <row r="32" spans="1:6" x14ac:dyDescent="0.3">
      <c r="A32" s="71"/>
      <c r="B32" s="67"/>
      <c r="C32" s="16"/>
      <c r="D32" s="63"/>
      <c r="E32" s="106"/>
      <c r="F32" s="106"/>
    </row>
    <row r="33" spans="1:6" x14ac:dyDescent="0.3">
      <c r="A33" s="162" t="s">
        <v>248</v>
      </c>
      <c r="B33" s="56" t="s">
        <v>1924</v>
      </c>
      <c r="C33" s="117">
        <v>1413000000</v>
      </c>
      <c r="D33" s="63"/>
      <c r="E33" s="106" t="s">
        <v>1925</v>
      </c>
      <c r="F33" s="258"/>
    </row>
    <row r="34" spans="1:6" ht="31.2" x14ac:dyDescent="0.3">
      <c r="A34" s="71">
        <v>1</v>
      </c>
      <c r="B34" s="62" t="s">
        <v>1926</v>
      </c>
      <c r="C34" s="16">
        <v>30000000</v>
      </c>
      <c r="D34" s="63" t="s">
        <v>1927</v>
      </c>
      <c r="E34" s="106" t="s">
        <v>1928</v>
      </c>
      <c r="F34" s="106" t="s">
        <v>1929</v>
      </c>
    </row>
    <row r="35" spans="1:6" ht="31.2" x14ac:dyDescent="0.3">
      <c r="A35" s="71">
        <v>2</v>
      </c>
      <c r="B35" s="62" t="s">
        <v>1930</v>
      </c>
      <c r="C35" s="16">
        <v>200000000</v>
      </c>
      <c r="D35" s="63" t="s">
        <v>1931</v>
      </c>
      <c r="E35" s="106" t="s">
        <v>1932</v>
      </c>
      <c r="F35" s="106" t="s">
        <v>66</v>
      </c>
    </row>
    <row r="36" spans="1:6" ht="31.2" x14ac:dyDescent="0.3">
      <c r="A36" s="71">
        <v>3</v>
      </c>
      <c r="B36" s="62" t="s">
        <v>1933</v>
      </c>
      <c r="C36" s="16">
        <v>135000000</v>
      </c>
      <c r="D36" s="63" t="s">
        <v>1934</v>
      </c>
      <c r="E36" s="106" t="s">
        <v>1935</v>
      </c>
      <c r="F36" s="106" t="s">
        <v>66</v>
      </c>
    </row>
    <row r="37" spans="1:6" ht="46.8" x14ac:dyDescent="0.3">
      <c r="A37" s="71">
        <v>4</v>
      </c>
      <c r="B37" s="62" t="s">
        <v>1936</v>
      </c>
      <c r="C37" s="16">
        <v>150000000</v>
      </c>
      <c r="D37" s="63" t="s">
        <v>1937</v>
      </c>
      <c r="E37" s="106" t="s">
        <v>1938</v>
      </c>
      <c r="F37" s="106" t="s">
        <v>66</v>
      </c>
    </row>
    <row r="38" spans="1:6" ht="46.8" x14ac:dyDescent="0.3">
      <c r="A38" s="71">
        <v>5</v>
      </c>
      <c r="B38" s="62" t="s">
        <v>1939</v>
      </c>
      <c r="C38" s="16">
        <v>700000000</v>
      </c>
      <c r="D38" s="63" t="s">
        <v>1940</v>
      </c>
      <c r="E38" s="106" t="s">
        <v>1941</v>
      </c>
      <c r="F38" s="106" t="s">
        <v>1942</v>
      </c>
    </row>
    <row r="39" spans="1:6" ht="31.2" x14ac:dyDescent="0.3">
      <c r="A39" s="71">
        <v>6</v>
      </c>
      <c r="B39" s="62" t="s">
        <v>1943</v>
      </c>
      <c r="C39" s="16">
        <v>55200000</v>
      </c>
      <c r="D39" s="63" t="s">
        <v>1944</v>
      </c>
      <c r="E39" s="106" t="s">
        <v>1945</v>
      </c>
      <c r="F39" s="106" t="s">
        <v>1946</v>
      </c>
    </row>
    <row r="40" spans="1:6" ht="31.2" x14ac:dyDescent="0.3">
      <c r="A40" s="71">
        <v>7</v>
      </c>
      <c r="B40" s="62" t="s">
        <v>1947</v>
      </c>
      <c r="C40" s="16">
        <v>43200000</v>
      </c>
      <c r="D40" s="63" t="s">
        <v>1948</v>
      </c>
      <c r="E40" s="106" t="s">
        <v>1945</v>
      </c>
      <c r="F40" s="106" t="s">
        <v>1949</v>
      </c>
    </row>
    <row r="41" spans="1:6" ht="31.2" x14ac:dyDescent="0.3">
      <c r="A41" s="71">
        <v>8</v>
      </c>
      <c r="B41" s="62" t="s">
        <v>1950</v>
      </c>
      <c r="C41" s="16">
        <v>45600000</v>
      </c>
      <c r="D41" s="63" t="s">
        <v>1951</v>
      </c>
      <c r="E41" s="106" t="s">
        <v>1945</v>
      </c>
      <c r="F41" s="106" t="s">
        <v>1952</v>
      </c>
    </row>
    <row r="42" spans="1:6" ht="46.8" x14ac:dyDescent="0.3">
      <c r="A42" s="71">
        <v>9</v>
      </c>
      <c r="B42" s="62" t="s">
        <v>1953</v>
      </c>
      <c r="C42" s="16">
        <v>54000000</v>
      </c>
      <c r="D42" s="63" t="s">
        <v>1954</v>
      </c>
      <c r="E42" s="106" t="s">
        <v>1955</v>
      </c>
      <c r="F42" s="106" t="s">
        <v>1942</v>
      </c>
    </row>
    <row r="43" spans="1:6" x14ac:dyDescent="0.3">
      <c r="A43" s="71"/>
      <c r="B43" s="67"/>
      <c r="C43" s="16"/>
      <c r="D43" s="63"/>
      <c r="E43" s="106"/>
      <c r="F43" s="106"/>
    </row>
    <row r="44" spans="1:6" x14ac:dyDescent="0.3">
      <c r="A44" s="162" t="s">
        <v>249</v>
      </c>
      <c r="B44" s="56" t="s">
        <v>1956</v>
      </c>
      <c r="C44" s="117">
        <v>50000000</v>
      </c>
      <c r="D44" s="63"/>
      <c r="E44" s="106" t="s">
        <v>937</v>
      </c>
      <c r="F44" s="258"/>
    </row>
    <row r="45" spans="1:6" ht="31.2" x14ac:dyDescent="0.3">
      <c r="A45" s="71">
        <v>1</v>
      </c>
      <c r="B45" s="62" t="s">
        <v>1957</v>
      </c>
      <c r="C45" s="16">
        <v>50000000</v>
      </c>
      <c r="D45" s="63" t="s">
        <v>1958</v>
      </c>
      <c r="E45" s="106" t="s">
        <v>1959</v>
      </c>
      <c r="F45" s="106" t="s">
        <v>1960</v>
      </c>
    </row>
    <row r="46" spans="1:6" x14ac:dyDescent="0.3">
      <c r="A46" s="71"/>
      <c r="B46" s="67"/>
      <c r="C46" s="16"/>
      <c r="D46" s="63"/>
      <c r="E46" s="106"/>
      <c r="F46" s="106"/>
    </row>
    <row r="47" spans="1:6" ht="31.2" x14ac:dyDescent="0.3">
      <c r="A47" s="162" t="s">
        <v>250</v>
      </c>
      <c r="B47" s="56" t="s">
        <v>1961</v>
      </c>
      <c r="C47" s="117">
        <v>13861000000</v>
      </c>
      <c r="D47" s="63"/>
      <c r="E47" s="106" t="s">
        <v>937</v>
      </c>
      <c r="F47" s="258"/>
    </row>
    <row r="48" spans="1:6" ht="31.2" x14ac:dyDescent="0.3">
      <c r="A48" s="71">
        <v>1</v>
      </c>
      <c r="B48" s="62" t="s">
        <v>1962</v>
      </c>
      <c r="C48" s="16">
        <v>50000000</v>
      </c>
      <c r="D48" s="63" t="s">
        <v>1963</v>
      </c>
      <c r="E48" s="106" t="s">
        <v>1964</v>
      </c>
      <c r="F48" s="106" t="s">
        <v>66</v>
      </c>
    </row>
    <row r="49" spans="1:6" ht="62.4" x14ac:dyDescent="0.3">
      <c r="A49" s="71">
        <v>2</v>
      </c>
      <c r="B49" s="62" t="s">
        <v>1965</v>
      </c>
      <c r="C49" s="16">
        <v>3055550000</v>
      </c>
      <c r="D49" s="63" t="s">
        <v>1966</v>
      </c>
      <c r="E49" s="106" t="s">
        <v>1967</v>
      </c>
      <c r="F49" s="106" t="s">
        <v>66</v>
      </c>
    </row>
    <row r="50" spans="1:6" ht="31.2" x14ac:dyDescent="0.3">
      <c r="A50" s="71">
        <v>3</v>
      </c>
      <c r="B50" s="62" t="s">
        <v>1968</v>
      </c>
      <c r="C50" s="16">
        <v>100000000</v>
      </c>
      <c r="D50" s="63" t="s">
        <v>1969</v>
      </c>
      <c r="E50" s="256" t="s">
        <v>1197</v>
      </c>
      <c r="F50" s="106" t="s">
        <v>1929</v>
      </c>
    </row>
    <row r="51" spans="1:6" ht="31.2" x14ac:dyDescent="0.3">
      <c r="A51" s="71">
        <v>4</v>
      </c>
      <c r="B51" s="62" t="s">
        <v>1970</v>
      </c>
      <c r="C51" s="16">
        <v>246100000</v>
      </c>
      <c r="D51" s="63" t="s">
        <v>1971</v>
      </c>
      <c r="E51" s="106" t="s">
        <v>1972</v>
      </c>
      <c r="F51" s="106" t="s">
        <v>1973</v>
      </c>
    </row>
    <row r="52" spans="1:6" ht="31.2" x14ac:dyDescent="0.3">
      <c r="A52" s="71">
        <v>5</v>
      </c>
      <c r="B52" s="62" t="s">
        <v>1974</v>
      </c>
      <c r="C52" s="16">
        <v>200000000</v>
      </c>
      <c r="D52" s="63" t="s">
        <v>1975</v>
      </c>
      <c r="E52" s="106" t="s">
        <v>1976</v>
      </c>
      <c r="F52" s="106" t="s">
        <v>1973</v>
      </c>
    </row>
    <row r="53" spans="1:6" ht="31.2" x14ac:dyDescent="0.3">
      <c r="A53" s="71">
        <v>6</v>
      </c>
      <c r="B53" s="62" t="s">
        <v>1977</v>
      </c>
      <c r="C53" s="16">
        <v>753000000</v>
      </c>
      <c r="D53" s="63" t="s">
        <v>1978</v>
      </c>
      <c r="E53" s="106" t="s">
        <v>1979</v>
      </c>
      <c r="F53" s="106" t="s">
        <v>1980</v>
      </c>
    </row>
    <row r="54" spans="1:6" ht="62.4" x14ac:dyDescent="0.3">
      <c r="A54" s="71">
        <v>7</v>
      </c>
      <c r="B54" s="62" t="s">
        <v>1981</v>
      </c>
      <c r="C54" s="16">
        <v>1098000000</v>
      </c>
      <c r="D54" s="63" t="s">
        <v>1982</v>
      </c>
      <c r="E54" s="106" t="s">
        <v>1983</v>
      </c>
      <c r="F54" s="106" t="s">
        <v>66</v>
      </c>
    </row>
    <row r="55" spans="1:6" ht="31.2" x14ac:dyDescent="0.3">
      <c r="A55" s="71">
        <v>8</v>
      </c>
      <c r="B55" s="62" t="s">
        <v>1984</v>
      </c>
      <c r="C55" s="16">
        <v>915450000</v>
      </c>
      <c r="D55" s="63" t="s">
        <v>1985</v>
      </c>
      <c r="E55" s="106" t="s">
        <v>1986</v>
      </c>
      <c r="F55" s="106" t="s">
        <v>66</v>
      </c>
    </row>
    <row r="56" spans="1:6" ht="46.8" x14ac:dyDescent="0.3">
      <c r="A56" s="71">
        <v>9</v>
      </c>
      <c r="B56" s="62" t="s">
        <v>1987</v>
      </c>
      <c r="C56" s="16">
        <v>177500000</v>
      </c>
      <c r="D56" s="63" t="s">
        <v>1988</v>
      </c>
      <c r="E56" s="106" t="s">
        <v>1989</v>
      </c>
      <c r="F56" s="106" t="s">
        <v>66</v>
      </c>
    </row>
    <row r="57" spans="1:6" ht="31.2" x14ac:dyDescent="0.3">
      <c r="A57" s="71">
        <v>10</v>
      </c>
      <c r="B57" s="62" t="s">
        <v>1990</v>
      </c>
      <c r="C57" s="16">
        <v>556500000</v>
      </c>
      <c r="D57" s="63" t="s">
        <v>1991</v>
      </c>
      <c r="E57" s="106" t="s">
        <v>1992</v>
      </c>
      <c r="F57" s="106" t="s">
        <v>1993</v>
      </c>
    </row>
    <row r="58" spans="1:6" ht="46.8" x14ac:dyDescent="0.3">
      <c r="A58" s="71">
        <v>11</v>
      </c>
      <c r="B58" s="62" t="s">
        <v>1994</v>
      </c>
      <c r="C58" s="16">
        <v>100000000</v>
      </c>
      <c r="D58" s="63" t="s">
        <v>1995</v>
      </c>
      <c r="E58" s="106" t="s">
        <v>251</v>
      </c>
      <c r="F58" s="106" t="s">
        <v>1996</v>
      </c>
    </row>
    <row r="59" spans="1:6" ht="31.2" x14ac:dyDescent="0.3">
      <c r="A59" s="71">
        <v>12</v>
      </c>
      <c r="B59" s="62" t="s">
        <v>1997</v>
      </c>
      <c r="C59" s="16">
        <v>150000000</v>
      </c>
      <c r="D59" s="63" t="s">
        <v>1998</v>
      </c>
      <c r="E59" s="106" t="s">
        <v>487</v>
      </c>
      <c r="F59" s="106" t="s">
        <v>1973</v>
      </c>
    </row>
    <row r="60" spans="1:6" ht="31.2" x14ac:dyDescent="0.3">
      <c r="A60" s="71">
        <v>13</v>
      </c>
      <c r="B60" s="62" t="s">
        <v>1999</v>
      </c>
      <c r="C60" s="16">
        <v>197600000</v>
      </c>
      <c r="D60" s="63" t="s">
        <v>2000</v>
      </c>
      <c r="E60" s="106" t="s">
        <v>1601</v>
      </c>
      <c r="F60" s="106" t="s">
        <v>1973</v>
      </c>
    </row>
    <row r="61" spans="1:6" ht="31.2" x14ac:dyDescent="0.3">
      <c r="A61" s="71">
        <v>14</v>
      </c>
      <c r="B61" s="62" t="s">
        <v>2001</v>
      </c>
      <c r="C61" s="16">
        <v>197600000</v>
      </c>
      <c r="D61" s="63" t="s">
        <v>2002</v>
      </c>
      <c r="E61" s="106" t="s">
        <v>1601</v>
      </c>
      <c r="F61" s="106" t="s">
        <v>2003</v>
      </c>
    </row>
    <row r="62" spans="1:6" ht="46.8" x14ac:dyDescent="0.3">
      <c r="A62" s="71">
        <v>15</v>
      </c>
      <c r="B62" s="62" t="s">
        <v>2004</v>
      </c>
      <c r="C62" s="16">
        <v>175000000</v>
      </c>
      <c r="D62" s="63" t="s">
        <v>2005</v>
      </c>
      <c r="E62" s="106" t="s">
        <v>1601</v>
      </c>
      <c r="F62" s="106" t="s">
        <v>2006</v>
      </c>
    </row>
    <row r="63" spans="1:6" ht="31.2" x14ac:dyDescent="0.3">
      <c r="A63" s="71">
        <v>16</v>
      </c>
      <c r="B63" s="62" t="s">
        <v>2007</v>
      </c>
      <c r="C63" s="16">
        <v>25000000</v>
      </c>
      <c r="D63" s="63" t="s">
        <v>2008</v>
      </c>
      <c r="E63" s="106" t="s">
        <v>2009</v>
      </c>
      <c r="F63" s="106" t="s">
        <v>2010</v>
      </c>
    </row>
    <row r="64" spans="1:6" ht="31.2" x14ac:dyDescent="0.3">
      <c r="A64" s="71">
        <v>17</v>
      </c>
      <c r="B64" s="62" t="s">
        <v>2011</v>
      </c>
      <c r="C64" s="16">
        <v>25000000</v>
      </c>
      <c r="D64" s="63" t="s">
        <v>2012</v>
      </c>
      <c r="E64" s="106" t="s">
        <v>487</v>
      </c>
      <c r="F64" s="106" t="s">
        <v>2013</v>
      </c>
    </row>
    <row r="65" spans="1:6" ht="31.2" x14ac:dyDescent="0.3">
      <c r="A65" s="71">
        <v>18</v>
      </c>
      <c r="B65" s="62" t="s">
        <v>2014</v>
      </c>
      <c r="C65" s="16">
        <v>50000000</v>
      </c>
      <c r="D65" s="63" t="s">
        <v>2015</v>
      </c>
      <c r="E65" s="106" t="s">
        <v>251</v>
      </c>
      <c r="F65" s="106" t="s">
        <v>2016</v>
      </c>
    </row>
    <row r="66" spans="1:6" ht="46.8" x14ac:dyDescent="0.3">
      <c r="A66" s="71">
        <v>19</v>
      </c>
      <c r="B66" s="62" t="s">
        <v>2017</v>
      </c>
      <c r="C66" s="16">
        <v>197600000</v>
      </c>
      <c r="D66" s="63" t="s">
        <v>2018</v>
      </c>
      <c r="E66" s="106" t="s">
        <v>487</v>
      </c>
      <c r="F66" s="106" t="s">
        <v>2019</v>
      </c>
    </row>
    <row r="67" spans="1:6" ht="31.2" x14ac:dyDescent="0.3">
      <c r="A67" s="71">
        <v>20</v>
      </c>
      <c r="B67" s="62" t="s">
        <v>2020</v>
      </c>
      <c r="C67" s="16">
        <v>197600000</v>
      </c>
      <c r="D67" s="63" t="s">
        <v>2021</v>
      </c>
      <c r="E67" s="106" t="s">
        <v>487</v>
      </c>
      <c r="F67" s="106" t="s">
        <v>66</v>
      </c>
    </row>
    <row r="68" spans="1:6" ht="31.2" x14ac:dyDescent="0.3">
      <c r="A68" s="71">
        <v>21</v>
      </c>
      <c r="B68" s="62" t="s">
        <v>2022</v>
      </c>
      <c r="C68" s="16">
        <v>200000000</v>
      </c>
      <c r="D68" s="63" t="s">
        <v>2023</v>
      </c>
      <c r="E68" s="106" t="s">
        <v>1601</v>
      </c>
      <c r="F68" s="106" t="s">
        <v>1973</v>
      </c>
    </row>
    <row r="69" spans="1:6" ht="46.8" x14ac:dyDescent="0.3">
      <c r="A69" s="71">
        <v>22</v>
      </c>
      <c r="B69" s="62" t="s">
        <v>2024</v>
      </c>
      <c r="C69" s="16">
        <v>50000000</v>
      </c>
      <c r="D69" s="63" t="s">
        <v>2025</v>
      </c>
      <c r="E69" s="106" t="s">
        <v>251</v>
      </c>
      <c r="F69" s="106" t="s">
        <v>2026</v>
      </c>
    </row>
    <row r="70" spans="1:6" ht="31.2" x14ac:dyDescent="0.3">
      <c r="A70" s="71">
        <v>23</v>
      </c>
      <c r="B70" s="62" t="s">
        <v>2027</v>
      </c>
      <c r="C70" s="16">
        <v>200000000</v>
      </c>
      <c r="D70" s="63" t="s">
        <v>2028</v>
      </c>
      <c r="E70" s="106" t="s">
        <v>1601</v>
      </c>
      <c r="F70" s="106" t="s">
        <v>1973</v>
      </c>
    </row>
    <row r="71" spans="1:6" ht="46.8" x14ac:dyDescent="0.3">
      <c r="A71" s="71">
        <v>24</v>
      </c>
      <c r="B71" s="62" t="s">
        <v>2029</v>
      </c>
      <c r="C71" s="16">
        <v>25000000</v>
      </c>
      <c r="D71" s="63" t="s">
        <v>2030</v>
      </c>
      <c r="E71" s="106" t="s">
        <v>251</v>
      </c>
      <c r="F71" s="106" t="s">
        <v>1973</v>
      </c>
    </row>
    <row r="72" spans="1:6" ht="31.2" x14ac:dyDescent="0.3">
      <c r="A72" s="71">
        <v>25</v>
      </c>
      <c r="B72" s="62" t="s">
        <v>2031</v>
      </c>
      <c r="C72" s="16">
        <v>35000000</v>
      </c>
      <c r="D72" s="63" t="s">
        <v>2032</v>
      </c>
      <c r="E72" s="106" t="s">
        <v>251</v>
      </c>
      <c r="F72" s="106" t="s">
        <v>2033</v>
      </c>
    </row>
    <row r="73" spans="1:6" ht="31.2" x14ac:dyDescent="0.3">
      <c r="A73" s="71">
        <v>26</v>
      </c>
      <c r="B73" s="62" t="s">
        <v>2034</v>
      </c>
      <c r="C73" s="16">
        <v>125000000</v>
      </c>
      <c r="D73" s="63" t="s">
        <v>2035</v>
      </c>
      <c r="E73" s="106" t="s">
        <v>2009</v>
      </c>
      <c r="F73" s="106" t="s">
        <v>2036</v>
      </c>
    </row>
    <row r="74" spans="1:6" ht="46.8" x14ac:dyDescent="0.3">
      <c r="A74" s="71">
        <v>27</v>
      </c>
      <c r="B74" s="62" t="s">
        <v>2037</v>
      </c>
      <c r="C74" s="16">
        <v>197600000</v>
      </c>
      <c r="D74" s="63" t="s">
        <v>2038</v>
      </c>
      <c r="E74" s="106" t="s">
        <v>487</v>
      </c>
      <c r="F74" s="106" t="s">
        <v>66</v>
      </c>
    </row>
    <row r="75" spans="1:6" ht="31.2" x14ac:dyDescent="0.3">
      <c r="A75" s="71">
        <v>28</v>
      </c>
      <c r="B75" s="62" t="s">
        <v>2039</v>
      </c>
      <c r="C75" s="16">
        <v>200000000</v>
      </c>
      <c r="D75" s="63" t="s">
        <v>2040</v>
      </c>
      <c r="E75" s="106" t="s">
        <v>487</v>
      </c>
      <c r="F75" s="106" t="s">
        <v>2013</v>
      </c>
    </row>
    <row r="76" spans="1:6" ht="31.2" x14ac:dyDescent="0.3">
      <c r="A76" s="71">
        <v>29</v>
      </c>
      <c r="B76" s="62" t="s">
        <v>2041</v>
      </c>
      <c r="C76" s="16">
        <v>200000000</v>
      </c>
      <c r="D76" s="63" t="s">
        <v>2042</v>
      </c>
      <c r="E76" s="106" t="s">
        <v>487</v>
      </c>
      <c r="F76" s="106" t="s">
        <v>2013</v>
      </c>
    </row>
    <row r="77" spans="1:6" x14ac:dyDescent="0.3">
      <c r="A77" s="71">
        <v>30</v>
      </c>
      <c r="B77" s="62" t="s">
        <v>2043</v>
      </c>
      <c r="C77" s="16">
        <v>30000000</v>
      </c>
      <c r="D77" s="63" t="s">
        <v>2044</v>
      </c>
      <c r="E77" s="106" t="s">
        <v>2009</v>
      </c>
      <c r="F77" s="106" t="s">
        <v>2045</v>
      </c>
    </row>
    <row r="78" spans="1:6" ht="46.8" x14ac:dyDescent="0.3">
      <c r="A78" s="71">
        <v>31</v>
      </c>
      <c r="B78" s="62" t="s">
        <v>2046</v>
      </c>
      <c r="C78" s="16">
        <v>25000000</v>
      </c>
      <c r="D78" s="63" t="s">
        <v>2047</v>
      </c>
      <c r="E78" s="106" t="s">
        <v>2048</v>
      </c>
      <c r="F78" s="106" t="s">
        <v>1929</v>
      </c>
    </row>
    <row r="79" spans="1:6" ht="46.8" x14ac:dyDescent="0.3">
      <c r="A79" s="71">
        <v>32</v>
      </c>
      <c r="B79" s="62" t="s">
        <v>2049</v>
      </c>
      <c r="C79" s="16">
        <v>25000000</v>
      </c>
      <c r="D79" s="63" t="s">
        <v>2050</v>
      </c>
      <c r="E79" s="106" t="s">
        <v>2051</v>
      </c>
      <c r="F79" s="106" t="s">
        <v>1929</v>
      </c>
    </row>
    <row r="80" spans="1:6" ht="46.8" x14ac:dyDescent="0.3">
      <c r="A80" s="71">
        <v>33</v>
      </c>
      <c r="B80" s="62" t="s">
        <v>2052</v>
      </c>
      <c r="C80" s="16">
        <v>360000000</v>
      </c>
      <c r="D80" s="63" t="s">
        <v>2053</v>
      </c>
      <c r="E80" s="106" t="s">
        <v>2054</v>
      </c>
      <c r="F80" s="106" t="s">
        <v>1929</v>
      </c>
    </row>
    <row r="81" spans="1:6" ht="46.8" x14ac:dyDescent="0.3">
      <c r="A81" s="71">
        <v>34</v>
      </c>
      <c r="B81" s="62" t="s">
        <v>2055</v>
      </c>
      <c r="C81" s="16">
        <v>35000000</v>
      </c>
      <c r="D81" s="63" t="s">
        <v>2056</v>
      </c>
      <c r="E81" s="106" t="s">
        <v>1972</v>
      </c>
      <c r="F81" s="106" t="s">
        <v>2057</v>
      </c>
    </row>
    <row r="82" spans="1:6" ht="93.6" x14ac:dyDescent="0.3">
      <c r="A82" s="71">
        <v>35</v>
      </c>
      <c r="B82" s="62" t="s">
        <v>2058</v>
      </c>
      <c r="C82" s="16">
        <v>200000000</v>
      </c>
      <c r="D82" s="63" t="s">
        <v>2059</v>
      </c>
      <c r="E82" s="106" t="s">
        <v>2060</v>
      </c>
      <c r="F82" s="106" t="s">
        <v>1929</v>
      </c>
    </row>
    <row r="83" spans="1:6" ht="93.6" x14ac:dyDescent="0.3">
      <c r="A83" s="71">
        <v>36</v>
      </c>
      <c r="B83" s="62" t="s">
        <v>2061</v>
      </c>
      <c r="C83" s="16">
        <v>78900000</v>
      </c>
      <c r="D83" s="63" t="s">
        <v>2062</v>
      </c>
      <c r="E83" s="106" t="s">
        <v>2063</v>
      </c>
      <c r="F83" s="106" t="s">
        <v>2064</v>
      </c>
    </row>
    <row r="84" spans="1:6" ht="31.2" x14ac:dyDescent="0.3">
      <c r="A84" s="71">
        <v>37</v>
      </c>
      <c r="B84" s="62" t="s">
        <v>2065</v>
      </c>
      <c r="C84" s="16">
        <v>25000000</v>
      </c>
      <c r="D84" s="63" t="s">
        <v>2066</v>
      </c>
      <c r="E84" s="106" t="s">
        <v>251</v>
      </c>
      <c r="F84" s="106" t="s">
        <v>2067</v>
      </c>
    </row>
    <row r="85" spans="1:6" ht="46.8" x14ac:dyDescent="0.3">
      <c r="A85" s="71">
        <v>38</v>
      </c>
      <c r="B85" s="62" t="s">
        <v>2068</v>
      </c>
      <c r="C85" s="16">
        <v>50000000</v>
      </c>
      <c r="D85" s="63" t="s">
        <v>2069</v>
      </c>
      <c r="E85" s="106" t="s">
        <v>2009</v>
      </c>
      <c r="F85" s="106" t="s">
        <v>2070</v>
      </c>
    </row>
    <row r="86" spans="1:6" ht="31.2" x14ac:dyDescent="0.3">
      <c r="A86" s="71">
        <v>39</v>
      </c>
      <c r="B86" s="62" t="s">
        <v>2071</v>
      </c>
      <c r="C86" s="16">
        <v>100000000</v>
      </c>
      <c r="D86" s="63" t="s">
        <v>2072</v>
      </c>
      <c r="E86" s="106" t="s">
        <v>2009</v>
      </c>
      <c r="F86" s="106" t="s">
        <v>2073</v>
      </c>
    </row>
    <row r="87" spans="1:6" ht="31.2" x14ac:dyDescent="0.3">
      <c r="A87" s="71">
        <v>40</v>
      </c>
      <c r="B87" s="62" t="s">
        <v>2074</v>
      </c>
      <c r="C87" s="16">
        <v>24800000</v>
      </c>
      <c r="D87" s="63" t="s">
        <v>2075</v>
      </c>
      <c r="E87" s="106" t="s">
        <v>487</v>
      </c>
      <c r="F87" s="106" t="s">
        <v>2076</v>
      </c>
    </row>
    <row r="88" spans="1:6" ht="46.8" x14ac:dyDescent="0.3">
      <c r="A88" s="71">
        <v>41</v>
      </c>
      <c r="B88" s="62" t="s">
        <v>2077</v>
      </c>
      <c r="C88" s="16">
        <v>200000000</v>
      </c>
      <c r="D88" s="63" t="s">
        <v>2078</v>
      </c>
      <c r="E88" s="106" t="s">
        <v>2079</v>
      </c>
      <c r="F88" s="106" t="s">
        <v>2064</v>
      </c>
    </row>
    <row r="89" spans="1:6" ht="31.2" x14ac:dyDescent="0.3">
      <c r="A89" s="71">
        <v>42</v>
      </c>
      <c r="B89" s="62" t="s">
        <v>2080</v>
      </c>
      <c r="C89" s="16">
        <v>100000000</v>
      </c>
      <c r="D89" s="63" t="s">
        <v>2081</v>
      </c>
      <c r="E89" s="106" t="s">
        <v>2082</v>
      </c>
      <c r="F89" s="106" t="s">
        <v>2083</v>
      </c>
    </row>
    <row r="90" spans="1:6" ht="31.2" x14ac:dyDescent="0.3">
      <c r="A90" s="71">
        <v>43</v>
      </c>
      <c r="B90" s="62" t="s">
        <v>2084</v>
      </c>
      <c r="C90" s="16">
        <v>150000000</v>
      </c>
      <c r="D90" s="63" t="s">
        <v>2085</v>
      </c>
      <c r="E90" s="106" t="s">
        <v>487</v>
      </c>
      <c r="F90" s="106" t="s">
        <v>66</v>
      </c>
    </row>
    <row r="91" spans="1:6" ht="31.2" x14ac:dyDescent="0.3">
      <c r="A91" s="71">
        <v>44</v>
      </c>
      <c r="B91" s="62" t="s">
        <v>2086</v>
      </c>
      <c r="C91" s="16">
        <v>100000000</v>
      </c>
      <c r="D91" s="63" t="s">
        <v>2087</v>
      </c>
      <c r="E91" s="106" t="s">
        <v>487</v>
      </c>
      <c r="F91" s="106" t="s">
        <v>2088</v>
      </c>
    </row>
    <row r="92" spans="1:6" ht="46.8" x14ac:dyDescent="0.3">
      <c r="A92" s="71">
        <v>45</v>
      </c>
      <c r="B92" s="62" t="s">
        <v>2089</v>
      </c>
      <c r="C92" s="16">
        <v>100000000</v>
      </c>
      <c r="D92" s="63" t="s">
        <v>2090</v>
      </c>
      <c r="E92" s="106" t="s">
        <v>487</v>
      </c>
      <c r="F92" s="106" t="s">
        <v>2091</v>
      </c>
    </row>
    <row r="93" spans="1:6" ht="46.8" x14ac:dyDescent="0.3">
      <c r="A93" s="71">
        <v>46</v>
      </c>
      <c r="B93" s="62" t="s">
        <v>2092</v>
      </c>
      <c r="C93" s="16">
        <v>100000000</v>
      </c>
      <c r="D93" s="63" t="s">
        <v>2093</v>
      </c>
      <c r="E93" s="106" t="s">
        <v>487</v>
      </c>
      <c r="F93" s="106" t="s">
        <v>2094</v>
      </c>
    </row>
    <row r="94" spans="1:6" ht="31.2" x14ac:dyDescent="0.3">
      <c r="A94" s="71">
        <v>47</v>
      </c>
      <c r="B94" s="62" t="s">
        <v>2095</v>
      </c>
      <c r="C94" s="16">
        <v>200000000</v>
      </c>
      <c r="D94" s="63" t="s">
        <v>2096</v>
      </c>
      <c r="E94" s="106" t="s">
        <v>487</v>
      </c>
      <c r="F94" s="106" t="s">
        <v>2097</v>
      </c>
    </row>
    <row r="95" spans="1:6" ht="46.8" x14ac:dyDescent="0.3">
      <c r="A95" s="71">
        <v>48</v>
      </c>
      <c r="B95" s="62" t="s">
        <v>2098</v>
      </c>
      <c r="C95" s="16">
        <v>100000000</v>
      </c>
      <c r="D95" s="63" t="s">
        <v>2099</v>
      </c>
      <c r="E95" s="106" t="s">
        <v>251</v>
      </c>
      <c r="F95" s="106" t="s">
        <v>2006</v>
      </c>
    </row>
    <row r="96" spans="1:6" ht="31.2" x14ac:dyDescent="0.3">
      <c r="A96" s="71">
        <v>49</v>
      </c>
      <c r="B96" s="62" t="s">
        <v>2100</v>
      </c>
      <c r="C96" s="16">
        <v>200000000</v>
      </c>
      <c r="D96" s="63" t="s">
        <v>2101</v>
      </c>
      <c r="E96" s="106" t="s">
        <v>487</v>
      </c>
      <c r="F96" s="106" t="s">
        <v>66</v>
      </c>
    </row>
    <row r="97" spans="1:6" ht="31.2" x14ac:dyDescent="0.3">
      <c r="A97" s="71">
        <v>50</v>
      </c>
      <c r="B97" s="62" t="s">
        <v>2102</v>
      </c>
      <c r="C97" s="16">
        <v>100000000</v>
      </c>
      <c r="D97" s="63" t="s">
        <v>2103</v>
      </c>
      <c r="E97" s="106" t="s">
        <v>487</v>
      </c>
      <c r="F97" s="106" t="s">
        <v>2104</v>
      </c>
    </row>
    <row r="98" spans="1:6" ht="31.2" x14ac:dyDescent="0.3">
      <c r="A98" s="71">
        <v>51</v>
      </c>
      <c r="B98" s="62" t="s">
        <v>2105</v>
      </c>
      <c r="C98" s="16">
        <v>180000000</v>
      </c>
      <c r="D98" s="63" t="s">
        <v>2106</v>
      </c>
      <c r="E98" s="106" t="s">
        <v>487</v>
      </c>
      <c r="F98" s="106" t="s">
        <v>2107</v>
      </c>
    </row>
    <row r="99" spans="1:6" ht="31.2" x14ac:dyDescent="0.3">
      <c r="A99" s="71">
        <v>52</v>
      </c>
      <c r="B99" s="62" t="s">
        <v>2108</v>
      </c>
      <c r="C99" s="16">
        <v>10000000</v>
      </c>
      <c r="D99" s="63" t="s">
        <v>2109</v>
      </c>
      <c r="E99" s="106" t="s">
        <v>487</v>
      </c>
      <c r="F99" s="106" t="s">
        <v>1973</v>
      </c>
    </row>
    <row r="100" spans="1:6" ht="31.2" x14ac:dyDescent="0.3">
      <c r="A100" s="71">
        <v>53</v>
      </c>
      <c r="B100" s="62" t="s">
        <v>2110</v>
      </c>
      <c r="C100" s="16">
        <v>50000000</v>
      </c>
      <c r="D100" s="63" t="s">
        <v>2111</v>
      </c>
      <c r="E100" s="106" t="s">
        <v>487</v>
      </c>
      <c r="F100" s="106" t="s">
        <v>2112</v>
      </c>
    </row>
    <row r="101" spans="1:6" ht="31.2" x14ac:dyDescent="0.3">
      <c r="A101" s="71">
        <v>54</v>
      </c>
      <c r="B101" s="62" t="s">
        <v>2113</v>
      </c>
      <c r="C101" s="16">
        <v>70000000</v>
      </c>
      <c r="D101" s="63" t="s">
        <v>2114</v>
      </c>
      <c r="E101" s="106" t="s">
        <v>487</v>
      </c>
      <c r="F101" s="106" t="s">
        <v>2115</v>
      </c>
    </row>
    <row r="102" spans="1:6" ht="31.2" x14ac:dyDescent="0.3">
      <c r="A102" s="71">
        <v>55</v>
      </c>
      <c r="B102" s="62" t="s">
        <v>2116</v>
      </c>
      <c r="C102" s="16">
        <v>50000000</v>
      </c>
      <c r="D102" s="63" t="s">
        <v>2117</v>
      </c>
      <c r="E102" s="106" t="s">
        <v>487</v>
      </c>
      <c r="F102" s="106" t="s">
        <v>2118</v>
      </c>
    </row>
    <row r="103" spans="1:6" ht="31.2" x14ac:dyDescent="0.3">
      <c r="A103" s="71">
        <v>56</v>
      </c>
      <c r="B103" s="62" t="s">
        <v>2119</v>
      </c>
      <c r="C103" s="16">
        <v>100000000</v>
      </c>
      <c r="D103" s="63" t="s">
        <v>2120</v>
      </c>
      <c r="E103" s="106" t="s">
        <v>487</v>
      </c>
      <c r="F103" s="106" t="s">
        <v>2121</v>
      </c>
    </row>
    <row r="104" spans="1:6" ht="46.8" x14ac:dyDescent="0.3">
      <c r="A104" s="71">
        <v>57</v>
      </c>
      <c r="B104" s="62" t="s">
        <v>2122</v>
      </c>
      <c r="C104" s="16">
        <v>85000000</v>
      </c>
      <c r="D104" s="63" t="s">
        <v>2123</v>
      </c>
      <c r="E104" s="106" t="s">
        <v>487</v>
      </c>
      <c r="F104" s="106" t="s">
        <v>2124</v>
      </c>
    </row>
    <row r="105" spans="1:6" ht="31.2" x14ac:dyDescent="0.3">
      <c r="A105" s="71">
        <v>58</v>
      </c>
      <c r="B105" s="62" t="s">
        <v>2125</v>
      </c>
      <c r="C105" s="16">
        <v>100000000</v>
      </c>
      <c r="D105" s="63" t="s">
        <v>2126</v>
      </c>
      <c r="E105" s="106" t="s">
        <v>487</v>
      </c>
      <c r="F105" s="106" t="s">
        <v>2127</v>
      </c>
    </row>
    <row r="106" spans="1:6" ht="31.2" x14ac:dyDescent="0.3">
      <c r="A106" s="71">
        <v>59</v>
      </c>
      <c r="B106" s="62" t="s">
        <v>2128</v>
      </c>
      <c r="C106" s="16">
        <v>60000000</v>
      </c>
      <c r="D106" s="63" t="s">
        <v>2129</v>
      </c>
      <c r="E106" s="106" t="s">
        <v>487</v>
      </c>
      <c r="F106" s="106" t="s">
        <v>2130</v>
      </c>
    </row>
    <row r="107" spans="1:6" ht="31.2" x14ac:dyDescent="0.3">
      <c r="A107" s="71">
        <v>60</v>
      </c>
      <c r="B107" s="62" t="s">
        <v>2131</v>
      </c>
      <c r="C107" s="16">
        <v>20000000</v>
      </c>
      <c r="D107" s="63" t="s">
        <v>2132</v>
      </c>
      <c r="E107" s="106" t="s">
        <v>487</v>
      </c>
      <c r="F107" s="106" t="s">
        <v>2013</v>
      </c>
    </row>
    <row r="108" spans="1:6" ht="31.2" x14ac:dyDescent="0.3">
      <c r="A108" s="71">
        <v>61</v>
      </c>
      <c r="B108" s="62" t="s">
        <v>2133</v>
      </c>
      <c r="C108" s="16">
        <v>20000000</v>
      </c>
      <c r="D108" s="63" t="s">
        <v>2134</v>
      </c>
      <c r="E108" s="106" t="s">
        <v>487</v>
      </c>
      <c r="F108" s="106" t="s">
        <v>2013</v>
      </c>
    </row>
    <row r="109" spans="1:6" ht="31.2" x14ac:dyDescent="0.3">
      <c r="A109" s="71">
        <v>62</v>
      </c>
      <c r="B109" s="62" t="s">
        <v>2135</v>
      </c>
      <c r="C109" s="16">
        <v>197600000</v>
      </c>
      <c r="D109" s="63" t="s">
        <v>2136</v>
      </c>
      <c r="E109" s="106" t="s">
        <v>1601</v>
      </c>
      <c r="F109" s="106" t="s">
        <v>2013</v>
      </c>
    </row>
    <row r="110" spans="1:6" ht="31.2" x14ac:dyDescent="0.3">
      <c r="A110" s="71">
        <v>63</v>
      </c>
      <c r="B110" s="62" t="s">
        <v>2137</v>
      </c>
      <c r="C110" s="16">
        <v>197600000</v>
      </c>
      <c r="D110" s="63" t="s">
        <v>2138</v>
      </c>
      <c r="E110" s="106" t="s">
        <v>487</v>
      </c>
      <c r="F110" s="106" t="s">
        <v>2139</v>
      </c>
    </row>
    <row r="111" spans="1:6" ht="31.2" x14ac:dyDescent="0.3">
      <c r="A111" s="71">
        <v>64</v>
      </c>
      <c r="B111" s="62" t="s">
        <v>2140</v>
      </c>
      <c r="C111" s="16">
        <v>100000000</v>
      </c>
      <c r="D111" s="63" t="s">
        <v>2141</v>
      </c>
      <c r="E111" s="106" t="s">
        <v>487</v>
      </c>
      <c r="F111" s="106" t="s">
        <v>2076</v>
      </c>
    </row>
    <row r="112" spans="1:6" ht="46.8" x14ac:dyDescent="0.3">
      <c r="A112" s="71">
        <v>65</v>
      </c>
      <c r="B112" s="62" t="s">
        <v>2142</v>
      </c>
      <c r="C112" s="16">
        <v>100000000</v>
      </c>
      <c r="D112" s="63" t="s">
        <v>2143</v>
      </c>
      <c r="E112" s="106" t="s">
        <v>487</v>
      </c>
      <c r="F112" s="106" t="s">
        <v>2144</v>
      </c>
    </row>
    <row r="113" spans="1:6" ht="46.8" x14ac:dyDescent="0.3">
      <c r="A113" s="71">
        <v>66</v>
      </c>
      <c r="B113" s="62" t="s">
        <v>2145</v>
      </c>
      <c r="C113" s="16">
        <v>150000000</v>
      </c>
      <c r="D113" s="63" t="s">
        <v>2146</v>
      </c>
      <c r="E113" s="106" t="s">
        <v>487</v>
      </c>
      <c r="F113" s="106" t="s">
        <v>2076</v>
      </c>
    </row>
    <row r="114" spans="1:6" ht="31.2" x14ac:dyDescent="0.3">
      <c r="A114" s="71">
        <v>67</v>
      </c>
      <c r="B114" s="62" t="s">
        <v>2147</v>
      </c>
      <c r="C114" s="16">
        <v>150000000</v>
      </c>
      <c r="D114" s="63" t="s">
        <v>2148</v>
      </c>
      <c r="E114" s="106" t="s">
        <v>487</v>
      </c>
      <c r="F114" s="106" t="s">
        <v>2149</v>
      </c>
    </row>
    <row r="115" spans="1:6" ht="31.2" x14ac:dyDescent="0.3">
      <c r="A115" s="71">
        <v>68</v>
      </c>
      <c r="B115" s="62" t="s">
        <v>2150</v>
      </c>
      <c r="C115" s="16">
        <v>100000000</v>
      </c>
      <c r="D115" s="63" t="s">
        <v>2151</v>
      </c>
      <c r="E115" s="106" t="s">
        <v>487</v>
      </c>
      <c r="F115" s="106" t="s">
        <v>2013</v>
      </c>
    </row>
    <row r="116" spans="1:6" ht="31.2" x14ac:dyDescent="0.3">
      <c r="A116" s="71">
        <v>69</v>
      </c>
      <c r="B116" s="62" t="s">
        <v>2152</v>
      </c>
      <c r="C116" s="16">
        <v>40000000</v>
      </c>
      <c r="D116" s="63" t="s">
        <v>2153</v>
      </c>
      <c r="E116" s="106" t="s">
        <v>251</v>
      </c>
      <c r="F116" s="106" t="s">
        <v>2154</v>
      </c>
    </row>
    <row r="117" spans="1:6" ht="46.8" x14ac:dyDescent="0.3">
      <c r="A117" s="71">
        <v>70</v>
      </c>
      <c r="B117" s="62" t="s">
        <v>2155</v>
      </c>
      <c r="C117" s="16">
        <v>77000000</v>
      </c>
      <c r="D117" s="63" t="s">
        <v>2156</v>
      </c>
      <c r="E117" s="106" t="s">
        <v>252</v>
      </c>
      <c r="F117" s="106" t="s">
        <v>66</v>
      </c>
    </row>
    <row r="118" spans="1:6" x14ac:dyDescent="0.3">
      <c r="A118" s="71"/>
      <c r="B118" s="67"/>
      <c r="C118" s="16"/>
      <c r="D118" s="63"/>
      <c r="E118" s="106"/>
      <c r="F118" s="106"/>
    </row>
    <row r="119" spans="1:6" x14ac:dyDescent="0.3">
      <c r="A119" s="162" t="s">
        <v>253</v>
      </c>
      <c r="B119" s="56" t="s">
        <v>2157</v>
      </c>
      <c r="C119" s="117">
        <v>630000000</v>
      </c>
      <c r="D119" s="63"/>
      <c r="E119" s="106" t="s">
        <v>937</v>
      </c>
      <c r="F119" s="258"/>
    </row>
    <row r="120" spans="1:6" ht="31.2" x14ac:dyDescent="0.3">
      <c r="A120" s="71">
        <v>1</v>
      </c>
      <c r="B120" s="62" t="s">
        <v>2158</v>
      </c>
      <c r="C120" s="16">
        <v>180000000</v>
      </c>
      <c r="D120" s="63" t="s">
        <v>2159</v>
      </c>
      <c r="E120" s="106" t="s">
        <v>254</v>
      </c>
      <c r="F120" s="106" t="s">
        <v>2160</v>
      </c>
    </row>
    <row r="121" spans="1:6" ht="31.2" x14ac:dyDescent="0.3">
      <c r="A121" s="71">
        <v>2</v>
      </c>
      <c r="B121" s="62" t="s">
        <v>2161</v>
      </c>
      <c r="C121" s="16">
        <v>50000000</v>
      </c>
      <c r="D121" s="63" t="s">
        <v>2162</v>
      </c>
      <c r="E121" s="106" t="s">
        <v>255</v>
      </c>
      <c r="F121" s="106" t="s">
        <v>902</v>
      </c>
    </row>
    <row r="122" spans="1:6" ht="31.2" x14ac:dyDescent="0.3">
      <c r="A122" s="71">
        <v>3</v>
      </c>
      <c r="B122" s="62" t="s">
        <v>2163</v>
      </c>
      <c r="C122" s="16">
        <v>50000000</v>
      </c>
      <c r="D122" s="63" t="s">
        <v>2164</v>
      </c>
      <c r="E122" s="106" t="s">
        <v>255</v>
      </c>
      <c r="F122" s="106" t="s">
        <v>902</v>
      </c>
    </row>
    <row r="123" spans="1:6" ht="31.2" x14ac:dyDescent="0.3">
      <c r="A123" s="71">
        <v>4</v>
      </c>
      <c r="B123" s="62" t="s">
        <v>2165</v>
      </c>
      <c r="C123" s="16">
        <v>25000000</v>
      </c>
      <c r="D123" s="63" t="s">
        <v>2166</v>
      </c>
      <c r="E123" s="106" t="s">
        <v>255</v>
      </c>
      <c r="F123" s="106" t="s">
        <v>902</v>
      </c>
    </row>
    <row r="124" spans="1:6" ht="31.2" x14ac:dyDescent="0.3">
      <c r="A124" s="71">
        <v>5</v>
      </c>
      <c r="B124" s="62" t="s">
        <v>2167</v>
      </c>
      <c r="C124" s="16">
        <v>50000000</v>
      </c>
      <c r="D124" s="63" t="s">
        <v>2168</v>
      </c>
      <c r="E124" s="106" t="s">
        <v>660</v>
      </c>
      <c r="F124" s="106" t="s">
        <v>2057</v>
      </c>
    </row>
    <row r="125" spans="1:6" ht="31.2" x14ac:dyDescent="0.3">
      <c r="A125" s="71">
        <v>6</v>
      </c>
      <c r="B125" s="62" t="s">
        <v>2169</v>
      </c>
      <c r="C125" s="16">
        <v>50000000</v>
      </c>
      <c r="D125" s="63" t="s">
        <v>2170</v>
      </c>
      <c r="E125" s="106" t="s">
        <v>660</v>
      </c>
      <c r="F125" s="106" t="s">
        <v>2057</v>
      </c>
    </row>
    <row r="126" spans="1:6" ht="31.2" x14ac:dyDescent="0.3">
      <c r="A126" s="71">
        <v>7</v>
      </c>
      <c r="B126" s="62" t="s">
        <v>2171</v>
      </c>
      <c r="C126" s="16">
        <v>100000000</v>
      </c>
      <c r="D126" s="63" t="s">
        <v>2172</v>
      </c>
      <c r="E126" s="106" t="s">
        <v>252</v>
      </c>
      <c r="F126" s="106" t="s">
        <v>2173</v>
      </c>
    </row>
    <row r="127" spans="1:6" ht="31.2" x14ac:dyDescent="0.3">
      <c r="A127" s="71">
        <v>8</v>
      </c>
      <c r="B127" s="62" t="s">
        <v>2174</v>
      </c>
      <c r="C127" s="16">
        <v>55000000</v>
      </c>
      <c r="D127" s="63" t="s">
        <v>2175</v>
      </c>
      <c r="E127" s="106" t="s">
        <v>254</v>
      </c>
      <c r="F127" s="106" t="s">
        <v>902</v>
      </c>
    </row>
    <row r="128" spans="1:6" ht="31.2" x14ac:dyDescent="0.3">
      <c r="A128" s="71">
        <v>9</v>
      </c>
      <c r="B128" s="62" t="s">
        <v>2176</v>
      </c>
      <c r="C128" s="16">
        <v>70000000</v>
      </c>
      <c r="D128" s="63" t="s">
        <v>2177</v>
      </c>
      <c r="E128" s="106" t="s">
        <v>255</v>
      </c>
      <c r="F128" s="106" t="s">
        <v>2178</v>
      </c>
    </row>
    <row r="129" spans="1:6" x14ac:dyDescent="0.3">
      <c r="A129" s="71"/>
      <c r="B129" s="67"/>
      <c r="C129" s="16"/>
      <c r="D129" s="63"/>
      <c r="E129" s="106"/>
      <c r="F129" s="106"/>
    </row>
    <row r="130" spans="1:6" ht="31.2" x14ac:dyDescent="0.3">
      <c r="A130" s="162" t="s">
        <v>256</v>
      </c>
      <c r="B130" s="56" t="s">
        <v>2179</v>
      </c>
      <c r="C130" s="117">
        <v>100000000</v>
      </c>
      <c r="D130" s="63"/>
      <c r="E130" s="256"/>
      <c r="F130" s="258"/>
    </row>
    <row r="131" spans="1:6" ht="46.8" x14ac:dyDescent="0.3">
      <c r="A131" s="71">
        <v>1</v>
      </c>
      <c r="B131" s="62" t="s">
        <v>2180</v>
      </c>
      <c r="C131" s="16">
        <v>100000000</v>
      </c>
      <c r="D131" s="63" t="s">
        <v>2181</v>
      </c>
      <c r="E131" s="106" t="s">
        <v>2051</v>
      </c>
      <c r="F131" s="106" t="s">
        <v>1890</v>
      </c>
    </row>
    <row r="132" spans="1:6" x14ac:dyDescent="0.3">
      <c r="A132" s="71"/>
      <c r="B132" s="67"/>
      <c r="C132" s="16"/>
      <c r="D132" s="63"/>
      <c r="E132" s="106"/>
      <c r="F132" s="106"/>
    </row>
    <row r="133" spans="1:6" x14ac:dyDescent="0.3">
      <c r="A133" s="162" t="s">
        <v>123</v>
      </c>
      <c r="B133" s="56" t="s">
        <v>2182</v>
      </c>
      <c r="C133" s="117">
        <v>220000000</v>
      </c>
      <c r="D133" s="63"/>
      <c r="E133" s="106" t="s">
        <v>937</v>
      </c>
      <c r="F133" s="258"/>
    </row>
    <row r="134" spans="1:6" ht="46.8" x14ac:dyDescent="0.3">
      <c r="A134" s="71">
        <v>1</v>
      </c>
      <c r="B134" s="62" t="s">
        <v>2183</v>
      </c>
      <c r="C134" s="16">
        <v>25000000</v>
      </c>
      <c r="D134" s="63" t="s">
        <v>2184</v>
      </c>
      <c r="E134" s="106" t="s">
        <v>937</v>
      </c>
      <c r="F134" s="106" t="s">
        <v>2185</v>
      </c>
    </row>
    <row r="135" spans="1:6" ht="46.8" x14ac:dyDescent="0.3">
      <c r="A135" s="71">
        <v>2</v>
      </c>
      <c r="B135" s="62" t="s">
        <v>2186</v>
      </c>
      <c r="C135" s="16">
        <v>45000000</v>
      </c>
      <c r="D135" s="63" t="s">
        <v>2187</v>
      </c>
      <c r="E135" s="106" t="s">
        <v>2188</v>
      </c>
      <c r="F135" s="106" t="s">
        <v>1942</v>
      </c>
    </row>
    <row r="136" spans="1:6" ht="31.2" x14ac:dyDescent="0.3">
      <c r="A136" s="71">
        <v>3</v>
      </c>
      <c r="B136" s="62" t="s">
        <v>2189</v>
      </c>
      <c r="C136" s="16">
        <v>105000000</v>
      </c>
      <c r="D136" s="63" t="s">
        <v>2190</v>
      </c>
      <c r="E136" s="106" t="s">
        <v>1077</v>
      </c>
      <c r="F136" s="106" t="s">
        <v>2191</v>
      </c>
    </row>
    <row r="137" spans="1:6" ht="62.4" x14ac:dyDescent="0.3">
      <c r="A137" s="71">
        <v>4</v>
      </c>
      <c r="B137" s="62" t="s">
        <v>2192</v>
      </c>
      <c r="C137" s="16">
        <v>45000000</v>
      </c>
      <c r="D137" s="63" t="s">
        <v>2193</v>
      </c>
      <c r="E137" s="106" t="s">
        <v>255</v>
      </c>
      <c r="F137" s="106" t="s">
        <v>2194</v>
      </c>
    </row>
    <row r="138" spans="1:6" x14ac:dyDescent="0.3">
      <c r="A138" s="71"/>
      <c r="B138" s="67"/>
      <c r="C138" s="16"/>
      <c r="D138" s="63"/>
      <c r="E138" s="106"/>
      <c r="F138" s="106"/>
    </row>
    <row r="139" spans="1:6" ht="31.2" x14ac:dyDescent="0.3">
      <c r="A139" s="162" t="s">
        <v>257</v>
      </c>
      <c r="B139" s="56" t="s">
        <v>2195</v>
      </c>
      <c r="C139" s="117">
        <v>75000000</v>
      </c>
      <c r="D139" s="63"/>
      <c r="E139" s="106" t="s">
        <v>937</v>
      </c>
      <c r="F139" s="258"/>
    </row>
    <row r="140" spans="1:6" ht="31.2" x14ac:dyDescent="0.3">
      <c r="A140" s="71">
        <v>1</v>
      </c>
      <c r="B140" s="62" t="s">
        <v>2196</v>
      </c>
      <c r="C140" s="16">
        <v>75000000</v>
      </c>
      <c r="D140" s="63" t="s">
        <v>2197</v>
      </c>
      <c r="E140" s="106" t="s">
        <v>255</v>
      </c>
      <c r="F140" s="106" t="s">
        <v>902</v>
      </c>
    </row>
    <row r="141" spans="1:6" x14ac:dyDescent="0.3">
      <c r="A141" s="71"/>
      <c r="B141" s="67"/>
      <c r="C141" s="16"/>
      <c r="D141" s="63"/>
      <c r="E141" s="106"/>
      <c r="F141" s="106"/>
    </row>
    <row r="142" spans="1:6" ht="31.2" x14ac:dyDescent="0.3">
      <c r="A142" s="162" t="s">
        <v>258</v>
      </c>
      <c r="B142" s="56" t="s">
        <v>2198</v>
      </c>
      <c r="C142" s="117">
        <v>6639500000</v>
      </c>
      <c r="D142" s="63"/>
      <c r="E142" s="106" t="s">
        <v>937</v>
      </c>
      <c r="F142" s="258"/>
    </row>
    <row r="143" spans="1:6" ht="46.8" x14ac:dyDescent="0.3">
      <c r="A143" s="71">
        <v>1</v>
      </c>
      <c r="B143" s="62" t="s">
        <v>2199</v>
      </c>
      <c r="C143" s="16">
        <v>150000000</v>
      </c>
      <c r="D143" s="63" t="s">
        <v>2200</v>
      </c>
      <c r="E143" s="106" t="s">
        <v>2201</v>
      </c>
      <c r="F143" s="106" t="s">
        <v>66</v>
      </c>
    </row>
    <row r="144" spans="1:6" ht="46.8" x14ac:dyDescent="0.3">
      <c r="A144" s="71">
        <v>2</v>
      </c>
      <c r="B144" s="62" t="s">
        <v>2202</v>
      </c>
      <c r="C144" s="16">
        <v>25000000</v>
      </c>
      <c r="D144" s="63" t="s">
        <v>2203</v>
      </c>
      <c r="E144" s="106" t="s">
        <v>937</v>
      </c>
      <c r="F144" s="106" t="s">
        <v>2064</v>
      </c>
    </row>
    <row r="145" spans="1:6" ht="31.2" x14ac:dyDescent="0.3">
      <c r="A145" s="71">
        <v>3</v>
      </c>
      <c r="B145" s="62" t="s">
        <v>2204</v>
      </c>
      <c r="C145" s="16">
        <v>25000000</v>
      </c>
      <c r="D145" s="63" t="s">
        <v>2205</v>
      </c>
      <c r="E145" s="256"/>
      <c r="F145" s="106" t="s">
        <v>2206</v>
      </c>
    </row>
    <row r="146" spans="1:6" ht="31.2" x14ac:dyDescent="0.3">
      <c r="A146" s="71">
        <v>4</v>
      </c>
      <c r="B146" s="62" t="s">
        <v>2207</v>
      </c>
      <c r="C146" s="16">
        <v>15000000</v>
      </c>
      <c r="D146" s="63" t="s">
        <v>2208</v>
      </c>
      <c r="E146" s="106" t="s">
        <v>1032</v>
      </c>
      <c r="F146" s="106" t="s">
        <v>66</v>
      </c>
    </row>
    <row r="147" spans="1:6" ht="31.2" x14ac:dyDescent="0.3">
      <c r="A147" s="71">
        <v>5</v>
      </c>
      <c r="B147" s="62" t="s">
        <v>2209</v>
      </c>
      <c r="C147" s="16">
        <v>25000000</v>
      </c>
      <c r="D147" s="63" t="s">
        <v>2210</v>
      </c>
      <c r="E147" s="106" t="s">
        <v>2211</v>
      </c>
      <c r="F147" s="106" t="s">
        <v>66</v>
      </c>
    </row>
    <row r="148" spans="1:6" ht="31.2" x14ac:dyDescent="0.3">
      <c r="A148" s="71">
        <v>6</v>
      </c>
      <c r="B148" s="62" t="s">
        <v>2212</v>
      </c>
      <c r="C148" s="16">
        <v>25000000</v>
      </c>
      <c r="D148" s="63" t="s">
        <v>2213</v>
      </c>
      <c r="E148" s="106" t="s">
        <v>2214</v>
      </c>
      <c r="F148" s="106" t="s">
        <v>66</v>
      </c>
    </row>
    <row r="149" spans="1:6" ht="46.8" x14ac:dyDescent="0.3">
      <c r="A149" s="71">
        <v>7</v>
      </c>
      <c r="B149" s="62" t="s">
        <v>2215</v>
      </c>
      <c r="C149" s="16">
        <v>100000000</v>
      </c>
      <c r="D149" s="63" t="s">
        <v>2216</v>
      </c>
      <c r="E149" s="106" t="s">
        <v>2217</v>
      </c>
      <c r="F149" s="106" t="s">
        <v>66</v>
      </c>
    </row>
    <row r="150" spans="1:6" ht="31.2" x14ac:dyDescent="0.3">
      <c r="A150" s="71">
        <v>8</v>
      </c>
      <c r="B150" s="62" t="s">
        <v>2218</v>
      </c>
      <c r="C150" s="16">
        <v>75000000</v>
      </c>
      <c r="D150" s="63" t="s">
        <v>2219</v>
      </c>
      <c r="E150" s="106" t="s">
        <v>255</v>
      </c>
      <c r="F150" s="106" t="s">
        <v>66</v>
      </c>
    </row>
    <row r="151" spans="1:6" ht="31.2" x14ac:dyDescent="0.3">
      <c r="A151" s="71">
        <v>9</v>
      </c>
      <c r="B151" s="62" t="s">
        <v>2220</v>
      </c>
      <c r="C151" s="16">
        <v>26943000</v>
      </c>
      <c r="D151" s="63" t="s">
        <v>2221</v>
      </c>
      <c r="E151" s="106" t="s">
        <v>2222</v>
      </c>
      <c r="F151" s="106" t="s">
        <v>66</v>
      </c>
    </row>
    <row r="152" spans="1:6" ht="62.4" x14ac:dyDescent="0.3">
      <c r="A152" s="71">
        <v>10</v>
      </c>
      <c r="B152" s="62" t="s">
        <v>2223</v>
      </c>
      <c r="C152" s="16">
        <v>100000000</v>
      </c>
      <c r="D152" s="63" t="s">
        <v>2224</v>
      </c>
      <c r="E152" s="106" t="s">
        <v>2225</v>
      </c>
      <c r="F152" s="106" t="s">
        <v>1973</v>
      </c>
    </row>
    <row r="153" spans="1:6" ht="46.8" x14ac:dyDescent="0.3">
      <c r="A153" s="71">
        <v>11</v>
      </c>
      <c r="B153" s="62" t="s">
        <v>2226</v>
      </c>
      <c r="C153" s="16">
        <v>2992000000</v>
      </c>
      <c r="D153" s="63" t="s">
        <v>2227</v>
      </c>
      <c r="E153" s="106" t="s">
        <v>2228</v>
      </c>
      <c r="F153" s="106" t="s">
        <v>66</v>
      </c>
    </row>
    <row r="154" spans="1:6" ht="46.8" x14ac:dyDescent="0.3">
      <c r="A154" s="71">
        <v>12</v>
      </c>
      <c r="B154" s="62" t="s">
        <v>2229</v>
      </c>
      <c r="C154" s="16">
        <v>1400000000</v>
      </c>
      <c r="D154" s="63" t="s">
        <v>2230</v>
      </c>
      <c r="E154" s="106" t="s">
        <v>2231</v>
      </c>
      <c r="F154" s="106" t="s">
        <v>1973</v>
      </c>
    </row>
    <row r="155" spans="1:6" ht="46.8" x14ac:dyDescent="0.3">
      <c r="A155" s="71">
        <v>13</v>
      </c>
      <c r="B155" s="62" t="s">
        <v>2232</v>
      </c>
      <c r="C155" s="16">
        <v>193750000</v>
      </c>
      <c r="D155" s="63" t="s">
        <v>2233</v>
      </c>
      <c r="E155" s="106" t="s">
        <v>2234</v>
      </c>
      <c r="F155" s="106" t="s">
        <v>2235</v>
      </c>
    </row>
    <row r="156" spans="1:6" ht="31.2" x14ac:dyDescent="0.3">
      <c r="A156" s="71">
        <v>14</v>
      </c>
      <c r="B156" s="62" t="s">
        <v>2236</v>
      </c>
      <c r="C156" s="16">
        <v>200000000</v>
      </c>
      <c r="D156" s="63" t="s">
        <v>2237</v>
      </c>
      <c r="E156" s="106" t="s">
        <v>2238</v>
      </c>
      <c r="F156" s="106" t="s">
        <v>66</v>
      </c>
    </row>
    <row r="157" spans="1:6" ht="62.4" x14ac:dyDescent="0.3">
      <c r="A157" s="71">
        <v>15</v>
      </c>
      <c r="B157" s="62" t="s">
        <v>2239</v>
      </c>
      <c r="C157" s="16">
        <v>100000000</v>
      </c>
      <c r="D157" s="63" t="s">
        <v>2240</v>
      </c>
      <c r="E157" s="106" t="s">
        <v>2241</v>
      </c>
      <c r="F157" s="106" t="s">
        <v>66</v>
      </c>
    </row>
    <row r="158" spans="1:6" ht="31.2" x14ac:dyDescent="0.3">
      <c r="A158" s="71">
        <v>16</v>
      </c>
      <c r="B158" s="62" t="s">
        <v>2242</v>
      </c>
      <c r="C158" s="16">
        <v>1005000000</v>
      </c>
      <c r="D158" s="63" t="s">
        <v>2243</v>
      </c>
      <c r="E158" s="106" t="s">
        <v>2244</v>
      </c>
      <c r="F158" s="106" t="s">
        <v>2245</v>
      </c>
    </row>
    <row r="159" spans="1:6" ht="46.8" x14ac:dyDescent="0.3">
      <c r="A159" s="71">
        <v>17</v>
      </c>
      <c r="B159" s="62" t="s">
        <v>2246</v>
      </c>
      <c r="C159" s="16">
        <v>70000000</v>
      </c>
      <c r="D159" s="63" t="s">
        <v>2247</v>
      </c>
      <c r="E159" s="106" t="s">
        <v>259</v>
      </c>
      <c r="F159" s="106" t="s">
        <v>2248</v>
      </c>
    </row>
    <row r="160" spans="1:6" ht="31.2" x14ac:dyDescent="0.3">
      <c r="A160" s="71">
        <v>18</v>
      </c>
      <c r="B160" s="62" t="s">
        <v>2249</v>
      </c>
      <c r="C160" s="16">
        <v>86807000</v>
      </c>
      <c r="D160" s="63" t="s">
        <v>2250</v>
      </c>
      <c r="E160" s="106" t="s">
        <v>2251</v>
      </c>
      <c r="F160" s="106" t="s">
        <v>66</v>
      </c>
    </row>
    <row r="161" spans="1:6" ht="46.8" x14ac:dyDescent="0.3">
      <c r="A161" s="71">
        <v>19</v>
      </c>
      <c r="B161" s="62" t="s">
        <v>2252</v>
      </c>
      <c r="C161" s="16">
        <v>25000000</v>
      </c>
      <c r="D161" s="63" t="s">
        <v>2253</v>
      </c>
      <c r="E161" s="106" t="s">
        <v>2254</v>
      </c>
      <c r="F161" s="106" t="s">
        <v>2255</v>
      </c>
    </row>
    <row r="162" spans="1:6" x14ac:dyDescent="0.3">
      <c r="A162" s="71"/>
      <c r="B162" s="67"/>
      <c r="C162" s="16"/>
      <c r="D162" s="63"/>
      <c r="E162" s="106"/>
      <c r="F162" s="106"/>
    </row>
    <row r="163" spans="1:6" x14ac:dyDescent="0.3">
      <c r="A163" s="162" t="s">
        <v>260</v>
      </c>
      <c r="B163" s="56" t="s">
        <v>2256</v>
      </c>
      <c r="C163" s="117">
        <v>1077540000</v>
      </c>
      <c r="D163" s="63"/>
      <c r="E163" s="106" t="s">
        <v>937</v>
      </c>
      <c r="F163" s="258"/>
    </row>
    <row r="164" spans="1:6" ht="31.2" x14ac:dyDescent="0.3">
      <c r="A164" s="71">
        <v>1</v>
      </c>
      <c r="B164" s="62" t="s">
        <v>2257</v>
      </c>
      <c r="C164" s="16">
        <v>35000000</v>
      </c>
      <c r="D164" s="63" t="s">
        <v>2258</v>
      </c>
      <c r="E164" s="106" t="s">
        <v>2259</v>
      </c>
      <c r="F164" s="106" t="s">
        <v>1973</v>
      </c>
    </row>
    <row r="165" spans="1:6" ht="62.4" x14ac:dyDescent="0.3">
      <c r="A165" s="71">
        <v>2</v>
      </c>
      <c r="B165" s="62" t="s">
        <v>2260</v>
      </c>
      <c r="C165" s="16">
        <v>50000000</v>
      </c>
      <c r="D165" s="63" t="s">
        <v>2261</v>
      </c>
      <c r="E165" s="106" t="s">
        <v>911</v>
      </c>
      <c r="F165" s="106" t="s">
        <v>2013</v>
      </c>
    </row>
    <row r="166" spans="1:6" ht="46.8" x14ac:dyDescent="0.3">
      <c r="A166" s="71">
        <v>3</v>
      </c>
      <c r="B166" s="62" t="s">
        <v>2262</v>
      </c>
      <c r="C166" s="16">
        <v>121040000</v>
      </c>
      <c r="D166" s="63" t="s">
        <v>2263</v>
      </c>
      <c r="E166" s="106" t="s">
        <v>2264</v>
      </c>
      <c r="F166" s="106" t="s">
        <v>1890</v>
      </c>
    </row>
    <row r="167" spans="1:6" ht="46.8" x14ac:dyDescent="0.3">
      <c r="A167" s="71">
        <v>4</v>
      </c>
      <c r="B167" s="62" t="s">
        <v>2265</v>
      </c>
      <c r="C167" s="16">
        <v>15000000</v>
      </c>
      <c r="D167" s="63" t="s">
        <v>2266</v>
      </c>
      <c r="E167" s="106" t="s">
        <v>2267</v>
      </c>
      <c r="F167" s="106" t="s">
        <v>1890</v>
      </c>
    </row>
    <row r="168" spans="1:6" ht="46.8" x14ac:dyDescent="0.3">
      <c r="A168" s="71">
        <v>5</v>
      </c>
      <c r="B168" s="62" t="s">
        <v>2268</v>
      </c>
      <c r="C168" s="16">
        <v>30000000</v>
      </c>
      <c r="D168" s="63" t="s">
        <v>2269</v>
      </c>
      <c r="E168" s="106" t="s">
        <v>2270</v>
      </c>
      <c r="F168" s="106" t="s">
        <v>1890</v>
      </c>
    </row>
    <row r="169" spans="1:6" ht="46.8" x14ac:dyDescent="0.3">
      <c r="A169" s="71">
        <v>6</v>
      </c>
      <c r="B169" s="62" t="s">
        <v>2271</v>
      </c>
      <c r="C169" s="16">
        <v>117000000</v>
      </c>
      <c r="D169" s="63" t="s">
        <v>2272</v>
      </c>
      <c r="E169" s="106" t="s">
        <v>2273</v>
      </c>
      <c r="F169" s="106" t="s">
        <v>66</v>
      </c>
    </row>
    <row r="170" spans="1:6" ht="46.8" x14ac:dyDescent="0.3">
      <c r="A170" s="71">
        <v>7</v>
      </c>
      <c r="B170" s="62" t="s">
        <v>2274</v>
      </c>
      <c r="C170" s="16">
        <v>25000000</v>
      </c>
      <c r="D170" s="63" t="s">
        <v>2275</v>
      </c>
      <c r="E170" s="106" t="s">
        <v>645</v>
      </c>
      <c r="F170" s="106" t="s">
        <v>1890</v>
      </c>
    </row>
    <row r="171" spans="1:6" ht="46.8" x14ac:dyDescent="0.3">
      <c r="A171" s="71">
        <v>8</v>
      </c>
      <c r="B171" s="62" t="s">
        <v>2276</v>
      </c>
      <c r="C171" s="16">
        <v>10000000</v>
      </c>
      <c r="D171" s="63" t="s">
        <v>2277</v>
      </c>
      <c r="E171" s="106" t="s">
        <v>2278</v>
      </c>
      <c r="F171" s="106" t="s">
        <v>1890</v>
      </c>
    </row>
    <row r="172" spans="1:6" ht="46.8" x14ac:dyDescent="0.3">
      <c r="A172" s="71">
        <v>9</v>
      </c>
      <c r="B172" s="62" t="s">
        <v>2279</v>
      </c>
      <c r="C172" s="16">
        <v>55000000</v>
      </c>
      <c r="D172" s="63" t="s">
        <v>2280</v>
      </c>
      <c r="E172" s="106" t="s">
        <v>2281</v>
      </c>
      <c r="F172" s="106" t="s">
        <v>1890</v>
      </c>
    </row>
    <row r="173" spans="1:6" ht="46.8" x14ac:dyDescent="0.3">
      <c r="A173" s="71">
        <v>10</v>
      </c>
      <c r="B173" s="62" t="s">
        <v>2282</v>
      </c>
      <c r="C173" s="16">
        <v>20500000</v>
      </c>
      <c r="D173" s="63" t="s">
        <v>2283</v>
      </c>
      <c r="E173" s="106" t="s">
        <v>2284</v>
      </c>
      <c r="F173" s="106" t="s">
        <v>1890</v>
      </c>
    </row>
    <row r="174" spans="1:6" ht="46.8" x14ac:dyDescent="0.3">
      <c r="A174" s="71">
        <v>11</v>
      </c>
      <c r="B174" s="62" t="s">
        <v>2285</v>
      </c>
      <c r="C174" s="16">
        <v>106500000</v>
      </c>
      <c r="D174" s="63" t="s">
        <v>2286</v>
      </c>
      <c r="E174" s="106" t="s">
        <v>2287</v>
      </c>
      <c r="F174" s="106" t="s">
        <v>1890</v>
      </c>
    </row>
    <row r="175" spans="1:6" ht="46.8" x14ac:dyDescent="0.3">
      <c r="A175" s="71">
        <v>12</v>
      </c>
      <c r="B175" s="62" t="s">
        <v>2288</v>
      </c>
      <c r="C175" s="16">
        <v>200000000</v>
      </c>
      <c r="D175" s="63" t="s">
        <v>2289</v>
      </c>
      <c r="E175" s="106" t="s">
        <v>528</v>
      </c>
      <c r="F175" s="106" t="s">
        <v>1890</v>
      </c>
    </row>
    <row r="176" spans="1:6" ht="46.8" x14ac:dyDescent="0.3">
      <c r="A176" s="71">
        <v>13</v>
      </c>
      <c r="B176" s="62" t="s">
        <v>2290</v>
      </c>
      <c r="C176" s="16">
        <v>70000000</v>
      </c>
      <c r="D176" s="63" t="s">
        <v>2291</v>
      </c>
      <c r="E176" s="106" t="s">
        <v>487</v>
      </c>
      <c r="F176" s="106" t="s">
        <v>1890</v>
      </c>
    </row>
    <row r="177" spans="1:6" ht="31.2" x14ac:dyDescent="0.3">
      <c r="A177" s="71">
        <v>14</v>
      </c>
      <c r="B177" s="62" t="s">
        <v>2292</v>
      </c>
      <c r="C177" s="16">
        <v>117500000</v>
      </c>
      <c r="D177" s="63" t="s">
        <v>2293</v>
      </c>
      <c r="E177" s="106" t="s">
        <v>2294</v>
      </c>
      <c r="F177" s="106" t="s">
        <v>66</v>
      </c>
    </row>
    <row r="178" spans="1:6" ht="31.2" x14ac:dyDescent="0.3">
      <c r="A178" s="71">
        <v>15</v>
      </c>
      <c r="B178" s="62" t="s">
        <v>2295</v>
      </c>
      <c r="C178" s="16">
        <v>85000000</v>
      </c>
      <c r="D178" s="63" t="s">
        <v>2296</v>
      </c>
      <c r="E178" s="106" t="s">
        <v>2297</v>
      </c>
      <c r="F178" s="106" t="s">
        <v>2298</v>
      </c>
    </row>
    <row r="179" spans="1:6" ht="46.8" x14ac:dyDescent="0.3">
      <c r="A179" s="71">
        <v>16</v>
      </c>
      <c r="B179" s="62" t="s">
        <v>2299</v>
      </c>
      <c r="C179" s="16">
        <v>20000000</v>
      </c>
      <c r="D179" s="63" t="s">
        <v>2300</v>
      </c>
      <c r="E179" s="106" t="s">
        <v>2301</v>
      </c>
      <c r="F179" s="106" t="s">
        <v>2064</v>
      </c>
    </row>
    <row r="180" spans="1:6" x14ac:dyDescent="0.3">
      <c r="A180" s="71"/>
      <c r="B180" s="67"/>
      <c r="C180" s="16"/>
      <c r="D180" s="63"/>
      <c r="E180" s="106"/>
      <c r="F180" s="106"/>
    </row>
    <row r="181" spans="1:6" ht="31.2" x14ac:dyDescent="0.3">
      <c r="A181" s="162" t="s">
        <v>261</v>
      </c>
      <c r="B181" s="56" t="s">
        <v>238</v>
      </c>
      <c r="C181" s="117">
        <v>21800000</v>
      </c>
      <c r="D181" s="63"/>
      <c r="E181" s="106" t="s">
        <v>937</v>
      </c>
      <c r="F181" s="258"/>
    </row>
    <row r="182" spans="1:6" ht="46.8" x14ac:dyDescent="0.3">
      <c r="A182" s="71">
        <v>1</v>
      </c>
      <c r="B182" s="62" t="s">
        <v>424</v>
      </c>
      <c r="C182" s="16">
        <v>7500000</v>
      </c>
      <c r="D182" s="63" t="s">
        <v>1891</v>
      </c>
      <c r="E182" s="106" t="s">
        <v>905</v>
      </c>
      <c r="F182" s="106" t="s">
        <v>2302</v>
      </c>
    </row>
    <row r="183" spans="1:6" ht="46.8" x14ac:dyDescent="0.3">
      <c r="A183" s="71">
        <v>2</v>
      </c>
      <c r="B183" s="62" t="s">
        <v>239</v>
      </c>
      <c r="C183" s="16">
        <v>9100000</v>
      </c>
      <c r="D183" s="63" t="s">
        <v>2303</v>
      </c>
      <c r="E183" s="106" t="s">
        <v>2304</v>
      </c>
      <c r="F183" s="106" t="s">
        <v>2302</v>
      </c>
    </row>
    <row r="184" spans="1:6" ht="46.8" x14ac:dyDescent="0.3">
      <c r="A184" s="71">
        <v>3</v>
      </c>
      <c r="B184" s="62" t="s">
        <v>439</v>
      </c>
      <c r="C184" s="16">
        <v>2000000</v>
      </c>
      <c r="D184" s="63" t="s">
        <v>2305</v>
      </c>
      <c r="E184" s="106" t="s">
        <v>2306</v>
      </c>
      <c r="F184" s="106" t="s">
        <v>2302</v>
      </c>
    </row>
    <row r="185" spans="1:6" ht="46.8" x14ac:dyDescent="0.3">
      <c r="A185" s="71">
        <v>4</v>
      </c>
      <c r="B185" s="62" t="s">
        <v>446</v>
      </c>
      <c r="C185" s="16">
        <v>1200000</v>
      </c>
      <c r="D185" s="63" t="s">
        <v>1901</v>
      </c>
      <c r="E185" s="106" t="s">
        <v>2307</v>
      </c>
      <c r="F185" s="106" t="s">
        <v>2302</v>
      </c>
    </row>
    <row r="186" spans="1:6" ht="46.8" x14ac:dyDescent="0.3">
      <c r="A186" s="71">
        <v>5</v>
      </c>
      <c r="B186" s="62" t="s">
        <v>554</v>
      </c>
      <c r="C186" s="16">
        <v>2000000</v>
      </c>
      <c r="D186" s="63" t="s">
        <v>2308</v>
      </c>
      <c r="E186" s="106" t="s">
        <v>2309</v>
      </c>
      <c r="F186" s="106" t="s">
        <v>2302</v>
      </c>
    </row>
    <row r="187" spans="1:6" x14ac:dyDescent="0.3">
      <c r="A187" s="71"/>
      <c r="B187" s="67"/>
      <c r="C187" s="16"/>
      <c r="D187" s="63"/>
      <c r="E187" s="106"/>
      <c r="F187" s="106"/>
    </row>
    <row r="188" spans="1:6" ht="31.2" x14ac:dyDescent="0.3">
      <c r="A188" s="162" t="s">
        <v>840</v>
      </c>
      <c r="B188" s="56" t="s">
        <v>244</v>
      </c>
      <c r="C188" s="117">
        <v>600000</v>
      </c>
      <c r="D188" s="63"/>
      <c r="E188" s="106" t="s">
        <v>937</v>
      </c>
      <c r="F188" s="258"/>
    </row>
    <row r="189" spans="1:6" ht="46.8" x14ac:dyDescent="0.3">
      <c r="A189" s="71">
        <v>1</v>
      </c>
      <c r="B189" s="62" t="s">
        <v>246</v>
      </c>
      <c r="C189" s="16">
        <v>600000</v>
      </c>
      <c r="D189" s="63" t="s">
        <v>2310</v>
      </c>
      <c r="E189" s="106" t="s">
        <v>528</v>
      </c>
      <c r="F189" s="106" t="s">
        <v>2302</v>
      </c>
    </row>
    <row r="190" spans="1:6" x14ac:dyDescent="0.3">
      <c r="A190" s="71"/>
      <c r="B190" s="67"/>
      <c r="C190" s="16"/>
      <c r="D190" s="63"/>
      <c r="E190" s="106"/>
      <c r="F190" s="106"/>
    </row>
    <row r="191" spans="1:6" ht="46.8" x14ac:dyDescent="0.3">
      <c r="A191" s="162" t="s">
        <v>844</v>
      </c>
      <c r="B191" s="56" t="s">
        <v>466</v>
      </c>
      <c r="C191" s="117">
        <v>7800000</v>
      </c>
      <c r="D191" s="63"/>
      <c r="E191" s="106" t="s">
        <v>937</v>
      </c>
      <c r="F191" s="258"/>
    </row>
    <row r="192" spans="1:6" ht="46.8" x14ac:dyDescent="0.3">
      <c r="A192" s="71">
        <v>1</v>
      </c>
      <c r="B192" s="62" t="s">
        <v>1243</v>
      </c>
      <c r="C192" s="16">
        <v>7800000</v>
      </c>
      <c r="D192" s="63" t="s">
        <v>2311</v>
      </c>
      <c r="E192" s="106" t="s">
        <v>528</v>
      </c>
      <c r="F192" s="106" t="s">
        <v>2302</v>
      </c>
    </row>
    <row r="193" spans="1:6" x14ac:dyDescent="0.3">
      <c r="A193" s="71"/>
      <c r="B193" s="67"/>
      <c r="C193" s="16"/>
      <c r="D193" s="63"/>
      <c r="E193" s="106"/>
      <c r="F193" s="106"/>
    </row>
    <row r="194" spans="1:6" ht="31.2" x14ac:dyDescent="0.3">
      <c r="A194" s="162" t="s">
        <v>2312</v>
      </c>
      <c r="B194" s="56" t="s">
        <v>1961</v>
      </c>
      <c r="C194" s="117">
        <v>1254600000</v>
      </c>
      <c r="D194" s="63"/>
      <c r="E194" s="106" t="s">
        <v>937</v>
      </c>
      <c r="F194" s="258"/>
    </row>
    <row r="195" spans="1:6" ht="46.8" x14ac:dyDescent="0.3">
      <c r="A195" s="71">
        <v>1</v>
      </c>
      <c r="B195" s="62" t="s">
        <v>2313</v>
      </c>
      <c r="C195" s="16">
        <v>1254600000</v>
      </c>
      <c r="D195" s="63" t="s">
        <v>2314</v>
      </c>
      <c r="E195" s="106" t="s">
        <v>2315</v>
      </c>
      <c r="F195" s="106" t="s">
        <v>2302</v>
      </c>
    </row>
    <row r="196" spans="1:6" x14ac:dyDescent="0.3">
      <c r="A196" s="71"/>
      <c r="B196" s="67"/>
      <c r="C196" s="16"/>
      <c r="D196" s="63"/>
      <c r="E196" s="106"/>
      <c r="F196" s="106"/>
    </row>
    <row r="197" spans="1:6" x14ac:dyDescent="0.3">
      <c r="A197" s="162" t="s">
        <v>2316</v>
      </c>
      <c r="B197" s="56" t="s">
        <v>2256</v>
      </c>
      <c r="C197" s="117">
        <v>9800000</v>
      </c>
      <c r="D197" s="63"/>
      <c r="E197" s="106" t="s">
        <v>937</v>
      </c>
      <c r="F197" s="258"/>
    </row>
    <row r="198" spans="1:6" ht="46.8" x14ac:dyDescent="0.3">
      <c r="A198" s="71">
        <v>1</v>
      </c>
      <c r="B198" s="62" t="s">
        <v>2317</v>
      </c>
      <c r="C198" s="16">
        <v>9800000</v>
      </c>
      <c r="D198" s="63" t="s">
        <v>2318</v>
      </c>
      <c r="E198" s="106" t="s">
        <v>528</v>
      </c>
      <c r="F198" s="106" t="s">
        <v>2302</v>
      </c>
    </row>
    <row r="199" spans="1:6" x14ac:dyDescent="0.3">
      <c r="A199" s="71"/>
      <c r="B199" s="67"/>
      <c r="C199" s="16"/>
      <c r="D199" s="63"/>
      <c r="E199" s="106"/>
      <c r="F199" s="106"/>
    </row>
    <row r="200" spans="1:6" ht="31.2" x14ac:dyDescent="0.3">
      <c r="A200" s="162" t="s">
        <v>2319</v>
      </c>
      <c r="B200" s="69" t="s">
        <v>238</v>
      </c>
      <c r="C200" s="117">
        <v>21200000</v>
      </c>
      <c r="D200" s="63"/>
      <c r="E200" s="106" t="s">
        <v>937</v>
      </c>
      <c r="F200" s="258"/>
    </row>
    <row r="201" spans="1:6" ht="46.8" x14ac:dyDescent="0.3">
      <c r="A201" s="71">
        <v>1</v>
      </c>
      <c r="B201" s="62" t="s">
        <v>424</v>
      </c>
      <c r="C201" s="16">
        <v>7500000</v>
      </c>
      <c r="D201" s="63" t="s">
        <v>1891</v>
      </c>
      <c r="E201" s="106" t="s">
        <v>528</v>
      </c>
      <c r="F201" s="106" t="s">
        <v>2320</v>
      </c>
    </row>
    <row r="202" spans="1:6" ht="46.8" x14ac:dyDescent="0.3">
      <c r="A202" s="71">
        <v>2</v>
      </c>
      <c r="B202" s="62" t="s">
        <v>239</v>
      </c>
      <c r="C202" s="16">
        <v>10120000</v>
      </c>
      <c r="D202" s="63" t="s">
        <v>2303</v>
      </c>
      <c r="E202" s="106" t="s">
        <v>262</v>
      </c>
      <c r="F202" s="106" t="s">
        <v>2320</v>
      </c>
    </row>
    <row r="203" spans="1:6" ht="46.8" x14ac:dyDescent="0.3">
      <c r="A203" s="71">
        <v>3</v>
      </c>
      <c r="B203" s="62" t="s">
        <v>439</v>
      </c>
      <c r="C203" s="16">
        <v>1880000</v>
      </c>
      <c r="D203" s="63" t="s">
        <v>2305</v>
      </c>
      <c r="E203" s="106" t="s">
        <v>528</v>
      </c>
      <c r="F203" s="106" t="s">
        <v>2320</v>
      </c>
    </row>
    <row r="204" spans="1:6" ht="46.8" x14ac:dyDescent="0.3">
      <c r="A204" s="71">
        <v>4</v>
      </c>
      <c r="B204" s="62" t="s">
        <v>446</v>
      </c>
      <c r="C204" s="16">
        <v>1200000</v>
      </c>
      <c r="D204" s="63" t="s">
        <v>1901</v>
      </c>
      <c r="E204" s="106" t="s">
        <v>528</v>
      </c>
      <c r="F204" s="106" t="s">
        <v>2320</v>
      </c>
    </row>
    <row r="205" spans="1:6" ht="46.8" x14ac:dyDescent="0.3">
      <c r="A205" s="71">
        <v>5</v>
      </c>
      <c r="B205" s="62" t="s">
        <v>554</v>
      </c>
      <c r="C205" s="16">
        <v>500000</v>
      </c>
      <c r="D205" s="63" t="s">
        <v>2308</v>
      </c>
      <c r="E205" s="106" t="s">
        <v>528</v>
      </c>
      <c r="F205" s="106" t="s">
        <v>2320</v>
      </c>
    </row>
    <row r="206" spans="1:6" x14ac:dyDescent="0.3">
      <c r="A206" s="71"/>
      <c r="B206" s="67"/>
      <c r="C206" s="16"/>
      <c r="D206" s="63"/>
      <c r="E206" s="106"/>
      <c r="F206" s="106"/>
    </row>
    <row r="207" spans="1:6" ht="31.2" x14ac:dyDescent="0.3">
      <c r="A207" s="162" t="s">
        <v>2321</v>
      </c>
      <c r="B207" s="56" t="s">
        <v>244</v>
      </c>
      <c r="C207" s="117">
        <v>1000000</v>
      </c>
      <c r="D207" s="63"/>
      <c r="E207" s="106" t="s">
        <v>937</v>
      </c>
      <c r="F207" s="258"/>
    </row>
    <row r="208" spans="1:6" ht="46.8" x14ac:dyDescent="0.3">
      <c r="A208" s="71">
        <v>1</v>
      </c>
      <c r="B208" s="62" t="s">
        <v>246</v>
      </c>
      <c r="C208" s="16">
        <v>1000000</v>
      </c>
      <c r="D208" s="63" t="s">
        <v>2310</v>
      </c>
      <c r="E208" s="106" t="s">
        <v>1908</v>
      </c>
      <c r="F208" s="106" t="s">
        <v>2320</v>
      </c>
    </row>
    <row r="209" spans="1:6" x14ac:dyDescent="0.3">
      <c r="A209" s="71"/>
      <c r="B209" s="67"/>
      <c r="C209" s="16"/>
      <c r="D209" s="63"/>
      <c r="E209" s="106"/>
      <c r="F209" s="106"/>
    </row>
    <row r="210" spans="1:6" ht="46.8" x14ac:dyDescent="0.3">
      <c r="A210" s="162" t="s">
        <v>2322</v>
      </c>
      <c r="B210" s="56" t="s">
        <v>466</v>
      </c>
      <c r="C210" s="117">
        <v>7800000</v>
      </c>
      <c r="D210" s="63"/>
      <c r="E210" s="106" t="s">
        <v>937</v>
      </c>
      <c r="F210" s="258"/>
    </row>
    <row r="211" spans="1:6" ht="46.8" x14ac:dyDescent="0.3">
      <c r="A211" s="71">
        <v>1</v>
      </c>
      <c r="B211" s="62" t="s">
        <v>1243</v>
      </c>
      <c r="C211" s="16">
        <v>7800000</v>
      </c>
      <c r="D211" s="63" t="s">
        <v>2311</v>
      </c>
      <c r="E211" s="106" t="s">
        <v>905</v>
      </c>
      <c r="F211" s="106" t="s">
        <v>2320</v>
      </c>
    </row>
    <row r="212" spans="1:6" x14ac:dyDescent="0.3">
      <c r="A212" s="71"/>
      <c r="B212" s="67"/>
      <c r="C212" s="16"/>
      <c r="D212" s="63"/>
      <c r="E212" s="106"/>
      <c r="F212" s="106"/>
    </row>
    <row r="213" spans="1:6" ht="31.2" x14ac:dyDescent="0.3">
      <c r="A213" s="162" t="s">
        <v>2323</v>
      </c>
      <c r="B213" s="56" t="s">
        <v>1961</v>
      </c>
      <c r="C213" s="117">
        <v>937400000</v>
      </c>
      <c r="D213" s="63"/>
      <c r="E213" s="106" t="s">
        <v>937</v>
      </c>
      <c r="F213" s="258"/>
    </row>
    <row r="214" spans="1:6" ht="46.8" x14ac:dyDescent="0.3">
      <c r="A214" s="71">
        <v>1</v>
      </c>
      <c r="B214" s="62" t="s">
        <v>2313</v>
      </c>
      <c r="C214" s="16">
        <v>937400000</v>
      </c>
      <c r="D214" s="63" t="s">
        <v>2314</v>
      </c>
      <c r="E214" s="106" t="s">
        <v>2324</v>
      </c>
      <c r="F214" s="106" t="s">
        <v>2320</v>
      </c>
    </row>
    <row r="215" spans="1:6" x14ac:dyDescent="0.3">
      <c r="A215" s="71"/>
      <c r="B215" s="67"/>
      <c r="C215" s="16"/>
      <c r="D215" s="63"/>
      <c r="E215" s="106"/>
      <c r="F215" s="106"/>
    </row>
    <row r="216" spans="1:6" x14ac:dyDescent="0.3">
      <c r="A216" s="162" t="s">
        <v>1268</v>
      </c>
      <c r="B216" s="56" t="s">
        <v>2256</v>
      </c>
      <c r="C216" s="117">
        <v>10000000</v>
      </c>
      <c r="D216" s="63"/>
      <c r="E216" s="106" t="s">
        <v>937</v>
      </c>
      <c r="F216" s="258"/>
    </row>
    <row r="217" spans="1:6" ht="46.8" x14ac:dyDescent="0.3">
      <c r="A217" s="71">
        <v>1</v>
      </c>
      <c r="B217" s="62" t="s">
        <v>2317</v>
      </c>
      <c r="C217" s="16">
        <v>10000000</v>
      </c>
      <c r="D217" s="63" t="s">
        <v>2318</v>
      </c>
      <c r="E217" s="106" t="s">
        <v>905</v>
      </c>
      <c r="F217" s="106" t="s">
        <v>2325</v>
      </c>
    </row>
    <row r="218" spans="1:6" x14ac:dyDescent="0.3">
      <c r="A218" s="71"/>
      <c r="B218" s="67"/>
      <c r="C218" s="16"/>
      <c r="D218" s="63"/>
      <c r="E218" s="106"/>
      <c r="F218" s="106"/>
    </row>
    <row r="219" spans="1:6" ht="31.2" x14ac:dyDescent="0.3">
      <c r="A219" s="162" t="s">
        <v>2326</v>
      </c>
      <c r="B219" s="56" t="s">
        <v>238</v>
      </c>
      <c r="C219" s="117">
        <v>22200000</v>
      </c>
      <c r="D219" s="63"/>
      <c r="E219" s="106" t="s">
        <v>937</v>
      </c>
      <c r="F219" s="258"/>
    </row>
    <row r="220" spans="1:6" ht="31.2" x14ac:dyDescent="0.3">
      <c r="A220" s="71">
        <v>1</v>
      </c>
      <c r="B220" s="62" t="s">
        <v>424</v>
      </c>
      <c r="C220" s="16">
        <v>7500000</v>
      </c>
      <c r="D220" s="63" t="s">
        <v>1891</v>
      </c>
      <c r="E220" s="106" t="s">
        <v>528</v>
      </c>
      <c r="F220" s="106" t="s">
        <v>2327</v>
      </c>
    </row>
    <row r="221" spans="1:6" ht="31.2" x14ac:dyDescent="0.3">
      <c r="A221" s="71">
        <v>2</v>
      </c>
      <c r="B221" s="62" t="s">
        <v>239</v>
      </c>
      <c r="C221" s="16">
        <v>9500000</v>
      </c>
      <c r="D221" s="63" t="s">
        <v>2303</v>
      </c>
      <c r="E221" s="106" t="s">
        <v>2328</v>
      </c>
      <c r="F221" s="106" t="s">
        <v>2327</v>
      </c>
    </row>
    <row r="222" spans="1:6" ht="31.2" x14ac:dyDescent="0.3">
      <c r="A222" s="71">
        <v>3</v>
      </c>
      <c r="B222" s="62" t="s">
        <v>439</v>
      </c>
      <c r="C222" s="16">
        <v>2000000</v>
      </c>
      <c r="D222" s="63" t="s">
        <v>2305</v>
      </c>
      <c r="E222" s="106" t="s">
        <v>645</v>
      </c>
      <c r="F222" s="106" t="s">
        <v>2327</v>
      </c>
    </row>
    <row r="223" spans="1:6" ht="31.2" x14ac:dyDescent="0.3">
      <c r="A223" s="71">
        <v>4</v>
      </c>
      <c r="B223" s="62" t="s">
        <v>446</v>
      </c>
      <c r="C223" s="16">
        <v>1200000</v>
      </c>
      <c r="D223" s="63" t="s">
        <v>1901</v>
      </c>
      <c r="E223" s="106" t="s">
        <v>645</v>
      </c>
      <c r="F223" s="106" t="s">
        <v>2327</v>
      </c>
    </row>
    <row r="224" spans="1:6" ht="46.8" x14ac:dyDescent="0.3">
      <c r="A224" s="71">
        <v>5</v>
      </c>
      <c r="B224" s="62" t="s">
        <v>554</v>
      </c>
      <c r="C224" s="16">
        <v>2000000</v>
      </c>
      <c r="D224" s="63" t="s">
        <v>2308</v>
      </c>
      <c r="E224" s="106" t="s">
        <v>528</v>
      </c>
      <c r="F224" s="106" t="s">
        <v>2327</v>
      </c>
    </row>
    <row r="225" spans="1:6" x14ac:dyDescent="0.3">
      <c r="A225" s="71"/>
      <c r="B225" s="67"/>
      <c r="C225" s="16"/>
      <c r="D225" s="63"/>
      <c r="E225" s="106"/>
      <c r="F225" s="106"/>
    </row>
    <row r="226" spans="1:6" ht="93.6" x14ac:dyDescent="0.3">
      <c r="A226" s="162" t="s">
        <v>1336</v>
      </c>
      <c r="B226" s="56" t="s">
        <v>466</v>
      </c>
      <c r="C226" s="117">
        <v>7800000</v>
      </c>
      <c r="D226" s="63"/>
      <c r="E226" s="106" t="s">
        <v>2329</v>
      </c>
      <c r="F226" s="258"/>
    </row>
    <row r="227" spans="1:6" ht="46.8" x14ac:dyDescent="0.3">
      <c r="A227" s="71">
        <v>1</v>
      </c>
      <c r="B227" s="62" t="s">
        <v>1243</v>
      </c>
      <c r="C227" s="16">
        <v>7800000</v>
      </c>
      <c r="D227" s="63" t="s">
        <v>2311</v>
      </c>
      <c r="E227" s="106" t="s">
        <v>528</v>
      </c>
      <c r="F227" s="106" t="s">
        <v>2330</v>
      </c>
    </row>
    <row r="228" spans="1:6" x14ac:dyDescent="0.3">
      <c r="A228" s="71"/>
      <c r="B228" s="67"/>
      <c r="C228" s="16"/>
      <c r="D228" s="63"/>
      <c r="E228" s="106"/>
      <c r="F228" s="106"/>
    </row>
    <row r="229" spans="1:6" ht="31.2" x14ac:dyDescent="0.3">
      <c r="A229" s="162" t="s">
        <v>2331</v>
      </c>
      <c r="B229" s="56" t="s">
        <v>1961</v>
      </c>
      <c r="C229" s="117">
        <v>1176000000</v>
      </c>
      <c r="D229" s="63"/>
      <c r="E229" s="106" t="s">
        <v>937</v>
      </c>
      <c r="F229" s="258"/>
    </row>
    <row r="230" spans="1:6" ht="31.2" x14ac:dyDescent="0.3">
      <c r="A230" s="71">
        <v>1</v>
      </c>
      <c r="B230" s="62" t="s">
        <v>2313</v>
      </c>
      <c r="C230" s="16">
        <v>1176000000</v>
      </c>
      <c r="D230" s="63" t="s">
        <v>2314</v>
      </c>
      <c r="E230" s="106" t="s">
        <v>2332</v>
      </c>
      <c r="F230" s="106" t="s">
        <v>2333</v>
      </c>
    </row>
    <row r="231" spans="1:6" x14ac:dyDescent="0.3">
      <c r="A231" s="71"/>
      <c r="B231" s="67"/>
      <c r="C231" s="16"/>
      <c r="D231" s="63"/>
      <c r="E231" s="106"/>
      <c r="F231" s="106"/>
    </row>
    <row r="232" spans="1:6" x14ac:dyDescent="0.3">
      <c r="A232" s="162" t="s">
        <v>2334</v>
      </c>
      <c r="B232" s="56" t="s">
        <v>2256</v>
      </c>
      <c r="C232" s="117">
        <v>10000000</v>
      </c>
      <c r="D232" s="63"/>
      <c r="E232" s="106" t="s">
        <v>937</v>
      </c>
      <c r="F232" s="258"/>
    </row>
    <row r="233" spans="1:6" ht="46.8" x14ac:dyDescent="0.3">
      <c r="A233" s="71">
        <v>1</v>
      </c>
      <c r="B233" s="62" t="s">
        <v>2317</v>
      </c>
      <c r="C233" s="16">
        <v>10000000</v>
      </c>
      <c r="D233" s="63" t="s">
        <v>2318</v>
      </c>
      <c r="E233" s="106" t="s">
        <v>528</v>
      </c>
      <c r="F233" s="106" t="s">
        <v>2335</v>
      </c>
    </row>
    <row r="234" spans="1:6" x14ac:dyDescent="0.3">
      <c r="A234" s="71"/>
      <c r="B234" s="67"/>
      <c r="C234" s="16"/>
      <c r="D234" s="63"/>
      <c r="E234" s="106"/>
      <c r="F234" s="106"/>
    </row>
    <row r="235" spans="1:6" ht="31.2" x14ac:dyDescent="0.3">
      <c r="A235" s="162" t="s">
        <v>2336</v>
      </c>
      <c r="B235" s="56" t="s">
        <v>238</v>
      </c>
      <c r="C235" s="117">
        <v>21189000</v>
      </c>
      <c r="D235" s="63"/>
      <c r="E235" s="106" t="s">
        <v>937</v>
      </c>
      <c r="F235" s="258"/>
    </row>
    <row r="236" spans="1:6" ht="46.8" x14ac:dyDescent="0.3">
      <c r="A236" s="71">
        <v>1</v>
      </c>
      <c r="B236" s="62" t="s">
        <v>424</v>
      </c>
      <c r="C236" s="16">
        <v>7500000</v>
      </c>
      <c r="D236" s="63" t="s">
        <v>1891</v>
      </c>
      <c r="E236" s="106" t="s">
        <v>528</v>
      </c>
      <c r="F236" s="106" t="s">
        <v>2337</v>
      </c>
    </row>
    <row r="237" spans="1:6" ht="46.8" x14ac:dyDescent="0.3">
      <c r="A237" s="71">
        <v>2</v>
      </c>
      <c r="B237" s="62" t="s">
        <v>239</v>
      </c>
      <c r="C237" s="16">
        <v>9400000</v>
      </c>
      <c r="D237" s="63" t="s">
        <v>2303</v>
      </c>
      <c r="E237" s="106" t="s">
        <v>905</v>
      </c>
      <c r="F237" s="106" t="s">
        <v>2337</v>
      </c>
    </row>
    <row r="238" spans="1:6" ht="46.8" x14ac:dyDescent="0.3">
      <c r="A238" s="71">
        <v>3</v>
      </c>
      <c r="B238" s="62" t="s">
        <v>439</v>
      </c>
      <c r="C238" s="16">
        <v>2089000</v>
      </c>
      <c r="D238" s="63" t="s">
        <v>2305</v>
      </c>
      <c r="E238" s="106" t="s">
        <v>905</v>
      </c>
      <c r="F238" s="106" t="s">
        <v>2337</v>
      </c>
    </row>
    <row r="239" spans="1:6" ht="46.8" x14ac:dyDescent="0.3">
      <c r="A239" s="71">
        <v>4</v>
      </c>
      <c r="B239" s="62" t="s">
        <v>446</v>
      </c>
      <c r="C239" s="16">
        <v>1200000</v>
      </c>
      <c r="D239" s="63" t="s">
        <v>1901</v>
      </c>
      <c r="E239" s="106" t="s">
        <v>905</v>
      </c>
      <c r="F239" s="106" t="s">
        <v>2337</v>
      </c>
    </row>
    <row r="240" spans="1:6" ht="46.8" x14ac:dyDescent="0.3">
      <c r="A240" s="71">
        <v>5</v>
      </c>
      <c r="B240" s="62" t="s">
        <v>554</v>
      </c>
      <c r="C240" s="16">
        <v>1000000</v>
      </c>
      <c r="D240" s="63" t="s">
        <v>2308</v>
      </c>
      <c r="E240" s="106" t="s">
        <v>528</v>
      </c>
      <c r="F240" s="106" t="s">
        <v>2337</v>
      </c>
    </row>
    <row r="241" spans="1:6" x14ac:dyDescent="0.3">
      <c r="A241" s="71"/>
      <c r="B241" s="67"/>
      <c r="C241" s="16"/>
      <c r="D241" s="63"/>
      <c r="E241" s="106"/>
      <c r="F241" s="106"/>
    </row>
    <row r="242" spans="1:6" ht="31.2" x14ac:dyDescent="0.3">
      <c r="A242" s="162" t="s">
        <v>2338</v>
      </c>
      <c r="B242" s="56" t="s">
        <v>244</v>
      </c>
      <c r="C242" s="117">
        <v>2100000</v>
      </c>
      <c r="D242" s="63"/>
      <c r="E242" s="106" t="s">
        <v>937</v>
      </c>
      <c r="F242" s="258"/>
    </row>
    <row r="243" spans="1:6" ht="46.8" x14ac:dyDescent="0.3">
      <c r="A243" s="71">
        <v>1</v>
      </c>
      <c r="B243" s="62" t="s">
        <v>245</v>
      </c>
      <c r="C243" s="16">
        <v>900000</v>
      </c>
      <c r="D243" s="63" t="s">
        <v>2339</v>
      </c>
      <c r="E243" s="106" t="s">
        <v>905</v>
      </c>
      <c r="F243" s="106" t="s">
        <v>2337</v>
      </c>
    </row>
    <row r="244" spans="1:6" ht="46.8" x14ac:dyDescent="0.3">
      <c r="A244" s="71">
        <v>2</v>
      </c>
      <c r="B244" s="62" t="s">
        <v>246</v>
      </c>
      <c r="C244" s="16">
        <v>1200000</v>
      </c>
      <c r="D244" s="63" t="s">
        <v>2340</v>
      </c>
      <c r="E244" s="106" t="s">
        <v>2341</v>
      </c>
      <c r="F244" s="106" t="s">
        <v>2337</v>
      </c>
    </row>
    <row r="245" spans="1:6" x14ac:dyDescent="0.3">
      <c r="A245" s="71"/>
      <c r="B245" s="67"/>
      <c r="C245" s="16"/>
      <c r="D245" s="63"/>
      <c r="E245" s="106"/>
      <c r="F245" s="106"/>
    </row>
    <row r="246" spans="1:6" ht="46.8" x14ac:dyDescent="0.3">
      <c r="A246" s="162" t="s">
        <v>2342</v>
      </c>
      <c r="B246" s="56" t="s">
        <v>466</v>
      </c>
      <c r="C246" s="117">
        <v>7800000</v>
      </c>
      <c r="D246" s="63"/>
      <c r="E246" s="106" t="s">
        <v>937</v>
      </c>
      <c r="F246" s="258"/>
    </row>
    <row r="247" spans="1:6" ht="31.2" x14ac:dyDescent="0.3">
      <c r="A247" s="71">
        <v>1</v>
      </c>
      <c r="B247" s="62" t="s">
        <v>2343</v>
      </c>
      <c r="C247" s="16">
        <v>7800000</v>
      </c>
      <c r="D247" s="63" t="s">
        <v>2344</v>
      </c>
      <c r="E247" s="106" t="s">
        <v>528</v>
      </c>
      <c r="F247" s="106" t="s">
        <v>2345</v>
      </c>
    </row>
    <row r="248" spans="1:6" ht="46.8" x14ac:dyDescent="0.3">
      <c r="A248" s="71">
        <v>2</v>
      </c>
      <c r="B248" s="62" t="s">
        <v>2346</v>
      </c>
      <c r="C248" s="545"/>
      <c r="D248" s="71"/>
      <c r="E248" s="256"/>
      <c r="F248" s="106" t="s">
        <v>2347</v>
      </c>
    </row>
    <row r="249" spans="1:6" x14ac:dyDescent="0.3">
      <c r="A249" s="71"/>
      <c r="B249" s="67"/>
      <c r="C249" s="545"/>
      <c r="D249" s="71"/>
      <c r="E249" s="256"/>
      <c r="F249" s="106"/>
    </row>
    <row r="250" spans="1:6" ht="31.2" x14ac:dyDescent="0.3">
      <c r="A250" s="162" t="s">
        <v>2348</v>
      </c>
      <c r="B250" s="56" t="s">
        <v>1961</v>
      </c>
      <c r="C250" s="117">
        <v>1070000000</v>
      </c>
      <c r="D250" s="63"/>
      <c r="E250" s="106" t="s">
        <v>937</v>
      </c>
      <c r="F250" s="258"/>
    </row>
    <row r="251" spans="1:6" ht="46.8" x14ac:dyDescent="0.3">
      <c r="A251" s="71">
        <v>1</v>
      </c>
      <c r="B251" s="62" t="s">
        <v>2313</v>
      </c>
      <c r="C251" s="16">
        <v>1070000000</v>
      </c>
      <c r="D251" s="63" t="s">
        <v>2314</v>
      </c>
      <c r="E251" s="106" t="s">
        <v>2349</v>
      </c>
      <c r="F251" s="106" t="s">
        <v>2350</v>
      </c>
    </row>
    <row r="252" spans="1:6" x14ac:dyDescent="0.3">
      <c r="A252" s="71"/>
      <c r="B252" s="67"/>
      <c r="C252" s="16"/>
      <c r="D252" s="63"/>
      <c r="E252" s="106"/>
      <c r="F252" s="106"/>
    </row>
    <row r="253" spans="1:6" x14ac:dyDescent="0.3">
      <c r="A253" s="169" t="s">
        <v>2351</v>
      </c>
      <c r="B253" s="56" t="s">
        <v>2256</v>
      </c>
      <c r="C253" s="117">
        <v>8911000</v>
      </c>
      <c r="D253" s="63"/>
      <c r="E253" s="106" t="s">
        <v>937</v>
      </c>
      <c r="F253" s="258"/>
    </row>
    <row r="254" spans="1:6" ht="46.8" x14ac:dyDescent="0.3">
      <c r="A254" s="71">
        <v>1</v>
      </c>
      <c r="B254" s="62" t="s">
        <v>2317</v>
      </c>
      <c r="C254" s="16">
        <v>8911000</v>
      </c>
      <c r="D254" s="63" t="s">
        <v>2318</v>
      </c>
      <c r="E254" s="106" t="s">
        <v>528</v>
      </c>
      <c r="F254" s="106" t="s">
        <v>2350</v>
      </c>
    </row>
    <row r="255" spans="1:6" x14ac:dyDescent="0.3">
      <c r="A255" s="71"/>
      <c r="B255" s="67"/>
      <c r="C255" s="16"/>
      <c r="D255" s="63"/>
      <c r="E255" s="106"/>
      <c r="F255" s="106"/>
    </row>
    <row r="256" spans="1:6" ht="31.2" x14ac:dyDescent="0.3">
      <c r="A256" s="162" t="s">
        <v>2352</v>
      </c>
      <c r="B256" s="56" t="s">
        <v>238</v>
      </c>
      <c r="C256" s="117">
        <v>21126000</v>
      </c>
      <c r="D256" s="63"/>
      <c r="E256" s="106" t="s">
        <v>937</v>
      </c>
      <c r="F256" s="258"/>
    </row>
    <row r="257" spans="1:6" ht="46.8" x14ac:dyDescent="0.3">
      <c r="A257" s="71">
        <v>1</v>
      </c>
      <c r="B257" s="62" t="s">
        <v>424</v>
      </c>
      <c r="C257" s="16">
        <v>7500000</v>
      </c>
      <c r="D257" s="63" t="s">
        <v>1891</v>
      </c>
      <c r="E257" s="106" t="s">
        <v>905</v>
      </c>
      <c r="F257" s="106" t="s">
        <v>2353</v>
      </c>
    </row>
    <row r="258" spans="1:6" ht="46.8" x14ac:dyDescent="0.3">
      <c r="A258" s="71">
        <v>2</v>
      </c>
      <c r="B258" s="62" t="s">
        <v>239</v>
      </c>
      <c r="C258" s="16">
        <v>11000000</v>
      </c>
      <c r="D258" s="63" t="s">
        <v>2303</v>
      </c>
      <c r="E258" s="106" t="s">
        <v>937</v>
      </c>
      <c r="F258" s="106" t="s">
        <v>2353</v>
      </c>
    </row>
    <row r="259" spans="1:6" ht="46.8" x14ac:dyDescent="0.3">
      <c r="A259" s="71">
        <v>3</v>
      </c>
      <c r="B259" s="62" t="s">
        <v>439</v>
      </c>
      <c r="C259" s="16">
        <v>1026000</v>
      </c>
      <c r="D259" s="63" t="s">
        <v>2305</v>
      </c>
      <c r="E259" s="106" t="s">
        <v>905</v>
      </c>
      <c r="F259" s="106" t="s">
        <v>2353</v>
      </c>
    </row>
    <row r="260" spans="1:6" ht="46.8" x14ac:dyDescent="0.3">
      <c r="A260" s="71">
        <v>4</v>
      </c>
      <c r="B260" s="62" t="s">
        <v>446</v>
      </c>
      <c r="C260" s="16">
        <v>600000</v>
      </c>
      <c r="D260" s="63" t="s">
        <v>1901</v>
      </c>
      <c r="E260" s="106" t="s">
        <v>528</v>
      </c>
      <c r="F260" s="106" t="s">
        <v>2353</v>
      </c>
    </row>
    <row r="261" spans="1:6" ht="46.8" x14ac:dyDescent="0.3">
      <c r="A261" s="71">
        <v>5</v>
      </c>
      <c r="B261" s="62" t="s">
        <v>554</v>
      </c>
      <c r="C261" s="16">
        <v>1000000</v>
      </c>
      <c r="D261" s="63" t="s">
        <v>2308</v>
      </c>
      <c r="E261" s="106" t="s">
        <v>905</v>
      </c>
      <c r="F261" s="106" t="s">
        <v>2353</v>
      </c>
    </row>
    <row r="262" spans="1:6" x14ac:dyDescent="0.3">
      <c r="A262" s="71"/>
      <c r="B262" s="67"/>
      <c r="C262" s="16"/>
      <c r="D262" s="63"/>
      <c r="E262" s="106"/>
      <c r="F262" s="106"/>
    </row>
    <row r="263" spans="1:6" ht="31.2" x14ac:dyDescent="0.3">
      <c r="A263" s="162" t="s">
        <v>2354</v>
      </c>
      <c r="B263" s="56" t="s">
        <v>244</v>
      </c>
      <c r="C263" s="117">
        <v>1074000</v>
      </c>
      <c r="D263" s="63"/>
      <c r="E263" s="106" t="s">
        <v>937</v>
      </c>
      <c r="F263" s="258"/>
    </row>
    <row r="264" spans="1:6" ht="46.8" x14ac:dyDescent="0.3">
      <c r="A264" s="71">
        <v>1</v>
      </c>
      <c r="B264" s="62" t="s">
        <v>245</v>
      </c>
      <c r="C264" s="16">
        <v>474000</v>
      </c>
      <c r="D264" s="63" t="s">
        <v>2339</v>
      </c>
      <c r="E264" s="106" t="s">
        <v>2355</v>
      </c>
      <c r="F264" s="106" t="s">
        <v>2356</v>
      </c>
    </row>
    <row r="265" spans="1:6" ht="46.8" x14ac:dyDescent="0.3">
      <c r="A265" s="71">
        <v>2</v>
      </c>
      <c r="B265" s="62" t="s">
        <v>246</v>
      </c>
      <c r="C265" s="16">
        <v>600000</v>
      </c>
      <c r="D265" s="63" t="s">
        <v>2310</v>
      </c>
      <c r="E265" s="106" t="s">
        <v>937</v>
      </c>
      <c r="F265" s="106" t="s">
        <v>2353</v>
      </c>
    </row>
    <row r="266" spans="1:6" x14ac:dyDescent="0.3">
      <c r="A266" s="71"/>
      <c r="B266" s="67"/>
      <c r="C266" s="16"/>
      <c r="D266" s="63"/>
      <c r="E266" s="106"/>
      <c r="F266" s="106"/>
    </row>
    <row r="267" spans="1:6" ht="46.8" x14ac:dyDescent="0.3">
      <c r="A267" s="162" t="s">
        <v>2357</v>
      </c>
      <c r="B267" s="56" t="s">
        <v>466</v>
      </c>
      <c r="C267" s="117">
        <v>7800000</v>
      </c>
      <c r="D267" s="63"/>
      <c r="E267" s="106" t="s">
        <v>937</v>
      </c>
      <c r="F267" s="258"/>
    </row>
    <row r="268" spans="1:6" ht="46.8" x14ac:dyDescent="0.3">
      <c r="A268" s="71">
        <v>1</v>
      </c>
      <c r="B268" s="62" t="s">
        <v>1243</v>
      </c>
      <c r="C268" s="16">
        <v>7800000</v>
      </c>
      <c r="D268" s="63" t="s">
        <v>2358</v>
      </c>
      <c r="E268" s="106" t="s">
        <v>2359</v>
      </c>
      <c r="F268" s="106" t="s">
        <v>2360</v>
      </c>
    </row>
    <row r="269" spans="1:6" x14ac:dyDescent="0.3">
      <c r="A269" s="71"/>
      <c r="B269" s="67"/>
      <c r="C269" s="16"/>
      <c r="D269" s="63"/>
      <c r="E269" s="106"/>
      <c r="F269" s="106"/>
    </row>
    <row r="270" spans="1:6" ht="31.2" x14ac:dyDescent="0.3">
      <c r="A270" s="162" t="s">
        <v>2361</v>
      </c>
      <c r="B270" s="56" t="s">
        <v>1961</v>
      </c>
      <c r="C270" s="117">
        <v>1052600000</v>
      </c>
      <c r="D270" s="63"/>
      <c r="E270" s="106" t="s">
        <v>937</v>
      </c>
      <c r="F270" s="258"/>
    </row>
    <row r="271" spans="1:6" ht="46.8" x14ac:dyDescent="0.3">
      <c r="A271" s="71">
        <v>1</v>
      </c>
      <c r="B271" s="62" t="s">
        <v>2313</v>
      </c>
      <c r="C271" s="16">
        <v>1052600000</v>
      </c>
      <c r="D271" s="63" t="s">
        <v>2314</v>
      </c>
      <c r="E271" s="106" t="s">
        <v>2362</v>
      </c>
      <c r="F271" s="106" t="s">
        <v>2353</v>
      </c>
    </row>
    <row r="272" spans="1:6" x14ac:dyDescent="0.3">
      <c r="A272" s="71"/>
      <c r="B272" s="67"/>
      <c r="C272" s="16"/>
      <c r="D272" s="63"/>
      <c r="E272" s="106"/>
      <c r="F272" s="106"/>
    </row>
    <row r="273" spans="1:6" x14ac:dyDescent="0.3">
      <c r="A273" s="162" t="s">
        <v>2363</v>
      </c>
      <c r="B273" s="56" t="s">
        <v>2256</v>
      </c>
      <c r="C273" s="117">
        <v>10000000</v>
      </c>
      <c r="D273" s="63"/>
      <c r="E273" s="106" t="s">
        <v>937</v>
      </c>
      <c r="F273" s="258"/>
    </row>
    <row r="274" spans="1:6" ht="46.8" x14ac:dyDescent="0.3">
      <c r="A274" s="71">
        <v>1</v>
      </c>
      <c r="B274" s="62" t="s">
        <v>2317</v>
      </c>
      <c r="C274" s="16">
        <v>10000000</v>
      </c>
      <c r="D274" s="63" t="s">
        <v>2318</v>
      </c>
      <c r="E274" s="106" t="s">
        <v>2364</v>
      </c>
      <c r="F274" s="106" t="s">
        <v>2360</v>
      </c>
    </row>
    <row r="275" spans="1:6" x14ac:dyDescent="0.3">
      <c r="A275" s="71"/>
      <c r="B275" s="67"/>
      <c r="C275" s="16"/>
      <c r="D275" s="63"/>
      <c r="E275" s="106"/>
      <c r="F275" s="106"/>
    </row>
    <row r="276" spans="1:6" ht="31.2" x14ac:dyDescent="0.3">
      <c r="A276" s="162" t="s">
        <v>2365</v>
      </c>
      <c r="B276" s="56" t="s">
        <v>238</v>
      </c>
      <c r="C276" s="117">
        <v>20500000</v>
      </c>
      <c r="D276" s="63"/>
      <c r="E276" s="106" t="s">
        <v>937</v>
      </c>
      <c r="F276" s="258"/>
    </row>
    <row r="277" spans="1:6" ht="46.8" x14ac:dyDescent="0.3">
      <c r="A277" s="71">
        <v>1</v>
      </c>
      <c r="B277" s="62" t="s">
        <v>424</v>
      </c>
      <c r="C277" s="16">
        <v>7500000</v>
      </c>
      <c r="D277" s="63" t="s">
        <v>1891</v>
      </c>
      <c r="E277" s="106" t="s">
        <v>528</v>
      </c>
      <c r="F277" s="106" t="s">
        <v>2366</v>
      </c>
    </row>
    <row r="278" spans="1:6" ht="46.8" x14ac:dyDescent="0.3">
      <c r="A278" s="71">
        <v>2</v>
      </c>
      <c r="B278" s="62" t="s">
        <v>239</v>
      </c>
      <c r="C278" s="16">
        <v>11000000</v>
      </c>
      <c r="D278" s="63" t="s">
        <v>2303</v>
      </c>
      <c r="E278" s="106" t="s">
        <v>2367</v>
      </c>
      <c r="F278" s="106" t="s">
        <v>2366</v>
      </c>
    </row>
    <row r="279" spans="1:6" ht="46.8" x14ac:dyDescent="0.3">
      <c r="A279" s="71">
        <v>3</v>
      </c>
      <c r="B279" s="62" t="s">
        <v>439</v>
      </c>
      <c r="C279" s="16">
        <v>2000000</v>
      </c>
      <c r="D279" s="63" t="s">
        <v>2305</v>
      </c>
      <c r="E279" s="106" t="s">
        <v>528</v>
      </c>
      <c r="F279" s="106" t="s">
        <v>2366</v>
      </c>
    </row>
    <row r="280" spans="1:6" ht="46.8" x14ac:dyDescent="0.3">
      <c r="A280" s="71">
        <v>4</v>
      </c>
      <c r="B280" s="62" t="s">
        <v>446</v>
      </c>
      <c r="C280" s="16">
        <v>0</v>
      </c>
      <c r="D280" s="63" t="s">
        <v>1901</v>
      </c>
      <c r="E280" s="106" t="s">
        <v>528</v>
      </c>
      <c r="F280" s="106" t="s">
        <v>2366</v>
      </c>
    </row>
    <row r="281" spans="1:6" ht="46.8" x14ac:dyDescent="0.3">
      <c r="A281" s="71">
        <v>5</v>
      </c>
      <c r="B281" s="62" t="s">
        <v>554</v>
      </c>
      <c r="C281" s="16">
        <v>0</v>
      </c>
      <c r="D281" s="63" t="s">
        <v>2308</v>
      </c>
      <c r="E281" s="106" t="s">
        <v>528</v>
      </c>
      <c r="F281" s="106" t="s">
        <v>2368</v>
      </c>
    </row>
    <row r="282" spans="1:6" x14ac:dyDescent="0.3">
      <c r="A282" s="71"/>
      <c r="B282" s="67"/>
      <c r="C282" s="16"/>
      <c r="D282" s="63"/>
      <c r="E282" s="106"/>
      <c r="F282" s="106"/>
    </row>
    <row r="283" spans="1:6" ht="31.2" x14ac:dyDescent="0.3">
      <c r="A283" s="162" t="s">
        <v>2369</v>
      </c>
      <c r="B283" s="56" t="s">
        <v>244</v>
      </c>
      <c r="C283" s="117">
        <v>1700000</v>
      </c>
      <c r="D283" s="63"/>
      <c r="E283" s="106" t="s">
        <v>937</v>
      </c>
      <c r="F283" s="258"/>
    </row>
    <row r="284" spans="1:6" ht="46.8" x14ac:dyDescent="0.3">
      <c r="A284" s="71">
        <v>1</v>
      </c>
      <c r="B284" s="62" t="s">
        <v>245</v>
      </c>
      <c r="C284" s="16">
        <v>500000</v>
      </c>
      <c r="D284" s="63" t="s">
        <v>2310</v>
      </c>
      <c r="E284" s="106" t="s">
        <v>2370</v>
      </c>
      <c r="F284" s="106" t="s">
        <v>2371</v>
      </c>
    </row>
    <row r="285" spans="1:6" ht="46.8" x14ac:dyDescent="0.3">
      <c r="A285" s="71">
        <v>2</v>
      </c>
      <c r="B285" s="62" t="s">
        <v>246</v>
      </c>
      <c r="C285" s="16">
        <v>1200000</v>
      </c>
      <c r="D285" s="63" t="s">
        <v>2310</v>
      </c>
      <c r="E285" s="106" t="s">
        <v>2372</v>
      </c>
      <c r="F285" s="106" t="s">
        <v>2366</v>
      </c>
    </row>
    <row r="286" spans="1:6" x14ac:dyDescent="0.3">
      <c r="A286" s="71"/>
      <c r="B286" s="67"/>
      <c r="C286" s="16"/>
      <c r="D286" s="63"/>
      <c r="E286" s="106"/>
      <c r="F286" s="106"/>
    </row>
    <row r="287" spans="1:6" ht="46.8" x14ac:dyDescent="0.3">
      <c r="A287" s="162" t="s">
        <v>2373</v>
      </c>
      <c r="B287" s="56" t="s">
        <v>466</v>
      </c>
      <c r="C287" s="117">
        <v>7800000</v>
      </c>
      <c r="D287" s="63"/>
      <c r="E287" s="256"/>
      <c r="F287" s="258"/>
    </row>
    <row r="288" spans="1:6" ht="31.2" x14ac:dyDescent="0.3">
      <c r="A288" s="71">
        <v>1</v>
      </c>
      <c r="B288" s="62" t="s">
        <v>1243</v>
      </c>
      <c r="C288" s="16">
        <v>7800000</v>
      </c>
      <c r="D288" s="63" t="s">
        <v>2311</v>
      </c>
      <c r="E288" s="106" t="s">
        <v>905</v>
      </c>
      <c r="F288" s="106" t="s">
        <v>2374</v>
      </c>
    </row>
    <row r="289" spans="1:6" x14ac:dyDescent="0.3">
      <c r="A289" s="71"/>
      <c r="B289" s="67"/>
      <c r="C289" s="16"/>
      <c r="D289" s="63"/>
      <c r="E289" s="106"/>
      <c r="F289" s="106"/>
    </row>
    <row r="290" spans="1:6" ht="31.2" x14ac:dyDescent="0.3">
      <c r="A290" s="162" t="s">
        <v>2375</v>
      </c>
      <c r="B290" s="56" t="s">
        <v>1961</v>
      </c>
      <c r="C290" s="117">
        <v>718000000</v>
      </c>
      <c r="D290" s="63"/>
      <c r="E290" s="106" t="s">
        <v>937</v>
      </c>
      <c r="F290" s="258"/>
    </row>
    <row r="291" spans="1:6" ht="46.8" x14ac:dyDescent="0.3">
      <c r="A291" s="71">
        <v>1</v>
      </c>
      <c r="B291" s="62" t="s">
        <v>2313</v>
      </c>
      <c r="C291" s="16">
        <v>718000000</v>
      </c>
      <c r="D291" s="63" t="s">
        <v>2314</v>
      </c>
      <c r="E291" s="106" t="s">
        <v>2376</v>
      </c>
      <c r="F291" s="106" t="s">
        <v>2377</v>
      </c>
    </row>
    <row r="292" spans="1:6" x14ac:dyDescent="0.3">
      <c r="A292" s="71"/>
      <c r="B292" s="67"/>
      <c r="C292" s="16"/>
      <c r="D292" s="63"/>
      <c r="E292" s="106"/>
      <c r="F292" s="106"/>
    </row>
    <row r="293" spans="1:6" x14ac:dyDescent="0.3">
      <c r="A293" s="162" t="s">
        <v>2378</v>
      </c>
      <c r="B293" s="56" t="s">
        <v>2256</v>
      </c>
      <c r="C293" s="117">
        <v>10000000</v>
      </c>
      <c r="D293" s="63"/>
      <c r="E293" s="106" t="s">
        <v>937</v>
      </c>
      <c r="F293" s="258"/>
    </row>
    <row r="294" spans="1:6" ht="46.8" x14ac:dyDescent="0.3">
      <c r="A294" s="71">
        <v>1</v>
      </c>
      <c r="B294" s="62" t="s">
        <v>2317</v>
      </c>
      <c r="C294" s="16">
        <v>10000000</v>
      </c>
      <c r="D294" s="63" t="s">
        <v>2318</v>
      </c>
      <c r="E294" s="106" t="s">
        <v>2364</v>
      </c>
      <c r="F294" s="106" t="s">
        <v>2379</v>
      </c>
    </row>
    <row r="295" spans="1:6" x14ac:dyDescent="0.3">
      <c r="A295" s="71"/>
      <c r="B295" s="67"/>
      <c r="C295" s="16"/>
      <c r="D295" s="63"/>
      <c r="E295" s="106"/>
      <c r="F295" s="106"/>
    </row>
    <row r="296" spans="1:6" ht="31.2" x14ac:dyDescent="0.3">
      <c r="A296" s="162" t="s">
        <v>2380</v>
      </c>
      <c r="B296" s="56" t="s">
        <v>238</v>
      </c>
      <c r="C296" s="117">
        <v>23515000</v>
      </c>
      <c r="D296" s="63"/>
      <c r="E296" s="106" t="s">
        <v>2381</v>
      </c>
      <c r="F296" s="258"/>
    </row>
    <row r="297" spans="1:6" ht="46.8" x14ac:dyDescent="0.3">
      <c r="A297" s="71">
        <v>1</v>
      </c>
      <c r="B297" s="62" t="s">
        <v>424</v>
      </c>
      <c r="C297" s="16">
        <v>7500000</v>
      </c>
      <c r="D297" s="63" t="s">
        <v>1891</v>
      </c>
      <c r="E297" s="106" t="s">
        <v>905</v>
      </c>
      <c r="F297" s="106" t="s">
        <v>2382</v>
      </c>
    </row>
    <row r="298" spans="1:6" ht="46.8" x14ac:dyDescent="0.3">
      <c r="A298" s="71">
        <v>2</v>
      </c>
      <c r="B298" s="62" t="s">
        <v>239</v>
      </c>
      <c r="C298" s="16">
        <v>11000000</v>
      </c>
      <c r="D298" s="63" t="s">
        <v>2303</v>
      </c>
      <c r="E298" s="106" t="s">
        <v>2383</v>
      </c>
      <c r="F298" s="106" t="s">
        <v>2382</v>
      </c>
    </row>
    <row r="299" spans="1:6" ht="46.8" x14ac:dyDescent="0.3">
      <c r="A299" s="71">
        <v>3</v>
      </c>
      <c r="B299" s="62" t="s">
        <v>439</v>
      </c>
      <c r="C299" s="16">
        <v>1815000</v>
      </c>
      <c r="D299" s="63" t="s">
        <v>2305</v>
      </c>
      <c r="E299" s="106" t="s">
        <v>645</v>
      </c>
      <c r="F299" s="106" t="s">
        <v>2382</v>
      </c>
    </row>
    <row r="300" spans="1:6" ht="46.8" x14ac:dyDescent="0.3">
      <c r="A300" s="71">
        <v>4</v>
      </c>
      <c r="B300" s="62" t="s">
        <v>446</v>
      </c>
      <c r="C300" s="16">
        <v>1200000</v>
      </c>
      <c r="D300" s="63" t="s">
        <v>1901</v>
      </c>
      <c r="E300" s="106" t="s">
        <v>645</v>
      </c>
      <c r="F300" s="106" t="s">
        <v>2382</v>
      </c>
    </row>
    <row r="301" spans="1:6" ht="46.8" x14ac:dyDescent="0.3">
      <c r="A301" s="71">
        <v>5</v>
      </c>
      <c r="B301" s="62" t="s">
        <v>554</v>
      </c>
      <c r="C301" s="16">
        <v>2000000</v>
      </c>
      <c r="D301" s="63" t="s">
        <v>2308</v>
      </c>
      <c r="E301" s="106" t="s">
        <v>645</v>
      </c>
      <c r="F301" s="106" t="s">
        <v>2382</v>
      </c>
    </row>
    <row r="302" spans="1:6" x14ac:dyDescent="0.3">
      <c r="A302" s="71"/>
      <c r="B302" s="67"/>
      <c r="C302" s="16"/>
      <c r="D302" s="63"/>
      <c r="E302" s="106"/>
      <c r="F302" s="106"/>
    </row>
    <row r="303" spans="1:6" ht="31.2" x14ac:dyDescent="0.3">
      <c r="A303" s="162" t="s">
        <v>2384</v>
      </c>
      <c r="B303" s="56" t="s">
        <v>244</v>
      </c>
      <c r="C303" s="117">
        <v>2100000</v>
      </c>
      <c r="D303" s="63"/>
      <c r="E303" s="106" t="s">
        <v>937</v>
      </c>
      <c r="F303" s="258"/>
    </row>
    <row r="304" spans="1:6" ht="46.8" x14ac:dyDescent="0.3">
      <c r="A304" s="71">
        <v>1</v>
      </c>
      <c r="B304" s="62" t="s">
        <v>246</v>
      </c>
      <c r="C304" s="16">
        <v>2100000</v>
      </c>
      <c r="D304" s="63" t="s">
        <v>2310</v>
      </c>
      <c r="E304" s="106" t="s">
        <v>2385</v>
      </c>
      <c r="F304" s="106" t="s">
        <v>2382</v>
      </c>
    </row>
    <row r="305" spans="1:6" x14ac:dyDescent="0.3">
      <c r="A305" s="71"/>
      <c r="B305" s="67"/>
      <c r="C305" s="16"/>
      <c r="D305" s="63"/>
      <c r="E305" s="106"/>
      <c r="F305" s="106"/>
    </row>
    <row r="306" spans="1:6" ht="46.8" x14ac:dyDescent="0.3">
      <c r="A306" s="162" t="s">
        <v>2386</v>
      </c>
      <c r="B306" s="56" t="s">
        <v>466</v>
      </c>
      <c r="C306" s="117">
        <v>7800000</v>
      </c>
      <c r="D306" s="63"/>
      <c r="E306" s="106" t="s">
        <v>937</v>
      </c>
      <c r="F306" s="258"/>
    </row>
    <row r="307" spans="1:6" ht="46.8" x14ac:dyDescent="0.3">
      <c r="A307" s="71">
        <v>1</v>
      </c>
      <c r="B307" s="62" t="s">
        <v>1243</v>
      </c>
      <c r="C307" s="16">
        <v>7800000</v>
      </c>
      <c r="D307" s="63" t="s">
        <v>2311</v>
      </c>
      <c r="E307" s="106" t="s">
        <v>905</v>
      </c>
      <c r="F307" s="106" t="s">
        <v>2382</v>
      </c>
    </row>
    <row r="308" spans="1:6" x14ac:dyDescent="0.3">
      <c r="A308" s="71"/>
      <c r="B308" s="67"/>
      <c r="C308" s="16"/>
      <c r="D308" s="63"/>
      <c r="E308" s="106"/>
      <c r="F308" s="106"/>
    </row>
    <row r="309" spans="1:6" ht="31.2" x14ac:dyDescent="0.3">
      <c r="A309" s="162" t="s">
        <v>2387</v>
      </c>
      <c r="B309" s="56" t="s">
        <v>1961</v>
      </c>
      <c r="C309" s="117">
        <v>667400000</v>
      </c>
      <c r="D309" s="63"/>
      <c r="E309" s="106" t="s">
        <v>937</v>
      </c>
      <c r="F309" s="258"/>
    </row>
    <row r="310" spans="1:6" ht="46.8" x14ac:dyDescent="0.3">
      <c r="A310" s="71">
        <v>1</v>
      </c>
      <c r="B310" s="62" t="s">
        <v>2313</v>
      </c>
      <c r="C310" s="16">
        <v>667400000</v>
      </c>
      <c r="D310" s="63" t="s">
        <v>2314</v>
      </c>
      <c r="E310" s="106" t="s">
        <v>2388</v>
      </c>
      <c r="F310" s="106" t="s">
        <v>2382</v>
      </c>
    </row>
    <row r="311" spans="1:6" x14ac:dyDescent="0.3">
      <c r="A311" s="71"/>
      <c r="B311" s="67"/>
      <c r="C311" s="16"/>
      <c r="D311" s="63"/>
      <c r="E311" s="106"/>
      <c r="F311" s="106"/>
    </row>
    <row r="312" spans="1:6" x14ac:dyDescent="0.3">
      <c r="A312" s="162" t="s">
        <v>2389</v>
      </c>
      <c r="B312" s="56" t="s">
        <v>2256</v>
      </c>
      <c r="C312" s="117">
        <v>6585000</v>
      </c>
      <c r="D312" s="63"/>
      <c r="E312" s="106" t="s">
        <v>937</v>
      </c>
      <c r="F312" s="258"/>
    </row>
    <row r="313" spans="1:6" ht="46.8" x14ac:dyDescent="0.3">
      <c r="A313" s="71">
        <v>1</v>
      </c>
      <c r="B313" s="62" t="s">
        <v>2317</v>
      </c>
      <c r="C313" s="16">
        <v>6585000</v>
      </c>
      <c r="D313" s="63" t="s">
        <v>2318</v>
      </c>
      <c r="E313" s="106" t="s">
        <v>645</v>
      </c>
      <c r="F313" s="106" t="s">
        <v>2382</v>
      </c>
    </row>
    <row r="314" spans="1:6" x14ac:dyDescent="0.3">
      <c r="A314" s="71"/>
      <c r="B314" s="67"/>
      <c r="C314" s="16"/>
      <c r="D314" s="63"/>
      <c r="E314" s="106"/>
      <c r="F314" s="106"/>
    </row>
    <row r="315" spans="1:6" ht="31.2" x14ac:dyDescent="0.3">
      <c r="A315" s="162" t="s">
        <v>2390</v>
      </c>
      <c r="B315" s="56" t="s">
        <v>238</v>
      </c>
      <c r="C315" s="117">
        <v>24380000</v>
      </c>
      <c r="D315" s="63"/>
      <c r="E315" s="106" t="s">
        <v>937</v>
      </c>
      <c r="F315" s="258"/>
    </row>
    <row r="316" spans="1:6" ht="46.8" x14ac:dyDescent="0.3">
      <c r="A316" s="71">
        <v>1</v>
      </c>
      <c r="B316" s="62" t="s">
        <v>424</v>
      </c>
      <c r="C316" s="16">
        <v>7020000</v>
      </c>
      <c r="D316" s="63" t="s">
        <v>1891</v>
      </c>
      <c r="E316" s="106" t="s">
        <v>2391</v>
      </c>
      <c r="F316" s="106" t="s">
        <v>2392</v>
      </c>
    </row>
    <row r="317" spans="1:6" ht="46.8" x14ac:dyDescent="0.3">
      <c r="A317" s="71">
        <v>2</v>
      </c>
      <c r="B317" s="62" t="s">
        <v>239</v>
      </c>
      <c r="C317" s="16">
        <v>11000000</v>
      </c>
      <c r="D317" s="63" t="s">
        <v>2303</v>
      </c>
      <c r="E317" s="106" t="s">
        <v>905</v>
      </c>
      <c r="F317" s="106" t="s">
        <v>2392</v>
      </c>
    </row>
    <row r="318" spans="1:6" ht="46.8" x14ac:dyDescent="0.3">
      <c r="A318" s="71">
        <v>3</v>
      </c>
      <c r="B318" s="62" t="s">
        <v>439</v>
      </c>
      <c r="C318" s="16">
        <v>1000000</v>
      </c>
      <c r="D318" s="63" t="s">
        <v>2305</v>
      </c>
      <c r="E318" s="106" t="s">
        <v>905</v>
      </c>
      <c r="F318" s="106" t="s">
        <v>2392</v>
      </c>
    </row>
    <row r="319" spans="1:6" ht="46.8" x14ac:dyDescent="0.3">
      <c r="A319" s="71">
        <v>4</v>
      </c>
      <c r="B319" s="62" t="s">
        <v>854</v>
      </c>
      <c r="C319" s="16">
        <v>1760000</v>
      </c>
      <c r="D319" s="63" t="s">
        <v>1901</v>
      </c>
      <c r="E319" s="106" t="s">
        <v>937</v>
      </c>
      <c r="F319" s="106" t="s">
        <v>2392</v>
      </c>
    </row>
    <row r="320" spans="1:6" ht="46.8" x14ac:dyDescent="0.3">
      <c r="A320" s="71">
        <v>5</v>
      </c>
      <c r="B320" s="62" t="s">
        <v>446</v>
      </c>
      <c r="C320" s="16">
        <v>1600000</v>
      </c>
      <c r="D320" s="63" t="s">
        <v>2308</v>
      </c>
      <c r="E320" s="106" t="s">
        <v>905</v>
      </c>
      <c r="F320" s="106" t="s">
        <v>2392</v>
      </c>
    </row>
    <row r="321" spans="1:6" ht="46.8" x14ac:dyDescent="0.3">
      <c r="A321" s="71">
        <v>6</v>
      </c>
      <c r="B321" s="62" t="s">
        <v>554</v>
      </c>
      <c r="C321" s="16">
        <v>2000000</v>
      </c>
      <c r="D321" s="63"/>
      <c r="E321" s="106" t="s">
        <v>905</v>
      </c>
      <c r="F321" s="106" t="s">
        <v>2392</v>
      </c>
    </row>
    <row r="322" spans="1:6" x14ac:dyDescent="0.3">
      <c r="A322" s="71"/>
      <c r="B322" s="67"/>
      <c r="C322" s="16"/>
      <c r="D322" s="63"/>
      <c r="E322" s="106"/>
      <c r="F322" s="106"/>
    </row>
    <row r="323" spans="1:6" ht="31.2" x14ac:dyDescent="0.3">
      <c r="A323" s="162" t="s">
        <v>2393</v>
      </c>
      <c r="B323" s="56" t="s">
        <v>244</v>
      </c>
      <c r="C323" s="117">
        <v>2220000</v>
      </c>
      <c r="D323" s="63"/>
      <c r="E323" s="106" t="s">
        <v>937</v>
      </c>
      <c r="F323" s="258"/>
    </row>
    <row r="324" spans="1:6" ht="46.8" x14ac:dyDescent="0.3">
      <c r="A324" s="71">
        <v>1</v>
      </c>
      <c r="B324" s="62" t="s">
        <v>245</v>
      </c>
      <c r="C324" s="16">
        <v>1020000</v>
      </c>
      <c r="D324" s="63" t="s">
        <v>2394</v>
      </c>
      <c r="E324" s="106" t="s">
        <v>2395</v>
      </c>
      <c r="F324" s="106" t="s">
        <v>2392</v>
      </c>
    </row>
    <row r="325" spans="1:6" ht="46.8" x14ac:dyDescent="0.3">
      <c r="A325" s="71">
        <v>2</v>
      </c>
      <c r="B325" s="62" t="s">
        <v>246</v>
      </c>
      <c r="C325" s="16">
        <v>1200000</v>
      </c>
      <c r="D325" s="63" t="s">
        <v>2310</v>
      </c>
      <c r="E325" s="106" t="s">
        <v>1126</v>
      </c>
      <c r="F325" s="106" t="s">
        <v>2392</v>
      </c>
    </row>
    <row r="326" spans="1:6" x14ac:dyDescent="0.3">
      <c r="A326" s="71"/>
      <c r="B326" s="67"/>
      <c r="C326" s="16"/>
      <c r="D326" s="63"/>
      <c r="E326" s="106"/>
      <c r="F326" s="106"/>
    </row>
    <row r="327" spans="1:6" ht="46.8" x14ac:dyDescent="0.3">
      <c r="A327" s="162" t="s">
        <v>2396</v>
      </c>
      <c r="B327" s="56" t="s">
        <v>466</v>
      </c>
      <c r="C327" s="117">
        <v>7800000</v>
      </c>
      <c r="D327" s="63"/>
      <c r="E327" s="106" t="s">
        <v>937</v>
      </c>
      <c r="F327" s="258"/>
    </row>
    <row r="328" spans="1:6" ht="46.8" x14ac:dyDescent="0.3">
      <c r="A328" s="71">
        <v>1</v>
      </c>
      <c r="B328" s="62" t="s">
        <v>1243</v>
      </c>
      <c r="C328" s="16">
        <v>7800000</v>
      </c>
      <c r="D328" s="63" t="s">
        <v>2311</v>
      </c>
      <c r="E328" s="106" t="s">
        <v>905</v>
      </c>
      <c r="F328" s="106" t="s">
        <v>2397</v>
      </c>
    </row>
    <row r="329" spans="1:6" x14ac:dyDescent="0.3">
      <c r="A329" s="71"/>
      <c r="B329" s="67"/>
      <c r="C329" s="16"/>
      <c r="D329" s="63"/>
      <c r="E329" s="106"/>
      <c r="F329" s="106"/>
    </row>
    <row r="330" spans="1:6" ht="31.2" x14ac:dyDescent="0.3">
      <c r="A330" s="162" t="s">
        <v>2398</v>
      </c>
      <c r="B330" s="56" t="s">
        <v>1961</v>
      </c>
      <c r="C330" s="117">
        <v>701600000</v>
      </c>
      <c r="D330" s="63"/>
      <c r="E330" s="106" t="s">
        <v>937</v>
      </c>
      <c r="F330" s="258"/>
    </row>
    <row r="331" spans="1:6" ht="46.8" x14ac:dyDescent="0.3">
      <c r="A331" s="71">
        <v>1</v>
      </c>
      <c r="B331" s="62" t="s">
        <v>2313</v>
      </c>
      <c r="C331" s="16">
        <v>701600000</v>
      </c>
      <c r="D331" s="63" t="s">
        <v>2314</v>
      </c>
      <c r="E331" s="106" t="s">
        <v>2399</v>
      </c>
      <c r="F331" s="106" t="s">
        <v>2400</v>
      </c>
    </row>
    <row r="332" spans="1:6" x14ac:dyDescent="0.3">
      <c r="A332" s="71"/>
      <c r="B332" s="67"/>
      <c r="C332" s="16"/>
      <c r="D332" s="63"/>
      <c r="E332" s="106"/>
      <c r="F332" s="106"/>
    </row>
    <row r="333" spans="1:6" x14ac:dyDescent="0.3">
      <c r="A333" s="162" t="s">
        <v>2401</v>
      </c>
      <c r="B333" s="56" t="s">
        <v>2256</v>
      </c>
      <c r="C333" s="117">
        <v>5600000</v>
      </c>
      <c r="D333" s="63"/>
      <c r="E333" s="106" t="s">
        <v>937</v>
      </c>
      <c r="F333" s="258"/>
    </row>
    <row r="334" spans="1:6" ht="46.8" x14ac:dyDescent="0.3">
      <c r="A334" s="71">
        <v>1</v>
      </c>
      <c r="B334" s="62" t="s">
        <v>2317</v>
      </c>
      <c r="C334" s="16">
        <v>5600000</v>
      </c>
      <c r="D334" s="63" t="s">
        <v>2318</v>
      </c>
      <c r="E334" s="106" t="s">
        <v>262</v>
      </c>
      <c r="F334" s="106" t="s">
        <v>2392</v>
      </c>
    </row>
    <row r="335" spans="1:6" x14ac:dyDescent="0.3">
      <c r="A335" s="71"/>
      <c r="B335" s="67"/>
      <c r="C335" s="16"/>
      <c r="D335" s="63"/>
      <c r="E335" s="106"/>
      <c r="F335" s="106"/>
    </row>
    <row r="336" spans="1:6" ht="31.2" x14ac:dyDescent="0.3">
      <c r="A336" s="162" t="s">
        <v>2402</v>
      </c>
      <c r="B336" s="56" t="s">
        <v>238</v>
      </c>
      <c r="C336" s="117">
        <v>24515000</v>
      </c>
      <c r="D336" s="63"/>
      <c r="E336" s="106" t="s">
        <v>937</v>
      </c>
      <c r="F336" s="258"/>
    </row>
    <row r="337" spans="1:6" ht="31.2" x14ac:dyDescent="0.3">
      <c r="A337" s="71">
        <v>1</v>
      </c>
      <c r="B337" s="62" t="s">
        <v>424</v>
      </c>
      <c r="C337" s="16">
        <v>8400000</v>
      </c>
      <c r="D337" s="63" t="s">
        <v>1891</v>
      </c>
      <c r="E337" s="106" t="s">
        <v>905</v>
      </c>
      <c r="F337" s="106" t="s">
        <v>2403</v>
      </c>
    </row>
    <row r="338" spans="1:6" ht="31.2" x14ac:dyDescent="0.3">
      <c r="A338" s="71">
        <v>2</v>
      </c>
      <c r="B338" s="62" t="s">
        <v>239</v>
      </c>
      <c r="C338" s="16">
        <v>11000000</v>
      </c>
      <c r="D338" s="63" t="s">
        <v>2303</v>
      </c>
      <c r="E338" s="106" t="s">
        <v>905</v>
      </c>
      <c r="F338" s="106" t="s">
        <v>2403</v>
      </c>
    </row>
    <row r="339" spans="1:6" ht="31.2" x14ac:dyDescent="0.3">
      <c r="A339" s="71">
        <v>3</v>
      </c>
      <c r="B339" s="62" t="s">
        <v>439</v>
      </c>
      <c r="C339" s="16">
        <v>1915000</v>
      </c>
      <c r="D339" s="63" t="s">
        <v>2305</v>
      </c>
      <c r="E339" s="106" t="s">
        <v>528</v>
      </c>
      <c r="F339" s="106" t="s">
        <v>2403</v>
      </c>
    </row>
    <row r="340" spans="1:6" ht="31.2" x14ac:dyDescent="0.3">
      <c r="A340" s="71">
        <v>4</v>
      </c>
      <c r="B340" s="62" t="s">
        <v>446</v>
      </c>
      <c r="C340" s="16">
        <v>1200000</v>
      </c>
      <c r="D340" s="63" t="s">
        <v>1901</v>
      </c>
      <c r="E340" s="106" t="s">
        <v>528</v>
      </c>
      <c r="F340" s="106" t="s">
        <v>2403</v>
      </c>
    </row>
    <row r="341" spans="1:6" ht="46.8" x14ac:dyDescent="0.3">
      <c r="A341" s="71">
        <v>5</v>
      </c>
      <c r="B341" s="62" t="s">
        <v>554</v>
      </c>
      <c r="C341" s="16">
        <v>2000000</v>
      </c>
      <c r="D341" s="63" t="s">
        <v>2308</v>
      </c>
      <c r="E341" s="106" t="s">
        <v>528</v>
      </c>
      <c r="F341" s="106" t="s">
        <v>2403</v>
      </c>
    </row>
    <row r="342" spans="1:6" x14ac:dyDescent="0.3">
      <c r="A342" s="71"/>
      <c r="B342" s="67"/>
      <c r="C342" s="16"/>
      <c r="D342" s="63"/>
      <c r="E342" s="106"/>
      <c r="F342" s="106"/>
    </row>
    <row r="343" spans="1:6" ht="31.2" x14ac:dyDescent="0.3">
      <c r="A343" s="162" t="s">
        <v>2404</v>
      </c>
      <c r="B343" s="56" t="s">
        <v>244</v>
      </c>
      <c r="C343" s="117">
        <v>2100000</v>
      </c>
      <c r="D343" s="63"/>
      <c r="E343" s="106" t="s">
        <v>937</v>
      </c>
      <c r="F343" s="258"/>
    </row>
    <row r="344" spans="1:6" ht="46.8" x14ac:dyDescent="0.3">
      <c r="A344" s="71">
        <v>1</v>
      </c>
      <c r="B344" s="62" t="s">
        <v>867</v>
      </c>
      <c r="C344" s="16">
        <v>900000</v>
      </c>
      <c r="D344" s="63" t="s">
        <v>2405</v>
      </c>
      <c r="E344" s="106" t="s">
        <v>905</v>
      </c>
      <c r="F344" s="106" t="s">
        <v>2406</v>
      </c>
    </row>
    <row r="345" spans="1:6" ht="31.2" x14ac:dyDescent="0.3">
      <c r="A345" s="71">
        <v>2</v>
      </c>
      <c r="B345" s="62" t="s">
        <v>246</v>
      </c>
      <c r="C345" s="16">
        <v>1200000</v>
      </c>
      <c r="D345" s="63" t="s">
        <v>2310</v>
      </c>
      <c r="E345" s="106" t="s">
        <v>905</v>
      </c>
      <c r="F345" s="106" t="s">
        <v>2403</v>
      </c>
    </row>
    <row r="346" spans="1:6" x14ac:dyDescent="0.3">
      <c r="A346" s="71"/>
      <c r="B346" s="67"/>
      <c r="C346" s="16"/>
      <c r="D346" s="63"/>
      <c r="E346" s="106"/>
      <c r="F346" s="106"/>
    </row>
    <row r="347" spans="1:6" ht="46.8" x14ac:dyDescent="0.3">
      <c r="A347" s="162" t="s">
        <v>2407</v>
      </c>
      <c r="B347" s="56" t="s">
        <v>466</v>
      </c>
      <c r="C347" s="117">
        <v>7800000</v>
      </c>
      <c r="D347" s="63"/>
      <c r="E347" s="106" t="s">
        <v>937</v>
      </c>
      <c r="F347" s="258"/>
    </row>
    <row r="348" spans="1:6" ht="46.8" x14ac:dyDescent="0.3">
      <c r="A348" s="71">
        <v>1</v>
      </c>
      <c r="B348" s="62" t="s">
        <v>1243</v>
      </c>
      <c r="C348" s="16">
        <v>7800000</v>
      </c>
      <c r="D348" s="63" t="s">
        <v>2311</v>
      </c>
      <c r="E348" s="106" t="s">
        <v>2408</v>
      </c>
      <c r="F348" s="106" t="s">
        <v>2406</v>
      </c>
    </row>
    <row r="349" spans="1:6" x14ac:dyDescent="0.3">
      <c r="A349" s="71"/>
      <c r="B349" s="67"/>
      <c r="C349" s="16"/>
      <c r="D349" s="63"/>
      <c r="E349" s="106"/>
      <c r="F349" s="106"/>
    </row>
    <row r="350" spans="1:6" ht="31.2" x14ac:dyDescent="0.3">
      <c r="A350" s="162" t="s">
        <v>2409</v>
      </c>
      <c r="B350" s="56" t="s">
        <v>1961</v>
      </c>
      <c r="C350" s="117">
        <v>468600000</v>
      </c>
      <c r="D350" s="63"/>
      <c r="E350" s="106" t="s">
        <v>937</v>
      </c>
      <c r="F350" s="258"/>
    </row>
    <row r="351" spans="1:6" ht="31.2" x14ac:dyDescent="0.3">
      <c r="A351" s="71">
        <v>1</v>
      </c>
      <c r="B351" s="62" t="s">
        <v>2313</v>
      </c>
      <c r="C351" s="16">
        <v>468600000</v>
      </c>
      <c r="D351" s="63" t="s">
        <v>2314</v>
      </c>
      <c r="E351" s="106" t="s">
        <v>2410</v>
      </c>
      <c r="F351" s="106" t="s">
        <v>2411</v>
      </c>
    </row>
    <row r="352" spans="1:6" x14ac:dyDescent="0.3">
      <c r="A352" s="71"/>
      <c r="B352" s="67"/>
      <c r="C352" s="16"/>
      <c r="D352" s="63"/>
      <c r="E352" s="106"/>
      <c r="F352" s="106"/>
    </row>
    <row r="353" spans="1:6" x14ac:dyDescent="0.3">
      <c r="A353" s="162" t="s">
        <v>2412</v>
      </c>
      <c r="B353" s="56" t="s">
        <v>2256</v>
      </c>
      <c r="C353" s="117">
        <v>5585000</v>
      </c>
      <c r="D353" s="63"/>
      <c r="E353" s="106" t="s">
        <v>937</v>
      </c>
      <c r="F353" s="258"/>
    </row>
    <row r="354" spans="1:6" ht="46.8" x14ac:dyDescent="0.3">
      <c r="A354" s="71">
        <v>1</v>
      </c>
      <c r="B354" s="62" t="s">
        <v>2317</v>
      </c>
      <c r="C354" s="16">
        <v>5585000</v>
      </c>
      <c r="D354" s="63" t="s">
        <v>2318</v>
      </c>
      <c r="E354" s="106" t="s">
        <v>905</v>
      </c>
      <c r="F354" s="106" t="s">
        <v>2413</v>
      </c>
    </row>
    <row r="355" spans="1:6" x14ac:dyDescent="0.3">
      <c r="A355" s="71"/>
      <c r="B355" s="67"/>
      <c r="C355" s="16"/>
      <c r="D355" s="63"/>
      <c r="E355" s="106"/>
      <c r="F355" s="106"/>
    </row>
    <row r="356" spans="1:6" ht="31.2" x14ac:dyDescent="0.3">
      <c r="A356" s="162" t="s">
        <v>2414</v>
      </c>
      <c r="B356" s="56" t="s">
        <v>238</v>
      </c>
      <c r="C356" s="117">
        <v>23030000</v>
      </c>
      <c r="D356" s="63"/>
      <c r="E356" s="106" t="s">
        <v>937</v>
      </c>
      <c r="F356" s="258"/>
    </row>
    <row r="357" spans="1:6" ht="46.8" x14ac:dyDescent="0.3">
      <c r="A357" s="71">
        <v>1</v>
      </c>
      <c r="B357" s="62" t="s">
        <v>424</v>
      </c>
      <c r="C357" s="16">
        <v>7500000</v>
      </c>
      <c r="D357" s="63" t="s">
        <v>1891</v>
      </c>
      <c r="E357" s="106" t="s">
        <v>905</v>
      </c>
      <c r="F357" s="106" t="s">
        <v>2415</v>
      </c>
    </row>
    <row r="358" spans="1:6" ht="46.8" x14ac:dyDescent="0.3">
      <c r="A358" s="71">
        <v>2</v>
      </c>
      <c r="B358" s="62" t="s">
        <v>239</v>
      </c>
      <c r="C358" s="16">
        <v>9400000</v>
      </c>
      <c r="D358" s="63" t="s">
        <v>2303</v>
      </c>
      <c r="E358" s="106" t="s">
        <v>2416</v>
      </c>
      <c r="F358" s="106" t="s">
        <v>2415</v>
      </c>
    </row>
    <row r="359" spans="1:6" ht="46.8" x14ac:dyDescent="0.3">
      <c r="A359" s="71">
        <v>3</v>
      </c>
      <c r="B359" s="62" t="s">
        <v>439</v>
      </c>
      <c r="C359" s="16">
        <v>1930000</v>
      </c>
      <c r="D359" s="63" t="s">
        <v>2305</v>
      </c>
      <c r="E359" s="106" t="s">
        <v>905</v>
      </c>
      <c r="F359" s="106" t="s">
        <v>2415</v>
      </c>
    </row>
    <row r="360" spans="1:6" ht="46.8" x14ac:dyDescent="0.3">
      <c r="A360" s="71">
        <v>4</v>
      </c>
      <c r="B360" s="62" t="s">
        <v>446</v>
      </c>
      <c r="C360" s="16">
        <v>1200000</v>
      </c>
      <c r="D360" s="63" t="s">
        <v>1901</v>
      </c>
      <c r="E360" s="106" t="s">
        <v>2391</v>
      </c>
      <c r="F360" s="106" t="s">
        <v>2415</v>
      </c>
    </row>
    <row r="361" spans="1:6" ht="46.8" x14ac:dyDescent="0.3">
      <c r="A361" s="71">
        <v>5</v>
      </c>
      <c r="B361" s="62" t="s">
        <v>554</v>
      </c>
      <c r="C361" s="16">
        <v>3000000</v>
      </c>
      <c r="D361" s="63" t="s">
        <v>2308</v>
      </c>
      <c r="E361" s="106" t="s">
        <v>905</v>
      </c>
      <c r="F361" s="106" t="s">
        <v>2415</v>
      </c>
    </row>
    <row r="362" spans="1:6" x14ac:dyDescent="0.3">
      <c r="A362" s="71"/>
      <c r="B362" s="67"/>
      <c r="C362" s="16"/>
      <c r="D362" s="63"/>
      <c r="E362" s="106"/>
      <c r="F362" s="106"/>
    </row>
    <row r="363" spans="1:6" ht="31.2" x14ac:dyDescent="0.3">
      <c r="A363" s="162" t="s">
        <v>2417</v>
      </c>
      <c r="B363" s="56" t="s">
        <v>244</v>
      </c>
      <c r="C363" s="117">
        <v>6250000</v>
      </c>
      <c r="D363" s="63"/>
      <c r="E363" s="106" t="s">
        <v>937</v>
      </c>
      <c r="F363" s="258"/>
    </row>
    <row r="364" spans="1:6" ht="46.8" x14ac:dyDescent="0.3">
      <c r="A364" s="71">
        <v>1</v>
      </c>
      <c r="B364" s="62" t="s">
        <v>245</v>
      </c>
      <c r="C364" s="16">
        <v>3000000</v>
      </c>
      <c r="D364" s="63" t="s">
        <v>2394</v>
      </c>
      <c r="E364" s="106" t="s">
        <v>2418</v>
      </c>
      <c r="F364" s="106" t="s">
        <v>2415</v>
      </c>
    </row>
    <row r="365" spans="1:6" ht="46.8" x14ac:dyDescent="0.3">
      <c r="A365" s="71">
        <v>2</v>
      </c>
      <c r="B365" s="62" t="s">
        <v>867</v>
      </c>
      <c r="C365" s="16">
        <v>2000000</v>
      </c>
      <c r="D365" s="63" t="s">
        <v>2405</v>
      </c>
      <c r="E365" s="106" t="s">
        <v>645</v>
      </c>
      <c r="F365" s="106" t="s">
        <v>2415</v>
      </c>
    </row>
    <row r="366" spans="1:6" ht="46.8" x14ac:dyDescent="0.3">
      <c r="A366" s="71">
        <v>3</v>
      </c>
      <c r="B366" s="62" t="s">
        <v>246</v>
      </c>
      <c r="C366" s="16">
        <v>1250000</v>
      </c>
      <c r="D366" s="63" t="s">
        <v>2310</v>
      </c>
      <c r="E366" s="106" t="s">
        <v>905</v>
      </c>
      <c r="F366" s="106" t="s">
        <v>2415</v>
      </c>
    </row>
    <row r="367" spans="1:6" x14ac:dyDescent="0.3">
      <c r="A367" s="71"/>
      <c r="B367" s="67"/>
      <c r="C367" s="16"/>
      <c r="D367" s="63"/>
      <c r="E367" s="106"/>
      <c r="F367" s="106"/>
    </row>
    <row r="368" spans="1:6" ht="46.8" x14ac:dyDescent="0.3">
      <c r="A368" s="162" t="s">
        <v>2419</v>
      </c>
      <c r="B368" s="56" t="s">
        <v>466</v>
      </c>
      <c r="C368" s="117">
        <v>7800000</v>
      </c>
      <c r="D368" s="63"/>
      <c r="E368" s="106" t="s">
        <v>937</v>
      </c>
      <c r="F368" s="258"/>
    </row>
    <row r="369" spans="1:6" ht="46.8" x14ac:dyDescent="0.3">
      <c r="A369" s="71">
        <v>1</v>
      </c>
      <c r="B369" s="62" t="s">
        <v>1243</v>
      </c>
      <c r="C369" s="16">
        <v>7800000</v>
      </c>
      <c r="D369" s="63" t="s">
        <v>2311</v>
      </c>
      <c r="E369" s="106" t="s">
        <v>2420</v>
      </c>
      <c r="F369" s="106" t="s">
        <v>2415</v>
      </c>
    </row>
    <row r="370" spans="1:6" x14ac:dyDescent="0.3">
      <c r="A370" s="71"/>
      <c r="B370" s="67"/>
      <c r="C370" s="16"/>
      <c r="D370" s="63"/>
      <c r="E370" s="106"/>
      <c r="F370" s="106"/>
    </row>
    <row r="371" spans="1:6" ht="31.2" x14ac:dyDescent="0.3">
      <c r="A371" s="162" t="s">
        <v>2421</v>
      </c>
      <c r="B371" s="56" t="s">
        <v>1961</v>
      </c>
      <c r="C371" s="117">
        <v>438600000</v>
      </c>
      <c r="D371" s="63"/>
      <c r="E371" s="106" t="s">
        <v>937</v>
      </c>
      <c r="F371" s="258"/>
    </row>
    <row r="372" spans="1:6" ht="46.8" x14ac:dyDescent="0.3">
      <c r="A372" s="71">
        <v>1</v>
      </c>
      <c r="B372" s="62" t="s">
        <v>2313</v>
      </c>
      <c r="C372" s="16">
        <v>438600000</v>
      </c>
      <c r="D372" s="63" t="s">
        <v>2314</v>
      </c>
      <c r="E372" s="106" t="s">
        <v>2422</v>
      </c>
      <c r="F372" s="106" t="s">
        <v>2415</v>
      </c>
    </row>
    <row r="373" spans="1:6" x14ac:dyDescent="0.3">
      <c r="A373" s="71"/>
      <c r="B373" s="67"/>
      <c r="C373" s="16"/>
      <c r="D373" s="63"/>
      <c r="E373" s="106"/>
      <c r="F373" s="106"/>
    </row>
    <row r="374" spans="1:6" x14ac:dyDescent="0.3">
      <c r="A374" s="162" t="s">
        <v>2423</v>
      </c>
      <c r="B374" s="56" t="s">
        <v>2256</v>
      </c>
      <c r="C374" s="117">
        <v>2920000</v>
      </c>
      <c r="D374" s="63"/>
      <c r="E374" s="106" t="s">
        <v>937</v>
      </c>
      <c r="F374" s="258"/>
    </row>
    <row r="375" spans="1:6" ht="46.8" x14ac:dyDescent="0.3">
      <c r="A375" s="71">
        <v>1</v>
      </c>
      <c r="B375" s="62" t="s">
        <v>2317</v>
      </c>
      <c r="C375" s="16">
        <v>2920000</v>
      </c>
      <c r="D375" s="63" t="s">
        <v>2318</v>
      </c>
      <c r="E375" s="106" t="s">
        <v>2420</v>
      </c>
      <c r="F375" s="106" t="s">
        <v>2415</v>
      </c>
    </row>
    <row r="376" spans="1:6" x14ac:dyDescent="0.3">
      <c r="A376" s="71"/>
      <c r="B376" s="67"/>
      <c r="C376" s="16"/>
      <c r="D376" s="63"/>
      <c r="E376" s="106"/>
      <c r="F376" s="106"/>
    </row>
    <row r="377" spans="1:6" ht="31.2" x14ac:dyDescent="0.3">
      <c r="A377" s="162" t="s">
        <v>2424</v>
      </c>
      <c r="B377" s="56" t="s">
        <v>238</v>
      </c>
      <c r="C377" s="117">
        <v>21200000</v>
      </c>
      <c r="D377" s="63"/>
      <c r="E377" s="106" t="s">
        <v>937</v>
      </c>
      <c r="F377" s="258"/>
    </row>
    <row r="378" spans="1:6" ht="46.8" x14ac:dyDescent="0.3">
      <c r="A378" s="71">
        <v>1</v>
      </c>
      <c r="B378" s="62" t="s">
        <v>424</v>
      </c>
      <c r="C378" s="16">
        <v>8040000</v>
      </c>
      <c r="D378" s="63" t="s">
        <v>1891</v>
      </c>
      <c r="E378" s="106" t="s">
        <v>905</v>
      </c>
      <c r="F378" s="106" t="s">
        <v>2425</v>
      </c>
    </row>
    <row r="379" spans="1:6" ht="46.8" x14ac:dyDescent="0.3">
      <c r="A379" s="71">
        <v>2</v>
      </c>
      <c r="B379" s="62" t="s">
        <v>239</v>
      </c>
      <c r="C379" s="16">
        <v>7391000</v>
      </c>
      <c r="D379" s="63" t="s">
        <v>2303</v>
      </c>
      <c r="E379" s="106" t="s">
        <v>905</v>
      </c>
      <c r="F379" s="106" t="s">
        <v>2425</v>
      </c>
    </row>
    <row r="380" spans="1:6" ht="31.2" x14ac:dyDescent="0.3">
      <c r="A380" s="71">
        <v>3</v>
      </c>
      <c r="B380" s="62" t="s">
        <v>439</v>
      </c>
      <c r="C380" s="16">
        <v>1400000</v>
      </c>
      <c r="D380" s="63" t="s">
        <v>2305</v>
      </c>
      <c r="E380" s="106" t="s">
        <v>905</v>
      </c>
      <c r="F380" s="106" t="s">
        <v>2426</v>
      </c>
    </row>
    <row r="381" spans="1:6" ht="46.8" x14ac:dyDescent="0.3">
      <c r="A381" s="71">
        <v>4</v>
      </c>
      <c r="B381" s="62" t="s">
        <v>854</v>
      </c>
      <c r="C381" s="16">
        <v>2769000</v>
      </c>
      <c r="D381" s="63" t="s">
        <v>1901</v>
      </c>
      <c r="E381" s="106" t="s">
        <v>528</v>
      </c>
      <c r="F381" s="106" t="s">
        <v>2425</v>
      </c>
    </row>
    <row r="382" spans="1:6" ht="46.8" x14ac:dyDescent="0.3">
      <c r="A382" s="71">
        <v>5</v>
      </c>
      <c r="B382" s="62" t="s">
        <v>446</v>
      </c>
      <c r="C382" s="16">
        <v>1000000</v>
      </c>
      <c r="D382" s="63" t="s">
        <v>2308</v>
      </c>
      <c r="E382" s="106" t="s">
        <v>905</v>
      </c>
      <c r="F382" s="106" t="s">
        <v>2426</v>
      </c>
    </row>
    <row r="383" spans="1:6" ht="31.2" x14ac:dyDescent="0.3">
      <c r="A383" s="71">
        <v>6</v>
      </c>
      <c r="B383" s="62" t="s">
        <v>554</v>
      </c>
      <c r="C383" s="16">
        <v>600000</v>
      </c>
      <c r="D383" s="63"/>
      <c r="E383" s="106" t="s">
        <v>905</v>
      </c>
      <c r="F383" s="106" t="s">
        <v>2426</v>
      </c>
    </row>
    <row r="384" spans="1:6" x14ac:dyDescent="0.3">
      <c r="A384" s="71"/>
      <c r="B384" s="67"/>
      <c r="C384" s="16"/>
      <c r="D384" s="63"/>
      <c r="E384" s="106"/>
      <c r="F384" s="106"/>
    </row>
    <row r="385" spans="1:6" ht="31.2" x14ac:dyDescent="0.3">
      <c r="A385" s="162" t="s">
        <v>2427</v>
      </c>
      <c r="B385" s="56" t="s">
        <v>244</v>
      </c>
      <c r="C385" s="117">
        <v>1000000</v>
      </c>
      <c r="D385" s="63"/>
      <c r="E385" s="106" t="s">
        <v>937</v>
      </c>
      <c r="F385" s="258"/>
    </row>
    <row r="386" spans="1:6" ht="31.2" x14ac:dyDescent="0.3">
      <c r="A386" s="71">
        <v>1</v>
      </c>
      <c r="B386" s="62" t="s">
        <v>246</v>
      </c>
      <c r="C386" s="16">
        <v>1000000</v>
      </c>
      <c r="D386" s="63" t="s">
        <v>2310</v>
      </c>
      <c r="E386" s="106" t="s">
        <v>1908</v>
      </c>
      <c r="F386" s="106" t="s">
        <v>2426</v>
      </c>
    </row>
    <row r="387" spans="1:6" x14ac:dyDescent="0.3">
      <c r="A387" s="71"/>
      <c r="B387" s="67"/>
      <c r="C387" s="16"/>
      <c r="D387" s="63"/>
      <c r="E387" s="106"/>
      <c r="F387" s="106"/>
    </row>
    <row r="388" spans="1:6" ht="46.8" x14ac:dyDescent="0.3">
      <c r="A388" s="162" t="s">
        <v>2428</v>
      </c>
      <c r="B388" s="56" t="s">
        <v>466</v>
      </c>
      <c r="C388" s="117">
        <v>7800000</v>
      </c>
      <c r="D388" s="63"/>
      <c r="E388" s="106" t="s">
        <v>937</v>
      </c>
      <c r="F388" s="258"/>
    </row>
    <row r="389" spans="1:6" ht="31.2" x14ac:dyDescent="0.3">
      <c r="A389" s="71">
        <v>1</v>
      </c>
      <c r="B389" s="62" t="s">
        <v>1243</v>
      </c>
      <c r="C389" s="16">
        <v>7800000</v>
      </c>
      <c r="D389" s="63" t="s">
        <v>2311</v>
      </c>
      <c r="E389" s="106" t="s">
        <v>905</v>
      </c>
      <c r="F389" s="106" t="s">
        <v>2426</v>
      </c>
    </row>
    <row r="390" spans="1:6" x14ac:dyDescent="0.3">
      <c r="A390" s="71"/>
      <c r="B390" s="67"/>
      <c r="C390" s="16"/>
      <c r="D390" s="63"/>
      <c r="E390" s="106"/>
      <c r="F390" s="106"/>
    </row>
    <row r="391" spans="1:6" ht="31.2" x14ac:dyDescent="0.3">
      <c r="A391" s="162" t="s">
        <v>2429</v>
      </c>
      <c r="B391" s="56" t="s">
        <v>1961</v>
      </c>
      <c r="C391" s="117">
        <v>592600000</v>
      </c>
      <c r="D391" s="63"/>
      <c r="E391" s="106" t="s">
        <v>937</v>
      </c>
      <c r="F391" s="258"/>
    </row>
    <row r="392" spans="1:6" ht="46.8" x14ac:dyDescent="0.3">
      <c r="A392" s="71">
        <v>1</v>
      </c>
      <c r="B392" s="62" t="s">
        <v>2313</v>
      </c>
      <c r="C392" s="16">
        <v>592600000</v>
      </c>
      <c r="D392" s="63" t="s">
        <v>2314</v>
      </c>
      <c r="E392" s="106" t="s">
        <v>2430</v>
      </c>
      <c r="F392" s="106" t="s">
        <v>2425</v>
      </c>
    </row>
    <row r="393" spans="1:6" x14ac:dyDescent="0.3">
      <c r="A393" s="71"/>
      <c r="B393" s="67"/>
      <c r="C393" s="16"/>
      <c r="D393" s="63"/>
      <c r="E393" s="106"/>
      <c r="F393" s="106"/>
    </row>
    <row r="394" spans="1:6" x14ac:dyDescent="0.3">
      <c r="A394" s="162" t="s">
        <v>2431</v>
      </c>
      <c r="B394" s="56" t="s">
        <v>2256</v>
      </c>
      <c r="C394" s="117">
        <v>10000000</v>
      </c>
      <c r="D394" s="63"/>
      <c r="E394" s="106" t="s">
        <v>937</v>
      </c>
      <c r="F394" s="258"/>
    </row>
    <row r="395" spans="1:6" ht="31.2" x14ac:dyDescent="0.3">
      <c r="A395" s="71">
        <v>1</v>
      </c>
      <c r="B395" s="62" t="s">
        <v>2317</v>
      </c>
      <c r="C395" s="16">
        <v>10000000</v>
      </c>
      <c r="D395" s="63" t="s">
        <v>2318</v>
      </c>
      <c r="E395" s="106" t="s">
        <v>905</v>
      </c>
      <c r="F395" s="106" t="s">
        <v>2426</v>
      </c>
    </row>
    <row r="396" spans="1:6" x14ac:dyDescent="0.3">
      <c r="A396" s="71"/>
      <c r="B396" s="67"/>
      <c r="C396" s="16"/>
      <c r="D396" s="63"/>
      <c r="E396" s="106"/>
      <c r="F396" s="106"/>
    </row>
    <row r="397" spans="1:6" ht="31.2" x14ac:dyDescent="0.3">
      <c r="A397" s="162" t="s">
        <v>2432</v>
      </c>
      <c r="B397" s="56" t="s">
        <v>238</v>
      </c>
      <c r="C397" s="117">
        <v>21000000</v>
      </c>
      <c r="D397" s="63"/>
      <c r="E397" s="106" t="s">
        <v>937</v>
      </c>
      <c r="F397" s="258"/>
    </row>
    <row r="398" spans="1:6" ht="46.8" x14ac:dyDescent="0.3">
      <c r="A398" s="71">
        <v>1</v>
      </c>
      <c r="B398" s="62" t="s">
        <v>424</v>
      </c>
      <c r="C398" s="16">
        <v>7800000</v>
      </c>
      <c r="D398" s="63" t="s">
        <v>1891</v>
      </c>
      <c r="E398" s="106" t="s">
        <v>905</v>
      </c>
      <c r="F398" s="106" t="s">
        <v>2433</v>
      </c>
    </row>
    <row r="399" spans="1:6" ht="46.8" x14ac:dyDescent="0.3">
      <c r="A399" s="71">
        <v>2</v>
      </c>
      <c r="B399" s="62" t="s">
        <v>239</v>
      </c>
      <c r="C399" s="16">
        <v>7100000</v>
      </c>
      <c r="D399" s="63" t="s">
        <v>2303</v>
      </c>
      <c r="E399" s="106" t="s">
        <v>905</v>
      </c>
      <c r="F399" s="106" t="s">
        <v>2433</v>
      </c>
    </row>
    <row r="400" spans="1:6" ht="46.8" x14ac:dyDescent="0.3">
      <c r="A400" s="71">
        <v>3</v>
      </c>
      <c r="B400" s="62" t="s">
        <v>439</v>
      </c>
      <c r="C400" s="16">
        <v>2000000</v>
      </c>
      <c r="D400" s="63" t="s">
        <v>2305</v>
      </c>
      <c r="E400" s="106" t="s">
        <v>905</v>
      </c>
      <c r="F400" s="106" t="s">
        <v>2433</v>
      </c>
    </row>
    <row r="401" spans="1:6" ht="46.8" x14ac:dyDescent="0.3">
      <c r="A401" s="71">
        <v>4</v>
      </c>
      <c r="B401" s="62" t="s">
        <v>854</v>
      </c>
      <c r="C401" s="16">
        <v>900000</v>
      </c>
      <c r="D401" s="63" t="s">
        <v>1901</v>
      </c>
      <c r="E401" s="106" t="s">
        <v>905</v>
      </c>
      <c r="F401" s="106" t="s">
        <v>2433</v>
      </c>
    </row>
    <row r="402" spans="1:6" ht="46.8" x14ac:dyDescent="0.3">
      <c r="A402" s="71">
        <v>5</v>
      </c>
      <c r="B402" s="62" t="s">
        <v>446</v>
      </c>
      <c r="C402" s="16">
        <v>1200000</v>
      </c>
      <c r="D402" s="63" t="s">
        <v>2308</v>
      </c>
      <c r="E402" s="106" t="s">
        <v>905</v>
      </c>
      <c r="F402" s="106" t="s">
        <v>2433</v>
      </c>
    </row>
    <row r="403" spans="1:6" ht="31.2" x14ac:dyDescent="0.3">
      <c r="A403" s="71">
        <v>6</v>
      </c>
      <c r="B403" s="62" t="s">
        <v>554</v>
      </c>
      <c r="C403" s="16">
        <v>2000000</v>
      </c>
      <c r="D403" s="63"/>
      <c r="E403" s="106" t="s">
        <v>905</v>
      </c>
      <c r="F403" s="106" t="s">
        <v>2434</v>
      </c>
    </row>
    <row r="404" spans="1:6" x14ac:dyDescent="0.3">
      <c r="A404" s="71"/>
      <c r="B404" s="67"/>
      <c r="C404" s="16"/>
      <c r="D404" s="63"/>
      <c r="E404" s="106"/>
      <c r="F404" s="106"/>
    </row>
    <row r="405" spans="1:6" ht="31.2" x14ac:dyDescent="0.3">
      <c r="A405" s="162" t="s">
        <v>2435</v>
      </c>
      <c r="B405" s="56" t="s">
        <v>244</v>
      </c>
      <c r="C405" s="117">
        <v>1200000</v>
      </c>
      <c r="D405" s="63"/>
      <c r="E405" s="106" t="s">
        <v>937</v>
      </c>
      <c r="F405" s="258"/>
    </row>
    <row r="406" spans="1:6" ht="46.8" x14ac:dyDescent="0.3">
      <c r="A406" s="71">
        <v>1</v>
      </c>
      <c r="B406" s="62" t="s">
        <v>245</v>
      </c>
      <c r="C406" s="16">
        <v>600000</v>
      </c>
      <c r="D406" s="63" t="s">
        <v>2394</v>
      </c>
      <c r="E406" s="106" t="s">
        <v>645</v>
      </c>
      <c r="F406" s="106" t="s">
        <v>2433</v>
      </c>
    </row>
    <row r="407" spans="1:6" ht="46.8" x14ac:dyDescent="0.3">
      <c r="A407" s="71">
        <v>2</v>
      </c>
      <c r="B407" s="62" t="s">
        <v>246</v>
      </c>
      <c r="C407" s="16">
        <v>600000</v>
      </c>
      <c r="D407" s="63" t="s">
        <v>2340</v>
      </c>
      <c r="E407" s="106" t="s">
        <v>645</v>
      </c>
      <c r="F407" s="106" t="s">
        <v>2433</v>
      </c>
    </row>
    <row r="408" spans="1:6" x14ac:dyDescent="0.3">
      <c r="A408" s="71"/>
      <c r="B408" s="67"/>
      <c r="C408" s="16"/>
      <c r="D408" s="63"/>
      <c r="E408" s="106"/>
      <c r="F408" s="106"/>
    </row>
    <row r="409" spans="1:6" ht="46.8" x14ac:dyDescent="0.3">
      <c r="A409" s="162" t="s">
        <v>2436</v>
      </c>
      <c r="B409" s="56" t="s">
        <v>466</v>
      </c>
      <c r="C409" s="117">
        <v>7800000</v>
      </c>
      <c r="D409" s="63"/>
      <c r="E409" s="106" t="s">
        <v>937</v>
      </c>
      <c r="F409" s="258"/>
    </row>
    <row r="410" spans="1:6" ht="46.8" x14ac:dyDescent="0.3">
      <c r="A410" s="71">
        <v>1</v>
      </c>
      <c r="B410" s="62" t="s">
        <v>1243</v>
      </c>
      <c r="C410" s="16">
        <v>7800000</v>
      </c>
      <c r="D410" s="63" t="s">
        <v>2311</v>
      </c>
      <c r="E410" s="106" t="s">
        <v>905</v>
      </c>
      <c r="F410" s="106" t="s">
        <v>2433</v>
      </c>
    </row>
    <row r="411" spans="1:6" x14ac:dyDescent="0.3">
      <c r="A411" s="71"/>
      <c r="B411" s="67"/>
      <c r="C411" s="16"/>
      <c r="D411" s="63"/>
      <c r="E411" s="106"/>
      <c r="F411" s="106"/>
    </row>
    <row r="412" spans="1:6" ht="31.2" x14ac:dyDescent="0.3">
      <c r="A412" s="162" t="s">
        <v>2437</v>
      </c>
      <c r="B412" s="69" t="s">
        <v>1961</v>
      </c>
      <c r="C412" s="117">
        <v>681400000</v>
      </c>
      <c r="D412" s="63"/>
      <c r="E412" s="106" t="s">
        <v>937</v>
      </c>
      <c r="F412" s="258"/>
    </row>
    <row r="413" spans="1:6" ht="46.8" x14ac:dyDescent="0.3">
      <c r="A413" s="71">
        <v>1</v>
      </c>
      <c r="B413" s="62" t="s">
        <v>2313</v>
      </c>
      <c r="C413" s="16">
        <v>681400000</v>
      </c>
      <c r="D413" s="63" t="s">
        <v>2314</v>
      </c>
      <c r="E413" s="106" t="s">
        <v>2438</v>
      </c>
      <c r="F413" s="106" t="s">
        <v>2439</v>
      </c>
    </row>
    <row r="414" spans="1:6" x14ac:dyDescent="0.3">
      <c r="A414" s="71"/>
      <c r="B414" s="67"/>
      <c r="C414" s="16"/>
      <c r="D414" s="63"/>
      <c r="E414" s="106"/>
      <c r="F414" s="106"/>
    </row>
    <row r="415" spans="1:6" x14ac:dyDescent="0.3">
      <c r="A415" s="162" t="s">
        <v>2440</v>
      </c>
      <c r="B415" s="56" t="s">
        <v>2256</v>
      </c>
      <c r="C415" s="117">
        <v>10000000</v>
      </c>
      <c r="D415" s="63"/>
      <c r="E415" s="106" t="s">
        <v>937</v>
      </c>
      <c r="F415" s="258"/>
    </row>
    <row r="416" spans="1:6" ht="46.8" x14ac:dyDescent="0.3">
      <c r="A416" s="71">
        <v>1</v>
      </c>
      <c r="B416" s="62" t="s">
        <v>2317</v>
      </c>
      <c r="C416" s="16">
        <v>10000000</v>
      </c>
      <c r="D416" s="63" t="s">
        <v>2318</v>
      </c>
      <c r="E416" s="106" t="s">
        <v>645</v>
      </c>
      <c r="F416" s="106" t="s">
        <v>2433</v>
      </c>
    </row>
    <row r="417" spans="1:6" x14ac:dyDescent="0.3">
      <c r="A417" s="71"/>
      <c r="B417" s="67"/>
      <c r="C417" s="16"/>
      <c r="D417" s="63"/>
      <c r="E417" s="106"/>
      <c r="F417" s="106"/>
    </row>
    <row r="418" spans="1:6" ht="31.2" x14ac:dyDescent="0.3">
      <c r="A418" s="162" t="s">
        <v>2441</v>
      </c>
      <c r="B418" s="56" t="s">
        <v>238</v>
      </c>
      <c r="C418" s="117">
        <v>24600000</v>
      </c>
      <c r="D418" s="63"/>
      <c r="E418" s="106" t="s">
        <v>937</v>
      </c>
      <c r="F418" s="258"/>
    </row>
    <row r="419" spans="1:6" ht="46.8" x14ac:dyDescent="0.3">
      <c r="A419" s="71">
        <v>1</v>
      </c>
      <c r="B419" s="62" t="s">
        <v>424</v>
      </c>
      <c r="C419" s="16">
        <v>7500000</v>
      </c>
      <c r="D419" s="63" t="s">
        <v>1891</v>
      </c>
      <c r="E419" s="106" t="s">
        <v>905</v>
      </c>
      <c r="F419" s="106" t="s">
        <v>2442</v>
      </c>
    </row>
    <row r="420" spans="1:6" ht="46.8" x14ac:dyDescent="0.3">
      <c r="A420" s="71">
        <v>2</v>
      </c>
      <c r="B420" s="62" t="s">
        <v>239</v>
      </c>
      <c r="C420" s="16">
        <v>11000000</v>
      </c>
      <c r="D420" s="63" t="s">
        <v>2303</v>
      </c>
      <c r="E420" s="106" t="s">
        <v>905</v>
      </c>
      <c r="F420" s="106" t="s">
        <v>2442</v>
      </c>
    </row>
    <row r="421" spans="1:6" ht="46.8" x14ac:dyDescent="0.3">
      <c r="A421" s="71">
        <v>3</v>
      </c>
      <c r="B421" s="62" t="s">
        <v>439</v>
      </c>
      <c r="C421" s="16">
        <v>2000000</v>
      </c>
      <c r="D421" s="63" t="s">
        <v>2305</v>
      </c>
      <c r="E421" s="106" t="s">
        <v>528</v>
      </c>
      <c r="F421" s="106" t="s">
        <v>2442</v>
      </c>
    </row>
    <row r="422" spans="1:6" ht="46.8" x14ac:dyDescent="0.3">
      <c r="A422" s="71">
        <v>4</v>
      </c>
      <c r="B422" s="62" t="s">
        <v>854</v>
      </c>
      <c r="C422" s="16">
        <v>900000</v>
      </c>
      <c r="D422" s="63" t="s">
        <v>1901</v>
      </c>
      <c r="E422" s="106" t="s">
        <v>434</v>
      </c>
      <c r="F422" s="106" t="s">
        <v>2442</v>
      </c>
    </row>
    <row r="423" spans="1:6" ht="46.8" x14ac:dyDescent="0.3">
      <c r="A423" s="71">
        <v>5</v>
      </c>
      <c r="B423" s="62" t="s">
        <v>446</v>
      </c>
      <c r="C423" s="16">
        <v>1200000</v>
      </c>
      <c r="D423" s="63" t="s">
        <v>2308</v>
      </c>
      <c r="E423" s="106" t="s">
        <v>528</v>
      </c>
      <c r="F423" s="106" t="s">
        <v>2442</v>
      </c>
    </row>
    <row r="424" spans="1:6" ht="46.8" x14ac:dyDescent="0.3">
      <c r="A424" s="71">
        <v>6</v>
      </c>
      <c r="B424" s="62" t="s">
        <v>554</v>
      </c>
      <c r="C424" s="16">
        <v>2000000</v>
      </c>
      <c r="D424" s="63"/>
      <c r="E424" s="106" t="s">
        <v>905</v>
      </c>
      <c r="F424" s="106" t="s">
        <v>2442</v>
      </c>
    </row>
    <row r="425" spans="1:6" x14ac:dyDescent="0.3">
      <c r="A425" s="71"/>
      <c r="B425" s="67"/>
      <c r="C425" s="16"/>
      <c r="D425" s="63"/>
      <c r="E425" s="106"/>
      <c r="F425" s="106"/>
    </row>
    <row r="426" spans="1:6" ht="31.2" x14ac:dyDescent="0.3">
      <c r="A426" s="162" t="s">
        <v>2443</v>
      </c>
      <c r="B426" s="56" t="s">
        <v>244</v>
      </c>
      <c r="C426" s="117">
        <v>1200000</v>
      </c>
      <c r="D426" s="63"/>
      <c r="E426" s="106" t="s">
        <v>937</v>
      </c>
      <c r="F426" s="258"/>
    </row>
    <row r="427" spans="1:6" ht="46.8" x14ac:dyDescent="0.3">
      <c r="A427" s="71">
        <v>1</v>
      </c>
      <c r="B427" s="62" t="s">
        <v>246</v>
      </c>
      <c r="C427" s="16">
        <v>1200000</v>
      </c>
      <c r="D427" s="63" t="s">
        <v>2310</v>
      </c>
      <c r="E427" s="106" t="s">
        <v>905</v>
      </c>
      <c r="F427" s="106" t="s">
        <v>2442</v>
      </c>
    </row>
    <row r="428" spans="1:6" x14ac:dyDescent="0.3">
      <c r="A428" s="71"/>
      <c r="B428" s="67"/>
      <c r="C428" s="16"/>
      <c r="D428" s="63"/>
      <c r="E428" s="106"/>
      <c r="F428" s="106"/>
    </row>
    <row r="429" spans="1:6" ht="46.8" x14ac:dyDescent="0.3">
      <c r="A429" s="162" t="s">
        <v>2444</v>
      </c>
      <c r="B429" s="56" t="s">
        <v>466</v>
      </c>
      <c r="C429" s="117">
        <v>7800000</v>
      </c>
      <c r="D429" s="63"/>
      <c r="E429" s="106" t="s">
        <v>937</v>
      </c>
      <c r="F429" s="258"/>
    </row>
    <row r="430" spans="1:6" ht="46.8" x14ac:dyDescent="0.3">
      <c r="A430" s="71">
        <v>1</v>
      </c>
      <c r="B430" s="62" t="s">
        <v>1243</v>
      </c>
      <c r="C430" s="16">
        <v>7800000</v>
      </c>
      <c r="D430" s="63" t="s">
        <v>2311</v>
      </c>
      <c r="E430" s="106" t="s">
        <v>528</v>
      </c>
      <c r="F430" s="106" t="s">
        <v>2442</v>
      </c>
    </row>
    <row r="431" spans="1:6" x14ac:dyDescent="0.3">
      <c r="A431" s="71"/>
      <c r="B431" s="67"/>
      <c r="C431" s="16"/>
      <c r="D431" s="63"/>
      <c r="E431" s="106"/>
      <c r="F431" s="106"/>
    </row>
    <row r="432" spans="1:6" ht="31.2" x14ac:dyDescent="0.3">
      <c r="A432" s="162" t="s">
        <v>2445</v>
      </c>
      <c r="B432" s="56" t="s">
        <v>1961</v>
      </c>
      <c r="C432" s="117">
        <v>677000000</v>
      </c>
      <c r="D432" s="63"/>
      <c r="E432" s="106" t="s">
        <v>937</v>
      </c>
      <c r="F432" s="258"/>
    </row>
    <row r="433" spans="1:6" ht="46.8" x14ac:dyDescent="0.3">
      <c r="A433" s="71">
        <v>1</v>
      </c>
      <c r="B433" s="62" t="s">
        <v>2313</v>
      </c>
      <c r="C433" s="16">
        <v>677000000</v>
      </c>
      <c r="D433" s="63" t="s">
        <v>2314</v>
      </c>
      <c r="E433" s="106" t="s">
        <v>2446</v>
      </c>
      <c r="F433" s="106" t="s">
        <v>2447</v>
      </c>
    </row>
    <row r="434" spans="1:6" x14ac:dyDescent="0.3">
      <c r="A434" s="71"/>
      <c r="B434" s="67"/>
      <c r="C434" s="16"/>
      <c r="D434" s="63"/>
      <c r="E434" s="106"/>
      <c r="F434" s="106"/>
    </row>
    <row r="435" spans="1:6" x14ac:dyDescent="0.3">
      <c r="A435" s="162" t="s">
        <v>2448</v>
      </c>
      <c r="B435" s="56" t="s">
        <v>2256</v>
      </c>
      <c r="C435" s="117">
        <v>6400000</v>
      </c>
      <c r="D435" s="63"/>
      <c r="E435" s="106" t="s">
        <v>937</v>
      </c>
      <c r="F435" s="258"/>
    </row>
    <row r="436" spans="1:6" ht="46.8" x14ac:dyDescent="0.3">
      <c r="A436" s="71">
        <v>1</v>
      </c>
      <c r="B436" s="62" t="s">
        <v>2317</v>
      </c>
      <c r="C436" s="16">
        <v>6400000</v>
      </c>
      <c r="D436" s="63" t="s">
        <v>2318</v>
      </c>
      <c r="E436" s="106" t="s">
        <v>905</v>
      </c>
      <c r="F436" s="106" t="s">
        <v>2449</v>
      </c>
    </row>
    <row r="437" spans="1:6" x14ac:dyDescent="0.3">
      <c r="A437" s="71"/>
      <c r="B437" s="67"/>
      <c r="C437" s="16"/>
      <c r="D437" s="63"/>
      <c r="E437" s="106"/>
      <c r="F437" s="106"/>
    </row>
    <row r="438" spans="1:6" ht="31.2" x14ac:dyDescent="0.3">
      <c r="A438" s="162" t="s">
        <v>2450</v>
      </c>
      <c r="B438" s="56" t="s">
        <v>238</v>
      </c>
      <c r="C438" s="117">
        <v>23400000</v>
      </c>
      <c r="D438" s="63"/>
      <c r="E438" s="106" t="s">
        <v>937</v>
      </c>
      <c r="F438" s="258"/>
    </row>
    <row r="439" spans="1:6" ht="46.8" x14ac:dyDescent="0.3">
      <c r="A439" s="71">
        <v>1</v>
      </c>
      <c r="B439" s="62" t="s">
        <v>424</v>
      </c>
      <c r="C439" s="16">
        <v>8160000</v>
      </c>
      <c r="D439" s="63" t="s">
        <v>1891</v>
      </c>
      <c r="E439" s="106" t="s">
        <v>528</v>
      </c>
      <c r="F439" s="106" t="s">
        <v>2451</v>
      </c>
    </row>
    <row r="440" spans="1:6" ht="31.2" x14ac:dyDescent="0.3">
      <c r="A440" s="71">
        <v>2</v>
      </c>
      <c r="B440" s="62" t="s">
        <v>239</v>
      </c>
      <c r="C440" s="16">
        <v>11000000</v>
      </c>
      <c r="D440" s="63" t="s">
        <v>2303</v>
      </c>
      <c r="E440" s="106" t="s">
        <v>2452</v>
      </c>
      <c r="F440" s="106" t="s">
        <v>2453</v>
      </c>
    </row>
    <row r="441" spans="1:6" ht="46.8" x14ac:dyDescent="0.3">
      <c r="A441" s="71">
        <v>3</v>
      </c>
      <c r="B441" s="62" t="s">
        <v>439</v>
      </c>
      <c r="C441" s="16">
        <v>2240000</v>
      </c>
      <c r="D441" s="63" t="s">
        <v>2305</v>
      </c>
      <c r="E441" s="106" t="s">
        <v>528</v>
      </c>
      <c r="F441" s="106" t="s">
        <v>2451</v>
      </c>
    </row>
    <row r="442" spans="1:6" ht="46.8" x14ac:dyDescent="0.3">
      <c r="A442" s="71">
        <v>4</v>
      </c>
      <c r="B442" s="62" t="s">
        <v>554</v>
      </c>
      <c r="C442" s="16">
        <v>2000000</v>
      </c>
      <c r="D442" s="63" t="s">
        <v>1901</v>
      </c>
      <c r="E442" s="106" t="s">
        <v>528</v>
      </c>
      <c r="F442" s="106" t="s">
        <v>2451</v>
      </c>
    </row>
    <row r="443" spans="1:6" x14ac:dyDescent="0.3">
      <c r="A443" s="71"/>
      <c r="B443" s="67"/>
      <c r="C443" s="16"/>
      <c r="D443" s="63"/>
      <c r="E443" s="106"/>
      <c r="F443" s="106"/>
    </row>
    <row r="444" spans="1:6" ht="46.8" x14ac:dyDescent="0.3">
      <c r="A444" s="162" t="s">
        <v>2454</v>
      </c>
      <c r="B444" s="56" t="s">
        <v>244</v>
      </c>
      <c r="C444" s="117">
        <v>2400000</v>
      </c>
      <c r="D444" s="63" t="s">
        <v>2308</v>
      </c>
      <c r="E444" s="106" t="s">
        <v>937</v>
      </c>
      <c r="F444" s="258"/>
    </row>
    <row r="445" spans="1:6" ht="46.8" x14ac:dyDescent="0.3">
      <c r="A445" s="71">
        <v>1</v>
      </c>
      <c r="B445" s="62" t="s">
        <v>245</v>
      </c>
      <c r="C445" s="16">
        <v>1500000</v>
      </c>
      <c r="D445" s="63" t="s">
        <v>2339</v>
      </c>
      <c r="E445" s="106" t="s">
        <v>528</v>
      </c>
      <c r="F445" s="106" t="s">
        <v>2455</v>
      </c>
    </row>
    <row r="446" spans="1:6" ht="46.8" x14ac:dyDescent="0.3">
      <c r="A446" s="71">
        <v>2</v>
      </c>
      <c r="B446" s="62" t="s">
        <v>246</v>
      </c>
      <c r="C446" s="16">
        <v>900000</v>
      </c>
      <c r="D446" s="63" t="s">
        <v>2310</v>
      </c>
      <c r="E446" s="106" t="s">
        <v>251</v>
      </c>
      <c r="F446" s="106" t="s">
        <v>2451</v>
      </c>
    </row>
    <row r="447" spans="1:6" x14ac:dyDescent="0.3">
      <c r="A447" s="71"/>
      <c r="B447" s="67"/>
      <c r="C447" s="16"/>
      <c r="D447" s="63"/>
      <c r="E447" s="106"/>
      <c r="F447" s="106"/>
    </row>
    <row r="448" spans="1:6" ht="46.8" x14ac:dyDescent="0.3">
      <c r="A448" s="162" t="s">
        <v>2456</v>
      </c>
      <c r="B448" s="56" t="s">
        <v>466</v>
      </c>
      <c r="C448" s="117">
        <v>7800000</v>
      </c>
      <c r="D448" s="63"/>
      <c r="E448" s="106" t="s">
        <v>937</v>
      </c>
      <c r="F448" s="258"/>
    </row>
    <row r="449" spans="1:6" ht="46.8" x14ac:dyDescent="0.3">
      <c r="A449" s="71">
        <v>1</v>
      </c>
      <c r="B449" s="62" t="s">
        <v>1243</v>
      </c>
      <c r="C449" s="16">
        <v>7800000</v>
      </c>
      <c r="D449" s="63" t="s">
        <v>2311</v>
      </c>
      <c r="E449" s="106" t="s">
        <v>2457</v>
      </c>
      <c r="F449" s="106" t="s">
        <v>2458</v>
      </c>
    </row>
    <row r="450" spans="1:6" x14ac:dyDescent="0.3">
      <c r="A450" s="71"/>
      <c r="B450" s="67"/>
      <c r="C450" s="16"/>
      <c r="D450" s="63"/>
      <c r="E450" s="106"/>
      <c r="F450" s="106"/>
    </row>
    <row r="451" spans="1:6" ht="31.2" x14ac:dyDescent="0.3">
      <c r="A451" s="162" t="s">
        <v>2459</v>
      </c>
      <c r="B451" s="56" t="s">
        <v>1961</v>
      </c>
      <c r="C451" s="117">
        <v>478400000</v>
      </c>
      <c r="D451" s="63"/>
      <c r="E451" s="106" t="s">
        <v>937</v>
      </c>
      <c r="F451" s="258"/>
    </row>
    <row r="452" spans="1:6" ht="46.8" x14ac:dyDescent="0.3">
      <c r="A452" s="71">
        <v>1</v>
      </c>
      <c r="B452" s="62" t="s">
        <v>2313</v>
      </c>
      <c r="C452" s="16">
        <v>478400000</v>
      </c>
      <c r="D452" s="63" t="s">
        <v>2314</v>
      </c>
      <c r="E452" s="106" t="s">
        <v>2460</v>
      </c>
      <c r="F452" s="106" t="s">
        <v>2451</v>
      </c>
    </row>
    <row r="453" spans="1:6" x14ac:dyDescent="0.3">
      <c r="A453" s="71"/>
      <c r="B453" s="67"/>
      <c r="C453" s="16"/>
      <c r="D453" s="63"/>
      <c r="E453" s="106"/>
      <c r="F453" s="106"/>
    </row>
    <row r="454" spans="1:6" x14ac:dyDescent="0.3">
      <c r="A454" s="162" t="s">
        <v>2461</v>
      </c>
      <c r="B454" s="56" t="s">
        <v>2256</v>
      </c>
      <c r="C454" s="117">
        <v>6400000</v>
      </c>
      <c r="D454" s="63"/>
      <c r="E454" s="106" t="s">
        <v>937</v>
      </c>
      <c r="F454" s="258"/>
    </row>
    <row r="455" spans="1:6" ht="46.8" x14ac:dyDescent="0.3">
      <c r="A455" s="71">
        <v>1</v>
      </c>
      <c r="B455" s="62" t="s">
        <v>2317</v>
      </c>
      <c r="C455" s="16">
        <v>6400000</v>
      </c>
      <c r="D455" s="63" t="s">
        <v>2318</v>
      </c>
      <c r="E455" s="106" t="s">
        <v>2462</v>
      </c>
      <c r="F455" s="106" t="s">
        <v>2455</v>
      </c>
    </row>
    <row r="456" spans="1:6" x14ac:dyDescent="0.3">
      <c r="A456" s="71"/>
      <c r="B456" s="67"/>
      <c r="C456" s="16"/>
      <c r="D456" s="63"/>
      <c r="E456" s="106"/>
      <c r="F456" s="106"/>
    </row>
    <row r="457" spans="1:6" ht="31.2" x14ac:dyDescent="0.3">
      <c r="A457" s="162" t="s">
        <v>2463</v>
      </c>
      <c r="B457" s="56" t="s">
        <v>238</v>
      </c>
      <c r="C457" s="117">
        <v>21450000</v>
      </c>
      <c r="D457" s="63"/>
      <c r="E457" s="106" t="s">
        <v>937</v>
      </c>
      <c r="F457" s="258"/>
    </row>
    <row r="458" spans="1:6" ht="46.8" x14ac:dyDescent="0.3">
      <c r="A458" s="71">
        <v>1</v>
      </c>
      <c r="B458" s="62" t="s">
        <v>424</v>
      </c>
      <c r="C458" s="16">
        <v>9420000</v>
      </c>
      <c r="D458" s="63" t="s">
        <v>1891</v>
      </c>
      <c r="E458" s="106" t="s">
        <v>905</v>
      </c>
      <c r="F458" s="106" t="s">
        <v>2464</v>
      </c>
    </row>
    <row r="459" spans="1:6" ht="31.2" x14ac:dyDescent="0.3">
      <c r="A459" s="71">
        <v>2</v>
      </c>
      <c r="B459" s="62" t="s">
        <v>239</v>
      </c>
      <c r="C459" s="16">
        <v>7170800</v>
      </c>
      <c r="D459" s="63" t="s">
        <v>2303</v>
      </c>
      <c r="E459" s="106" t="s">
        <v>905</v>
      </c>
      <c r="F459" s="106" t="s">
        <v>2465</v>
      </c>
    </row>
    <row r="460" spans="1:6" ht="46.8" x14ac:dyDescent="0.3">
      <c r="A460" s="71">
        <v>3</v>
      </c>
      <c r="B460" s="62" t="s">
        <v>439</v>
      </c>
      <c r="C460" s="16">
        <v>939200</v>
      </c>
      <c r="D460" s="63" t="s">
        <v>2305</v>
      </c>
      <c r="E460" s="106" t="s">
        <v>905</v>
      </c>
      <c r="F460" s="106" t="s">
        <v>2464</v>
      </c>
    </row>
    <row r="461" spans="1:6" ht="46.8" x14ac:dyDescent="0.3">
      <c r="A461" s="71">
        <v>4</v>
      </c>
      <c r="B461" s="62" t="s">
        <v>446</v>
      </c>
      <c r="C461" s="16">
        <v>1920000</v>
      </c>
      <c r="D461" s="63" t="s">
        <v>1901</v>
      </c>
      <c r="E461" s="106" t="s">
        <v>905</v>
      </c>
      <c r="F461" s="106" t="s">
        <v>2464</v>
      </c>
    </row>
    <row r="462" spans="1:6" ht="46.8" x14ac:dyDescent="0.3">
      <c r="A462" s="71">
        <v>5</v>
      </c>
      <c r="B462" s="62" t="s">
        <v>554</v>
      </c>
      <c r="C462" s="16">
        <v>2000000</v>
      </c>
      <c r="D462" s="63" t="s">
        <v>2308</v>
      </c>
      <c r="E462" s="106" t="s">
        <v>905</v>
      </c>
      <c r="F462" s="106" t="s">
        <v>2464</v>
      </c>
    </row>
    <row r="463" spans="1:6" x14ac:dyDescent="0.3">
      <c r="A463" s="71"/>
      <c r="B463" s="67"/>
      <c r="C463" s="16"/>
      <c r="D463" s="63"/>
      <c r="E463" s="106"/>
      <c r="F463" s="106"/>
    </row>
    <row r="464" spans="1:6" ht="31.2" x14ac:dyDescent="0.3">
      <c r="A464" s="162" t="s">
        <v>2466</v>
      </c>
      <c r="B464" s="56" t="s">
        <v>244</v>
      </c>
      <c r="C464" s="117">
        <v>750000</v>
      </c>
      <c r="D464" s="63"/>
      <c r="E464" s="106" t="s">
        <v>937</v>
      </c>
      <c r="F464" s="258"/>
    </row>
    <row r="465" spans="1:6" ht="31.2" x14ac:dyDescent="0.3">
      <c r="A465" s="71">
        <v>1</v>
      </c>
      <c r="B465" s="62" t="s">
        <v>246</v>
      </c>
      <c r="C465" s="16">
        <v>750000</v>
      </c>
      <c r="D465" s="63"/>
      <c r="E465" s="106" t="s">
        <v>2391</v>
      </c>
      <c r="F465" s="106" t="s">
        <v>2467</v>
      </c>
    </row>
    <row r="466" spans="1:6" x14ac:dyDescent="0.3">
      <c r="A466" s="71"/>
      <c r="B466" s="67"/>
      <c r="C466" s="16"/>
      <c r="D466" s="63"/>
      <c r="E466" s="106"/>
      <c r="F466" s="106"/>
    </row>
    <row r="467" spans="1:6" ht="46.8" x14ac:dyDescent="0.3">
      <c r="A467" s="162" t="s">
        <v>2468</v>
      </c>
      <c r="B467" s="56" t="s">
        <v>466</v>
      </c>
      <c r="C467" s="117">
        <v>7800000</v>
      </c>
      <c r="D467" s="63"/>
      <c r="E467" s="106" t="s">
        <v>937</v>
      </c>
      <c r="F467" s="258"/>
    </row>
    <row r="468" spans="1:6" ht="46.8" x14ac:dyDescent="0.3">
      <c r="A468" s="71">
        <v>1</v>
      </c>
      <c r="B468" s="62" t="s">
        <v>1243</v>
      </c>
      <c r="C468" s="16">
        <v>7800000</v>
      </c>
      <c r="D468" s="63" t="s">
        <v>2311</v>
      </c>
      <c r="E468" s="106" t="s">
        <v>528</v>
      </c>
      <c r="F468" s="106" t="s">
        <v>2469</v>
      </c>
    </row>
    <row r="469" spans="1:6" x14ac:dyDescent="0.3">
      <c r="A469" s="71"/>
      <c r="B469" s="67"/>
      <c r="C469" s="16"/>
      <c r="D469" s="63"/>
      <c r="E469" s="106"/>
      <c r="F469" s="106"/>
    </row>
    <row r="470" spans="1:6" ht="31.2" x14ac:dyDescent="0.3">
      <c r="A470" s="162" t="s">
        <v>2470</v>
      </c>
      <c r="B470" s="56" t="s">
        <v>1961</v>
      </c>
      <c r="C470" s="117">
        <v>472200000</v>
      </c>
      <c r="D470" s="63"/>
      <c r="E470" s="106" t="s">
        <v>937</v>
      </c>
      <c r="F470" s="258"/>
    </row>
    <row r="471" spans="1:6" ht="46.8" x14ac:dyDescent="0.3">
      <c r="A471" s="71">
        <v>1</v>
      </c>
      <c r="B471" s="62" t="s">
        <v>2313</v>
      </c>
      <c r="C471" s="16">
        <v>472200000</v>
      </c>
      <c r="D471" s="63" t="s">
        <v>2314</v>
      </c>
      <c r="E471" s="106" t="s">
        <v>2471</v>
      </c>
      <c r="F471" s="106" t="s">
        <v>2464</v>
      </c>
    </row>
    <row r="472" spans="1:6" x14ac:dyDescent="0.3">
      <c r="A472" s="71"/>
      <c r="B472" s="67"/>
      <c r="C472" s="16"/>
      <c r="D472" s="63"/>
      <c r="E472" s="106"/>
      <c r="F472" s="106"/>
    </row>
    <row r="473" spans="1:6" x14ac:dyDescent="0.3">
      <c r="A473" s="162" t="s">
        <v>2472</v>
      </c>
      <c r="B473" s="56" t="s">
        <v>2256</v>
      </c>
      <c r="C473" s="117">
        <v>10000000</v>
      </c>
      <c r="D473" s="63"/>
      <c r="E473" s="106" t="s">
        <v>937</v>
      </c>
      <c r="F473" s="258"/>
    </row>
    <row r="474" spans="1:6" ht="31.2" x14ac:dyDescent="0.3">
      <c r="A474" s="71">
        <v>1</v>
      </c>
      <c r="B474" s="62" t="s">
        <v>2317</v>
      </c>
      <c r="C474" s="16">
        <v>10000000</v>
      </c>
      <c r="D474" s="63" t="s">
        <v>2318</v>
      </c>
      <c r="E474" s="106" t="s">
        <v>2473</v>
      </c>
      <c r="F474" s="106" t="s">
        <v>2474</v>
      </c>
    </row>
    <row r="475" spans="1:6" x14ac:dyDescent="0.3">
      <c r="A475" s="71"/>
      <c r="B475" s="67"/>
      <c r="C475" s="16"/>
      <c r="D475" s="63"/>
      <c r="E475" s="106"/>
      <c r="F475" s="106"/>
    </row>
    <row r="476" spans="1:6" ht="31.2" x14ac:dyDescent="0.3">
      <c r="A476" s="162" t="s">
        <v>2475</v>
      </c>
      <c r="B476" s="56" t="s">
        <v>238</v>
      </c>
      <c r="C476" s="117">
        <v>23950000</v>
      </c>
      <c r="D476" s="63"/>
      <c r="E476" s="106" t="s">
        <v>937</v>
      </c>
      <c r="F476" s="258"/>
    </row>
    <row r="477" spans="1:6" ht="46.8" x14ac:dyDescent="0.3">
      <c r="A477" s="71">
        <v>1</v>
      </c>
      <c r="B477" s="62" t="s">
        <v>424</v>
      </c>
      <c r="C477" s="16">
        <v>9240000</v>
      </c>
      <c r="D477" s="63" t="s">
        <v>1891</v>
      </c>
      <c r="E477" s="256"/>
      <c r="F477" s="106" t="s">
        <v>2476</v>
      </c>
    </row>
    <row r="478" spans="1:6" ht="31.2" x14ac:dyDescent="0.3">
      <c r="A478" s="71">
        <v>2</v>
      </c>
      <c r="B478" s="62" t="s">
        <v>239</v>
      </c>
      <c r="C478" s="16">
        <v>9510000</v>
      </c>
      <c r="D478" s="63" t="s">
        <v>2303</v>
      </c>
      <c r="E478" s="106" t="s">
        <v>2477</v>
      </c>
      <c r="F478" s="106" t="s">
        <v>2465</v>
      </c>
    </row>
    <row r="479" spans="1:6" ht="46.8" x14ac:dyDescent="0.3">
      <c r="A479" s="71">
        <v>3</v>
      </c>
      <c r="B479" s="62" t="s">
        <v>439</v>
      </c>
      <c r="C479" s="16">
        <v>2000000</v>
      </c>
      <c r="D479" s="63" t="s">
        <v>2305</v>
      </c>
      <c r="E479" s="106" t="s">
        <v>528</v>
      </c>
      <c r="F479" s="106" t="s">
        <v>2476</v>
      </c>
    </row>
    <row r="480" spans="1:6" ht="46.8" x14ac:dyDescent="0.3">
      <c r="A480" s="71">
        <v>4</v>
      </c>
      <c r="B480" s="62" t="s">
        <v>446</v>
      </c>
      <c r="C480" s="16">
        <v>1200000</v>
      </c>
      <c r="D480" s="63" t="s">
        <v>1901</v>
      </c>
      <c r="E480" s="106" t="s">
        <v>528</v>
      </c>
      <c r="F480" s="106" t="s">
        <v>2476</v>
      </c>
    </row>
    <row r="481" spans="1:6" ht="46.8" x14ac:dyDescent="0.3">
      <c r="A481" s="71">
        <v>5</v>
      </c>
      <c r="B481" s="62" t="s">
        <v>554</v>
      </c>
      <c r="C481" s="16">
        <v>2000000</v>
      </c>
      <c r="D481" s="63" t="s">
        <v>2308</v>
      </c>
      <c r="E481" s="106" t="s">
        <v>528</v>
      </c>
      <c r="F481" s="106" t="s">
        <v>2476</v>
      </c>
    </row>
    <row r="482" spans="1:6" x14ac:dyDescent="0.3">
      <c r="A482" s="71"/>
      <c r="B482" s="67"/>
      <c r="C482" s="16"/>
      <c r="D482" s="63"/>
      <c r="E482" s="106"/>
      <c r="F482" s="106"/>
    </row>
    <row r="483" spans="1:6" ht="31.2" x14ac:dyDescent="0.3">
      <c r="A483" s="162" t="s">
        <v>2478</v>
      </c>
      <c r="B483" s="56" t="s">
        <v>244</v>
      </c>
      <c r="C483" s="117">
        <v>2100000</v>
      </c>
      <c r="D483" s="63"/>
      <c r="E483" s="106" t="s">
        <v>937</v>
      </c>
      <c r="F483" s="258"/>
    </row>
    <row r="484" spans="1:6" ht="46.8" x14ac:dyDescent="0.3">
      <c r="A484" s="71">
        <v>1</v>
      </c>
      <c r="B484" s="62" t="s">
        <v>867</v>
      </c>
      <c r="C484" s="16">
        <v>900000</v>
      </c>
      <c r="D484" s="63" t="s">
        <v>2479</v>
      </c>
      <c r="E484" s="106" t="s">
        <v>262</v>
      </c>
      <c r="F484" s="106" t="s">
        <v>2480</v>
      </c>
    </row>
    <row r="485" spans="1:6" ht="46.8" x14ac:dyDescent="0.3">
      <c r="A485" s="71">
        <v>2</v>
      </c>
      <c r="B485" s="62" t="s">
        <v>246</v>
      </c>
      <c r="C485" s="16">
        <v>1200000</v>
      </c>
      <c r="D485" s="63" t="s">
        <v>2310</v>
      </c>
      <c r="E485" s="106" t="s">
        <v>1928</v>
      </c>
      <c r="F485" s="106" t="s">
        <v>2476</v>
      </c>
    </row>
    <row r="486" spans="1:6" x14ac:dyDescent="0.3">
      <c r="A486" s="71"/>
      <c r="B486" s="67"/>
      <c r="C486" s="16"/>
      <c r="D486" s="63"/>
      <c r="E486" s="106"/>
      <c r="F486" s="106"/>
    </row>
    <row r="487" spans="1:6" ht="46.8" x14ac:dyDescent="0.3">
      <c r="A487" s="162" t="s">
        <v>2481</v>
      </c>
      <c r="B487" s="56" t="s">
        <v>466</v>
      </c>
      <c r="C487" s="117">
        <v>7800000</v>
      </c>
      <c r="D487" s="63"/>
      <c r="E487" s="106" t="s">
        <v>937</v>
      </c>
      <c r="F487" s="258"/>
    </row>
    <row r="488" spans="1:6" ht="31.2" x14ac:dyDescent="0.3">
      <c r="A488" s="71">
        <v>1</v>
      </c>
      <c r="B488" s="62" t="s">
        <v>1243</v>
      </c>
      <c r="C488" s="16">
        <v>7800000</v>
      </c>
      <c r="D488" s="63" t="s">
        <v>2482</v>
      </c>
      <c r="E488" s="106" t="s">
        <v>528</v>
      </c>
      <c r="F488" s="106" t="s">
        <v>2483</v>
      </c>
    </row>
    <row r="489" spans="1:6" x14ac:dyDescent="0.3">
      <c r="A489" s="71"/>
      <c r="B489" s="67"/>
      <c r="C489" s="16"/>
      <c r="D489" s="63"/>
      <c r="E489" s="106"/>
      <c r="F489" s="106"/>
    </row>
    <row r="490" spans="1:6" ht="31.2" x14ac:dyDescent="0.3">
      <c r="A490" s="162" t="s">
        <v>2484</v>
      </c>
      <c r="B490" s="56" t="s">
        <v>1961</v>
      </c>
      <c r="C490" s="117">
        <v>697000000</v>
      </c>
      <c r="D490" s="63"/>
      <c r="E490" s="106" t="s">
        <v>937</v>
      </c>
      <c r="F490" s="258"/>
    </row>
    <row r="491" spans="1:6" ht="46.8" x14ac:dyDescent="0.3">
      <c r="A491" s="71">
        <v>1</v>
      </c>
      <c r="B491" s="62" t="s">
        <v>2313</v>
      </c>
      <c r="C491" s="16">
        <v>697000000</v>
      </c>
      <c r="D491" s="63" t="s">
        <v>2314</v>
      </c>
      <c r="E491" s="106" t="s">
        <v>2485</v>
      </c>
      <c r="F491" s="106" t="s">
        <v>2486</v>
      </c>
    </row>
    <row r="492" spans="1:6" x14ac:dyDescent="0.3">
      <c r="A492" s="71"/>
      <c r="B492" s="67"/>
      <c r="C492" s="16"/>
      <c r="D492" s="63"/>
      <c r="E492" s="106"/>
      <c r="F492" s="106"/>
    </row>
    <row r="493" spans="1:6" x14ac:dyDescent="0.3">
      <c r="A493" s="162" t="s">
        <v>2487</v>
      </c>
      <c r="B493" s="69" t="s">
        <v>2256</v>
      </c>
      <c r="C493" s="117">
        <v>6150000</v>
      </c>
      <c r="D493" s="63"/>
      <c r="E493" s="106" t="s">
        <v>937</v>
      </c>
      <c r="F493" s="258"/>
    </row>
    <row r="494" spans="1:6" ht="31.2" x14ac:dyDescent="0.3">
      <c r="A494" s="71">
        <v>1</v>
      </c>
      <c r="B494" s="62" t="s">
        <v>2317</v>
      </c>
      <c r="C494" s="16">
        <v>6150000</v>
      </c>
      <c r="D494" s="63" t="s">
        <v>2318</v>
      </c>
      <c r="E494" s="106" t="s">
        <v>2488</v>
      </c>
      <c r="F494" s="106" t="s">
        <v>2483</v>
      </c>
    </row>
    <row r="495" spans="1:6" x14ac:dyDescent="0.3">
      <c r="A495" s="71"/>
      <c r="B495" s="67"/>
      <c r="C495" s="16"/>
      <c r="D495" s="63"/>
      <c r="E495" s="106"/>
      <c r="F495" s="106"/>
    </row>
    <row r="496" spans="1:6" ht="31.2" x14ac:dyDescent="0.3">
      <c r="A496" s="162" t="s">
        <v>2489</v>
      </c>
      <c r="B496" s="56" t="s">
        <v>238</v>
      </c>
      <c r="C496" s="117">
        <v>25200000</v>
      </c>
      <c r="D496" s="63"/>
      <c r="E496" s="106" t="s">
        <v>937</v>
      </c>
      <c r="F496" s="258"/>
    </row>
    <row r="497" spans="1:6" ht="46.8" x14ac:dyDescent="0.3">
      <c r="A497" s="71">
        <v>1</v>
      </c>
      <c r="B497" s="62" t="s">
        <v>424</v>
      </c>
      <c r="C497" s="16">
        <v>7500000</v>
      </c>
      <c r="D497" s="63" t="s">
        <v>1891</v>
      </c>
      <c r="E497" s="106" t="s">
        <v>905</v>
      </c>
      <c r="F497" s="106" t="s">
        <v>2490</v>
      </c>
    </row>
    <row r="498" spans="1:6" ht="46.8" x14ac:dyDescent="0.3">
      <c r="A498" s="71">
        <v>2</v>
      </c>
      <c r="B498" s="62" t="s">
        <v>239</v>
      </c>
      <c r="C498" s="16">
        <v>11000000</v>
      </c>
      <c r="D498" s="63" t="s">
        <v>2303</v>
      </c>
      <c r="E498" s="106" t="s">
        <v>2491</v>
      </c>
      <c r="F498" s="106" t="s">
        <v>2490</v>
      </c>
    </row>
    <row r="499" spans="1:6" ht="46.8" x14ac:dyDescent="0.3">
      <c r="A499" s="71">
        <v>3</v>
      </c>
      <c r="B499" s="62" t="s">
        <v>439</v>
      </c>
      <c r="C499" s="16">
        <v>2000000</v>
      </c>
      <c r="D499" s="63" t="s">
        <v>2305</v>
      </c>
      <c r="E499" s="106" t="s">
        <v>905</v>
      </c>
      <c r="F499" s="106" t="s">
        <v>2490</v>
      </c>
    </row>
    <row r="500" spans="1:6" ht="46.8" x14ac:dyDescent="0.3">
      <c r="A500" s="71">
        <v>4</v>
      </c>
      <c r="B500" s="62" t="s">
        <v>242</v>
      </c>
      <c r="C500" s="16">
        <v>1500000</v>
      </c>
      <c r="D500" s="63" t="s">
        <v>1897</v>
      </c>
      <c r="E500" s="106" t="s">
        <v>905</v>
      </c>
      <c r="F500" s="106" t="s">
        <v>2490</v>
      </c>
    </row>
    <row r="501" spans="1:6" ht="46.8" x14ac:dyDescent="0.3">
      <c r="A501" s="71">
        <v>5</v>
      </c>
      <c r="B501" s="62" t="s">
        <v>446</v>
      </c>
      <c r="C501" s="16">
        <v>1200000</v>
      </c>
      <c r="D501" s="63" t="s">
        <v>1901</v>
      </c>
      <c r="E501" s="106" t="s">
        <v>905</v>
      </c>
      <c r="F501" s="106" t="s">
        <v>2490</v>
      </c>
    </row>
    <row r="502" spans="1:6" ht="46.8" x14ac:dyDescent="0.3">
      <c r="A502" s="71">
        <v>6</v>
      </c>
      <c r="B502" s="62" t="s">
        <v>554</v>
      </c>
      <c r="C502" s="16">
        <v>2000000</v>
      </c>
      <c r="D502" s="63" t="s">
        <v>2308</v>
      </c>
      <c r="E502" s="106" t="s">
        <v>905</v>
      </c>
      <c r="F502" s="106" t="s">
        <v>2490</v>
      </c>
    </row>
    <row r="503" spans="1:6" x14ac:dyDescent="0.3">
      <c r="A503" s="71"/>
      <c r="B503" s="67"/>
      <c r="C503" s="16"/>
      <c r="D503" s="63"/>
      <c r="E503" s="106"/>
      <c r="F503" s="106"/>
    </row>
    <row r="504" spans="1:6" ht="31.2" x14ac:dyDescent="0.3">
      <c r="A504" s="162" t="s">
        <v>2492</v>
      </c>
      <c r="B504" s="56" t="s">
        <v>244</v>
      </c>
      <c r="C504" s="117">
        <v>2100000</v>
      </c>
      <c r="D504" s="63"/>
      <c r="E504" s="106" t="s">
        <v>937</v>
      </c>
      <c r="F504" s="258"/>
    </row>
    <row r="505" spans="1:6" ht="46.8" x14ac:dyDescent="0.3">
      <c r="A505" s="71">
        <v>1</v>
      </c>
      <c r="B505" s="62" t="s">
        <v>245</v>
      </c>
      <c r="C505" s="16">
        <v>900000</v>
      </c>
      <c r="D505" s="63" t="s">
        <v>2479</v>
      </c>
      <c r="E505" s="106" t="s">
        <v>2493</v>
      </c>
      <c r="F505" s="106" t="s">
        <v>2490</v>
      </c>
    </row>
    <row r="506" spans="1:6" ht="46.8" x14ac:dyDescent="0.3">
      <c r="A506" s="71">
        <v>2</v>
      </c>
      <c r="B506" s="62" t="s">
        <v>246</v>
      </c>
      <c r="C506" s="16">
        <v>1200000</v>
      </c>
      <c r="D506" s="63" t="s">
        <v>2310</v>
      </c>
      <c r="E506" s="106" t="s">
        <v>905</v>
      </c>
      <c r="F506" s="106" t="s">
        <v>2490</v>
      </c>
    </row>
    <row r="507" spans="1:6" x14ac:dyDescent="0.3">
      <c r="A507" s="71"/>
      <c r="B507" s="67"/>
      <c r="C507" s="16"/>
      <c r="D507" s="63"/>
      <c r="E507" s="106"/>
      <c r="F507" s="106"/>
    </row>
    <row r="508" spans="1:6" ht="46.8" x14ac:dyDescent="0.3">
      <c r="A508" s="162" t="s">
        <v>2494</v>
      </c>
      <c r="B508" s="56" t="s">
        <v>466</v>
      </c>
      <c r="C508" s="117">
        <v>7800000</v>
      </c>
      <c r="D508" s="63"/>
      <c r="E508" s="106" t="s">
        <v>937</v>
      </c>
      <c r="F508" s="258"/>
    </row>
    <row r="509" spans="1:6" ht="46.8" x14ac:dyDescent="0.3">
      <c r="A509" s="71">
        <v>1</v>
      </c>
      <c r="B509" s="62" t="s">
        <v>1243</v>
      </c>
      <c r="C509" s="16">
        <v>7800000</v>
      </c>
      <c r="D509" s="63" t="s">
        <v>2482</v>
      </c>
      <c r="E509" s="106" t="s">
        <v>2391</v>
      </c>
      <c r="F509" s="106" t="s">
        <v>2490</v>
      </c>
    </row>
    <row r="510" spans="1:6" x14ac:dyDescent="0.3">
      <c r="A510" s="71"/>
      <c r="B510" s="67"/>
      <c r="C510" s="16"/>
      <c r="D510" s="63"/>
      <c r="E510" s="106"/>
      <c r="F510" s="106"/>
    </row>
    <row r="511" spans="1:6" ht="31.2" x14ac:dyDescent="0.3">
      <c r="A511" s="162" t="s">
        <v>2495</v>
      </c>
      <c r="B511" s="56" t="s">
        <v>1961</v>
      </c>
      <c r="C511" s="117">
        <v>543600000</v>
      </c>
      <c r="D511" s="63"/>
      <c r="E511" s="106" t="s">
        <v>937</v>
      </c>
      <c r="F511" s="258"/>
    </row>
    <row r="512" spans="1:6" ht="46.8" x14ac:dyDescent="0.3">
      <c r="A512" s="71">
        <v>1</v>
      </c>
      <c r="B512" s="62" t="s">
        <v>2313</v>
      </c>
      <c r="C512" s="16">
        <v>543600000</v>
      </c>
      <c r="D512" s="63" t="s">
        <v>2314</v>
      </c>
      <c r="E512" s="106" t="s">
        <v>2496</v>
      </c>
      <c r="F512" s="106" t="s">
        <v>2490</v>
      </c>
    </row>
    <row r="513" spans="1:6" x14ac:dyDescent="0.3">
      <c r="A513" s="71"/>
      <c r="B513" s="67"/>
      <c r="C513" s="16"/>
      <c r="D513" s="63"/>
      <c r="E513" s="106"/>
      <c r="F513" s="106"/>
    </row>
    <row r="514" spans="1:6" x14ac:dyDescent="0.3">
      <c r="A514" s="162" t="s">
        <v>2497</v>
      </c>
      <c r="B514" s="56" t="s">
        <v>2256</v>
      </c>
      <c r="C514" s="117">
        <v>4900000</v>
      </c>
      <c r="D514" s="63"/>
      <c r="E514" s="106" t="s">
        <v>937</v>
      </c>
      <c r="F514" s="258"/>
    </row>
    <row r="515" spans="1:6" ht="31.2" x14ac:dyDescent="0.3">
      <c r="A515" s="71">
        <v>1</v>
      </c>
      <c r="B515" s="62" t="s">
        <v>2317</v>
      </c>
      <c r="C515" s="16">
        <v>4900000</v>
      </c>
      <c r="D515" s="63" t="s">
        <v>2498</v>
      </c>
      <c r="E515" s="106" t="s">
        <v>905</v>
      </c>
      <c r="F515" s="106" t="s">
        <v>2345</v>
      </c>
    </row>
    <row r="516" spans="1:6" x14ac:dyDescent="0.3">
      <c r="A516" s="71"/>
      <c r="B516" s="67"/>
      <c r="C516" s="16"/>
      <c r="D516" s="63"/>
      <c r="E516" s="106"/>
      <c r="F516" s="106"/>
    </row>
    <row r="517" spans="1:6" ht="31.2" x14ac:dyDescent="0.3">
      <c r="A517" s="162" t="s">
        <v>2499</v>
      </c>
      <c r="B517" s="56" t="s">
        <v>1961</v>
      </c>
      <c r="C517" s="117">
        <v>321200000</v>
      </c>
      <c r="D517" s="63"/>
      <c r="E517" s="106" t="s">
        <v>2500</v>
      </c>
      <c r="F517" s="258"/>
    </row>
    <row r="518" spans="1:6" ht="31.2" x14ac:dyDescent="0.3">
      <c r="A518" s="71">
        <v>1</v>
      </c>
      <c r="B518" s="62" t="s">
        <v>2501</v>
      </c>
      <c r="C518" s="16">
        <v>321200000</v>
      </c>
      <c r="D518" s="63" t="s">
        <v>2502</v>
      </c>
      <c r="E518" s="106" t="s">
        <v>2503</v>
      </c>
      <c r="F518" s="106" t="s">
        <v>2504</v>
      </c>
    </row>
    <row r="519" spans="1:6" x14ac:dyDescent="0.3">
      <c r="A519" s="71"/>
      <c r="B519" s="67"/>
      <c r="C519" s="16"/>
      <c r="D519" s="63"/>
      <c r="E519" s="106"/>
      <c r="F519" s="106"/>
    </row>
    <row r="520" spans="1:6" ht="31.2" x14ac:dyDescent="0.3">
      <c r="A520" s="162" t="s">
        <v>2505</v>
      </c>
      <c r="B520" s="56" t="s">
        <v>1961</v>
      </c>
      <c r="C520" s="117">
        <v>332000000</v>
      </c>
      <c r="D520" s="63"/>
      <c r="E520" s="106" t="s">
        <v>2500</v>
      </c>
      <c r="F520" s="258"/>
    </row>
    <row r="521" spans="1:6" ht="31.2" x14ac:dyDescent="0.3">
      <c r="A521" s="71">
        <v>1</v>
      </c>
      <c r="B521" s="62" t="s">
        <v>2501</v>
      </c>
      <c r="C521" s="16">
        <v>332000000</v>
      </c>
      <c r="D521" s="63" t="s">
        <v>2502</v>
      </c>
      <c r="E521" s="106" t="s">
        <v>2506</v>
      </c>
      <c r="F521" s="106" t="s">
        <v>2507</v>
      </c>
    </row>
    <row r="522" spans="1:6" x14ac:dyDescent="0.3">
      <c r="A522" s="71"/>
      <c r="B522" s="67"/>
      <c r="C522" s="16"/>
      <c r="D522" s="63"/>
      <c r="E522" s="106"/>
      <c r="F522" s="106"/>
    </row>
    <row r="523" spans="1:6" ht="31.2" x14ac:dyDescent="0.3">
      <c r="A523" s="162" t="s">
        <v>2508</v>
      </c>
      <c r="B523" s="56" t="s">
        <v>1961</v>
      </c>
      <c r="C523" s="117">
        <v>349600000</v>
      </c>
      <c r="D523" s="63"/>
      <c r="E523" s="106" t="s">
        <v>2500</v>
      </c>
      <c r="F523" s="258"/>
    </row>
    <row r="524" spans="1:6" ht="31.2" x14ac:dyDescent="0.3">
      <c r="A524" s="71">
        <v>1</v>
      </c>
      <c r="B524" s="62" t="s">
        <v>2501</v>
      </c>
      <c r="C524" s="16">
        <v>349600000</v>
      </c>
      <c r="D524" s="63" t="s">
        <v>2502</v>
      </c>
      <c r="E524" s="106" t="s">
        <v>2509</v>
      </c>
      <c r="F524" s="106" t="s">
        <v>2510</v>
      </c>
    </row>
    <row r="525" spans="1:6" x14ac:dyDescent="0.3">
      <c r="A525" s="71"/>
      <c r="B525" s="67"/>
      <c r="C525" s="16"/>
      <c r="D525" s="63"/>
      <c r="E525" s="106"/>
      <c r="F525" s="106"/>
    </row>
    <row r="526" spans="1:6" ht="31.2" x14ac:dyDescent="0.3">
      <c r="A526" s="162" t="s">
        <v>2511</v>
      </c>
      <c r="B526" s="56" t="s">
        <v>1961</v>
      </c>
      <c r="C526" s="117">
        <v>308400000</v>
      </c>
      <c r="D526" s="63"/>
      <c r="E526" s="106" t="s">
        <v>937</v>
      </c>
      <c r="F526" s="258"/>
    </row>
    <row r="527" spans="1:6" ht="31.2" x14ac:dyDescent="0.3">
      <c r="A527" s="71">
        <v>1</v>
      </c>
      <c r="B527" s="62" t="s">
        <v>2501</v>
      </c>
      <c r="C527" s="16">
        <v>308400000</v>
      </c>
      <c r="D527" s="63" t="s">
        <v>2502</v>
      </c>
      <c r="E527" s="106" t="s">
        <v>2512</v>
      </c>
      <c r="F527" s="106" t="s">
        <v>2513</v>
      </c>
    </row>
    <row r="528" spans="1:6" x14ac:dyDescent="0.3">
      <c r="A528" s="71"/>
      <c r="B528" s="67"/>
      <c r="C528" s="16"/>
      <c r="D528" s="63"/>
      <c r="E528" s="106"/>
      <c r="F528" s="106"/>
    </row>
    <row r="529" spans="1:6" ht="31.2" x14ac:dyDescent="0.3">
      <c r="A529" s="162" t="s">
        <v>2514</v>
      </c>
      <c r="B529" s="56" t="s">
        <v>1961</v>
      </c>
      <c r="C529" s="117">
        <v>308400000</v>
      </c>
      <c r="D529" s="63"/>
      <c r="E529" s="106" t="s">
        <v>2500</v>
      </c>
      <c r="F529" s="258"/>
    </row>
    <row r="530" spans="1:6" ht="31.2" x14ac:dyDescent="0.3">
      <c r="A530" s="71">
        <v>1</v>
      </c>
      <c r="B530" s="62" t="s">
        <v>2501</v>
      </c>
      <c r="C530" s="16">
        <v>308400000</v>
      </c>
      <c r="D530" s="63" t="s">
        <v>2502</v>
      </c>
      <c r="E530" s="106" t="s">
        <v>2515</v>
      </c>
      <c r="F530" s="106" t="s">
        <v>2516</v>
      </c>
    </row>
    <row r="531" spans="1:6" x14ac:dyDescent="0.3">
      <c r="A531" s="71"/>
      <c r="B531" s="67"/>
      <c r="C531" s="16"/>
      <c r="D531" s="63"/>
      <c r="E531" s="106"/>
      <c r="F531" s="106"/>
    </row>
    <row r="532" spans="1:6" ht="31.2" x14ac:dyDescent="0.3">
      <c r="A532" s="162" t="s">
        <v>2517</v>
      </c>
      <c r="B532" s="56" t="s">
        <v>1961</v>
      </c>
      <c r="C532" s="117">
        <v>303200000</v>
      </c>
      <c r="D532" s="63"/>
      <c r="E532" s="106" t="s">
        <v>2500</v>
      </c>
      <c r="F532" s="258"/>
    </row>
    <row r="533" spans="1:6" ht="31.2" x14ac:dyDescent="0.3">
      <c r="A533" s="71">
        <v>1</v>
      </c>
      <c r="B533" s="62" t="s">
        <v>2501</v>
      </c>
      <c r="C533" s="16">
        <v>303200000</v>
      </c>
      <c r="D533" s="63" t="s">
        <v>2502</v>
      </c>
      <c r="E533" s="106" t="s">
        <v>2518</v>
      </c>
      <c r="F533" s="106" t="s">
        <v>2519</v>
      </c>
    </row>
    <row r="534" spans="1:6" x14ac:dyDescent="0.3">
      <c r="A534" s="71"/>
      <c r="B534" s="67"/>
      <c r="C534" s="16"/>
      <c r="D534" s="63"/>
      <c r="E534" s="106"/>
      <c r="F534" s="106"/>
    </row>
    <row r="535" spans="1:6" ht="31.2" x14ac:dyDescent="0.3">
      <c r="A535" s="162" t="s">
        <v>2520</v>
      </c>
      <c r="B535" s="56" t="s">
        <v>1961</v>
      </c>
      <c r="C535" s="117">
        <v>264400000</v>
      </c>
      <c r="D535" s="63"/>
      <c r="E535" s="106" t="s">
        <v>2500</v>
      </c>
      <c r="F535" s="258"/>
    </row>
    <row r="536" spans="1:6" ht="31.2" x14ac:dyDescent="0.3">
      <c r="A536" s="71">
        <v>1</v>
      </c>
      <c r="B536" s="62" t="s">
        <v>2501</v>
      </c>
      <c r="C536" s="16">
        <v>264400000</v>
      </c>
      <c r="D536" s="63" t="s">
        <v>2502</v>
      </c>
      <c r="E536" s="106" t="s">
        <v>2521</v>
      </c>
      <c r="F536" s="106" t="s">
        <v>2522</v>
      </c>
    </row>
    <row r="537" spans="1:6" x14ac:dyDescent="0.3">
      <c r="A537" s="71"/>
      <c r="B537" s="67"/>
      <c r="C537" s="16"/>
      <c r="D537" s="63"/>
      <c r="E537" s="106"/>
      <c r="F537" s="106"/>
    </row>
    <row r="538" spans="1:6" ht="31.2" x14ac:dyDescent="0.3">
      <c r="A538" s="162" t="s">
        <v>2523</v>
      </c>
      <c r="B538" s="56" t="s">
        <v>1961</v>
      </c>
      <c r="C538" s="117">
        <v>242000000</v>
      </c>
      <c r="D538" s="63"/>
      <c r="E538" s="106" t="s">
        <v>2500</v>
      </c>
      <c r="F538" s="258"/>
    </row>
    <row r="539" spans="1:6" ht="31.2" x14ac:dyDescent="0.3">
      <c r="A539" s="71">
        <v>1</v>
      </c>
      <c r="B539" s="62" t="s">
        <v>2501</v>
      </c>
      <c r="C539" s="16">
        <v>242000000</v>
      </c>
      <c r="D539" s="63" t="s">
        <v>2502</v>
      </c>
      <c r="E539" s="106" t="s">
        <v>2524</v>
      </c>
      <c r="F539" s="106" t="s">
        <v>2525</v>
      </c>
    </row>
    <row r="540" spans="1:6" x14ac:dyDescent="0.3">
      <c r="A540" s="71"/>
      <c r="B540" s="67"/>
      <c r="C540" s="16"/>
      <c r="D540" s="63"/>
      <c r="E540" s="106"/>
      <c r="F540" s="106"/>
    </row>
    <row r="541" spans="1:6" ht="31.2" x14ac:dyDescent="0.3">
      <c r="A541" s="162" t="s">
        <v>2526</v>
      </c>
      <c r="B541" s="56" t="s">
        <v>1961</v>
      </c>
      <c r="C541" s="117">
        <v>318000000</v>
      </c>
      <c r="D541" s="63"/>
      <c r="E541" s="106" t="s">
        <v>937</v>
      </c>
      <c r="F541" s="258"/>
    </row>
    <row r="542" spans="1:6" ht="31.2" x14ac:dyDescent="0.3">
      <c r="A542" s="71">
        <v>1</v>
      </c>
      <c r="B542" s="62" t="s">
        <v>2501</v>
      </c>
      <c r="C542" s="16">
        <v>318000000</v>
      </c>
      <c r="D542" s="63" t="s">
        <v>2502</v>
      </c>
      <c r="E542" s="106" t="s">
        <v>2527</v>
      </c>
      <c r="F542" s="106" t="s">
        <v>2528</v>
      </c>
    </row>
    <row r="543" spans="1:6" x14ac:dyDescent="0.3">
      <c r="A543" s="71"/>
      <c r="B543" s="67"/>
      <c r="C543" s="16"/>
      <c r="D543" s="63"/>
      <c r="E543" s="106"/>
      <c r="F543" s="106"/>
    </row>
    <row r="544" spans="1:6" ht="31.2" x14ac:dyDescent="0.3">
      <c r="A544" s="162" t="s">
        <v>2529</v>
      </c>
      <c r="B544" s="56" t="s">
        <v>1961</v>
      </c>
      <c r="C544" s="117">
        <v>266800000</v>
      </c>
      <c r="D544" s="63"/>
      <c r="E544" s="106" t="s">
        <v>2500</v>
      </c>
      <c r="F544" s="258"/>
    </row>
    <row r="545" spans="1:6" ht="31.2" x14ac:dyDescent="0.3">
      <c r="A545" s="71">
        <v>1</v>
      </c>
      <c r="B545" s="62" t="s">
        <v>2501</v>
      </c>
      <c r="C545" s="16">
        <v>266800000</v>
      </c>
      <c r="D545" s="63" t="s">
        <v>2502</v>
      </c>
      <c r="E545" s="106" t="s">
        <v>2530</v>
      </c>
      <c r="F545" s="106" t="s">
        <v>2531</v>
      </c>
    </row>
    <row r="546" spans="1:6" x14ac:dyDescent="0.3">
      <c r="A546" s="71"/>
      <c r="B546" s="67"/>
      <c r="C546" s="16"/>
      <c r="D546" s="63"/>
      <c r="E546" s="106"/>
      <c r="F546" s="106"/>
    </row>
    <row r="547" spans="1:6" ht="31.2" x14ac:dyDescent="0.3">
      <c r="A547" s="162" t="s">
        <v>2532</v>
      </c>
      <c r="B547" s="56" t="s">
        <v>1961</v>
      </c>
      <c r="C547" s="117">
        <v>239600000</v>
      </c>
      <c r="D547" s="63"/>
      <c r="E547" s="106" t="s">
        <v>2500</v>
      </c>
      <c r="F547" s="258"/>
    </row>
    <row r="548" spans="1:6" ht="31.2" x14ac:dyDescent="0.3">
      <c r="A548" s="71">
        <v>1</v>
      </c>
      <c r="B548" s="62" t="s">
        <v>2501</v>
      </c>
      <c r="C548" s="16">
        <v>239600000</v>
      </c>
      <c r="D548" s="63" t="s">
        <v>2502</v>
      </c>
      <c r="E548" s="106" t="s">
        <v>2533</v>
      </c>
      <c r="F548" s="106" t="s">
        <v>2534</v>
      </c>
    </row>
    <row r="549" spans="1:6" x14ac:dyDescent="0.3">
      <c r="A549" s="71"/>
      <c r="B549" s="67"/>
      <c r="C549" s="16"/>
      <c r="D549" s="63"/>
      <c r="E549" s="106"/>
      <c r="F549" s="106"/>
    </row>
    <row r="550" spans="1:6" ht="31.2" x14ac:dyDescent="0.3">
      <c r="A550" s="162" t="s">
        <v>2535</v>
      </c>
      <c r="B550" s="56" t="s">
        <v>1961</v>
      </c>
      <c r="C550" s="117">
        <v>268000000</v>
      </c>
      <c r="D550" s="63"/>
      <c r="E550" s="106" t="s">
        <v>2500</v>
      </c>
      <c r="F550" s="258"/>
    </row>
    <row r="551" spans="1:6" ht="31.2" x14ac:dyDescent="0.3">
      <c r="A551" s="71">
        <v>1</v>
      </c>
      <c r="B551" s="62" t="s">
        <v>2501</v>
      </c>
      <c r="C551" s="16">
        <v>268000000</v>
      </c>
      <c r="D551" s="63" t="s">
        <v>2502</v>
      </c>
      <c r="E551" s="106" t="s">
        <v>2536</v>
      </c>
      <c r="F551" s="106" t="s">
        <v>2537</v>
      </c>
    </row>
    <row r="552" spans="1:6" x14ac:dyDescent="0.3">
      <c r="A552" s="71"/>
      <c r="B552" s="67"/>
      <c r="C552" s="16"/>
      <c r="D552" s="63"/>
      <c r="E552" s="106"/>
      <c r="F552" s="106"/>
    </row>
    <row r="553" spans="1:6" ht="31.2" x14ac:dyDescent="0.3">
      <c r="A553" s="162" t="s">
        <v>2538</v>
      </c>
      <c r="B553" s="56" t="s">
        <v>1961</v>
      </c>
      <c r="C553" s="117">
        <v>194800000</v>
      </c>
      <c r="D553" s="63"/>
      <c r="E553" s="106" t="s">
        <v>2500</v>
      </c>
      <c r="F553" s="258"/>
    </row>
    <row r="554" spans="1:6" ht="31.2" x14ac:dyDescent="0.3">
      <c r="A554" s="71">
        <v>1</v>
      </c>
      <c r="B554" s="62" t="s">
        <v>2501</v>
      </c>
      <c r="C554" s="16">
        <v>194800000</v>
      </c>
      <c r="D554" s="63" t="s">
        <v>2502</v>
      </c>
      <c r="E554" s="106" t="s">
        <v>2539</v>
      </c>
      <c r="F554" s="106" t="s">
        <v>2540</v>
      </c>
    </row>
    <row r="555" spans="1:6" x14ac:dyDescent="0.3">
      <c r="A555" s="71"/>
      <c r="B555" s="67"/>
      <c r="C555" s="16"/>
      <c r="D555" s="63"/>
      <c r="E555" s="106"/>
      <c r="F555" s="106"/>
    </row>
    <row r="556" spans="1:6" ht="31.2" x14ac:dyDescent="0.3">
      <c r="A556" s="162" t="s">
        <v>2541</v>
      </c>
      <c r="B556" s="56" t="s">
        <v>1961</v>
      </c>
      <c r="C556" s="117">
        <v>288000000</v>
      </c>
      <c r="D556" s="63"/>
      <c r="E556" s="106" t="s">
        <v>2500</v>
      </c>
      <c r="F556" s="258"/>
    </row>
    <row r="557" spans="1:6" ht="31.2" x14ac:dyDescent="0.3">
      <c r="A557" s="71">
        <v>1</v>
      </c>
      <c r="B557" s="62" t="s">
        <v>2501</v>
      </c>
      <c r="C557" s="16">
        <v>288000000</v>
      </c>
      <c r="D557" s="63" t="s">
        <v>2502</v>
      </c>
      <c r="E557" s="106" t="s">
        <v>2542</v>
      </c>
      <c r="F557" s="106" t="s">
        <v>2543</v>
      </c>
    </row>
    <row r="558" spans="1:6" x14ac:dyDescent="0.3">
      <c r="A558" s="71"/>
      <c r="B558" s="67"/>
      <c r="C558" s="16"/>
      <c r="D558" s="63"/>
      <c r="E558" s="106"/>
      <c r="F558" s="106"/>
    </row>
    <row r="559" spans="1:6" ht="31.2" x14ac:dyDescent="0.3">
      <c r="A559" s="162" t="s">
        <v>2544</v>
      </c>
      <c r="B559" s="56" t="s">
        <v>1961</v>
      </c>
      <c r="C559" s="117">
        <v>288000000</v>
      </c>
      <c r="D559" s="63"/>
      <c r="E559" s="106" t="s">
        <v>2500</v>
      </c>
      <c r="F559" s="258"/>
    </row>
    <row r="560" spans="1:6" ht="31.2" x14ac:dyDescent="0.3">
      <c r="A560" s="71">
        <v>1</v>
      </c>
      <c r="B560" s="62" t="s">
        <v>2501</v>
      </c>
      <c r="C560" s="16">
        <v>288000000</v>
      </c>
      <c r="D560" s="63" t="s">
        <v>2502</v>
      </c>
      <c r="E560" s="106" t="s">
        <v>2545</v>
      </c>
      <c r="F560" s="106" t="s">
        <v>2546</v>
      </c>
    </row>
    <row r="561" spans="1:6" x14ac:dyDescent="0.3">
      <c r="A561" s="71"/>
      <c r="B561" s="67"/>
      <c r="C561" s="16"/>
      <c r="D561" s="63"/>
      <c r="E561" s="106"/>
      <c r="F561" s="106"/>
    </row>
    <row r="562" spans="1:6" ht="31.2" x14ac:dyDescent="0.3">
      <c r="A562" s="162" t="s">
        <v>2547</v>
      </c>
      <c r="B562" s="56" t="s">
        <v>1961</v>
      </c>
      <c r="C562" s="117">
        <v>200800000</v>
      </c>
      <c r="D562" s="63"/>
      <c r="E562" s="106" t="s">
        <v>937</v>
      </c>
      <c r="F562" s="258"/>
    </row>
    <row r="563" spans="1:6" ht="31.2" x14ac:dyDescent="0.3">
      <c r="A563" s="71">
        <v>1</v>
      </c>
      <c r="B563" s="62" t="s">
        <v>2501</v>
      </c>
      <c r="C563" s="16">
        <v>200800000</v>
      </c>
      <c r="D563" s="63" t="s">
        <v>2502</v>
      </c>
      <c r="E563" s="106" t="s">
        <v>2548</v>
      </c>
      <c r="F563" s="106" t="s">
        <v>2549</v>
      </c>
    </row>
    <row r="564" spans="1:6" x14ac:dyDescent="0.3">
      <c r="A564" s="71"/>
      <c r="B564" s="67"/>
      <c r="C564" s="16"/>
      <c r="D564" s="63"/>
      <c r="E564" s="106"/>
      <c r="F564" s="106"/>
    </row>
    <row r="565" spans="1:6" ht="31.2" x14ac:dyDescent="0.3">
      <c r="A565" s="162" t="s">
        <v>2550</v>
      </c>
      <c r="B565" s="56" t="s">
        <v>1961</v>
      </c>
      <c r="C565" s="117">
        <v>240400000</v>
      </c>
      <c r="D565" s="63"/>
      <c r="E565" s="106" t="s">
        <v>2500</v>
      </c>
      <c r="F565" s="258"/>
    </row>
    <row r="566" spans="1:6" ht="31.2" x14ac:dyDescent="0.3">
      <c r="A566" s="71">
        <v>1</v>
      </c>
      <c r="B566" s="62" t="s">
        <v>2501</v>
      </c>
      <c r="C566" s="16">
        <v>240400000</v>
      </c>
      <c r="D566" s="63" t="s">
        <v>2502</v>
      </c>
      <c r="E566" s="106" t="s">
        <v>2551</v>
      </c>
      <c r="F566" s="106" t="s">
        <v>2552</v>
      </c>
    </row>
    <row r="567" spans="1:6" x14ac:dyDescent="0.3">
      <c r="A567" s="71"/>
      <c r="B567" s="67"/>
      <c r="C567" s="16"/>
      <c r="D567" s="63"/>
      <c r="E567" s="106"/>
      <c r="F567" s="106"/>
    </row>
    <row r="568" spans="1:6" ht="31.2" x14ac:dyDescent="0.3">
      <c r="A568" s="162" t="s">
        <v>2553</v>
      </c>
      <c r="B568" s="56" t="s">
        <v>1961</v>
      </c>
      <c r="C568" s="117">
        <v>243200000</v>
      </c>
      <c r="D568" s="63"/>
      <c r="E568" s="106" t="s">
        <v>937</v>
      </c>
      <c r="F568" s="258"/>
    </row>
    <row r="569" spans="1:6" ht="31.2" x14ac:dyDescent="0.3">
      <c r="A569" s="71">
        <v>1</v>
      </c>
      <c r="B569" s="62" t="s">
        <v>2501</v>
      </c>
      <c r="C569" s="16">
        <v>243200000</v>
      </c>
      <c r="D569" s="63" t="s">
        <v>2502</v>
      </c>
      <c r="E569" s="106" t="s">
        <v>2554</v>
      </c>
      <c r="F569" s="106" t="s">
        <v>2555</v>
      </c>
    </row>
    <row r="570" spans="1:6" x14ac:dyDescent="0.3">
      <c r="A570" s="71"/>
      <c r="B570" s="67"/>
      <c r="C570" s="16"/>
      <c r="D570" s="63"/>
      <c r="E570" s="106"/>
      <c r="F570" s="106"/>
    </row>
    <row r="571" spans="1:6" ht="31.2" x14ac:dyDescent="0.3">
      <c r="A571" s="162" t="s">
        <v>2556</v>
      </c>
      <c r="B571" s="56" t="s">
        <v>1961</v>
      </c>
      <c r="C571" s="117">
        <v>205200000</v>
      </c>
      <c r="D571" s="63"/>
      <c r="E571" s="106" t="s">
        <v>2500</v>
      </c>
      <c r="F571" s="258"/>
    </row>
    <row r="572" spans="1:6" ht="31.2" x14ac:dyDescent="0.3">
      <c r="A572" s="71">
        <v>1</v>
      </c>
      <c r="B572" s="62" t="s">
        <v>2501</v>
      </c>
      <c r="C572" s="16">
        <v>205200000</v>
      </c>
      <c r="D572" s="63" t="s">
        <v>2502</v>
      </c>
      <c r="E572" s="106" t="s">
        <v>2557</v>
      </c>
      <c r="F572" s="106" t="s">
        <v>2558</v>
      </c>
    </row>
    <row r="573" spans="1:6" x14ac:dyDescent="0.3">
      <c r="A573" s="71"/>
      <c r="B573" s="67"/>
      <c r="C573" s="16"/>
      <c r="D573" s="63"/>
      <c r="E573" s="106"/>
      <c r="F573" s="106"/>
    </row>
    <row r="574" spans="1:6" ht="31.2" x14ac:dyDescent="0.3">
      <c r="A574" s="162" t="s">
        <v>2559</v>
      </c>
      <c r="B574" s="56" t="s">
        <v>1961</v>
      </c>
      <c r="C574" s="117">
        <v>273200000</v>
      </c>
      <c r="D574" s="63"/>
      <c r="E574" s="106" t="s">
        <v>2500</v>
      </c>
      <c r="F574" s="258"/>
    </row>
    <row r="575" spans="1:6" ht="31.2" x14ac:dyDescent="0.3">
      <c r="A575" s="71">
        <v>1</v>
      </c>
      <c r="B575" s="62" t="s">
        <v>2501</v>
      </c>
      <c r="C575" s="16">
        <v>273200000</v>
      </c>
      <c r="D575" s="63" t="s">
        <v>2502</v>
      </c>
      <c r="E575" s="106" t="s">
        <v>2560</v>
      </c>
      <c r="F575" s="106" t="s">
        <v>2561</v>
      </c>
    </row>
    <row r="576" spans="1:6" x14ac:dyDescent="0.3">
      <c r="A576" s="71"/>
      <c r="B576" s="67"/>
      <c r="C576" s="16"/>
      <c r="D576" s="63"/>
      <c r="E576" s="106"/>
      <c r="F576" s="106"/>
    </row>
    <row r="577" spans="1:6" ht="31.2" x14ac:dyDescent="0.3">
      <c r="A577" s="162" t="s">
        <v>2562</v>
      </c>
      <c r="B577" s="56" t="s">
        <v>1961</v>
      </c>
      <c r="C577" s="117">
        <v>139600000</v>
      </c>
      <c r="D577" s="63"/>
      <c r="E577" s="106" t="s">
        <v>2500</v>
      </c>
      <c r="F577" s="258"/>
    </row>
    <row r="578" spans="1:6" ht="31.2" x14ac:dyDescent="0.3">
      <c r="A578" s="71">
        <v>1</v>
      </c>
      <c r="B578" s="62" t="s">
        <v>2501</v>
      </c>
      <c r="C578" s="16">
        <v>139600000</v>
      </c>
      <c r="D578" s="63" t="s">
        <v>2502</v>
      </c>
      <c r="E578" s="106" t="s">
        <v>2563</v>
      </c>
      <c r="F578" s="106" t="s">
        <v>2564</v>
      </c>
    </row>
    <row r="579" spans="1:6" x14ac:dyDescent="0.3">
      <c r="A579" s="71"/>
      <c r="B579" s="67"/>
      <c r="C579" s="16"/>
      <c r="D579" s="63"/>
      <c r="E579" s="106"/>
      <c r="F579" s="106"/>
    </row>
    <row r="580" spans="1:6" ht="31.2" x14ac:dyDescent="0.3">
      <c r="A580" s="162" t="s">
        <v>2565</v>
      </c>
      <c r="B580" s="56" t="s">
        <v>1961</v>
      </c>
      <c r="C580" s="117">
        <v>270800000</v>
      </c>
      <c r="D580" s="63"/>
      <c r="E580" s="106" t="s">
        <v>2500</v>
      </c>
      <c r="F580" s="258"/>
    </row>
    <row r="581" spans="1:6" ht="31.2" x14ac:dyDescent="0.3">
      <c r="A581" s="71">
        <v>1</v>
      </c>
      <c r="B581" s="62" t="s">
        <v>2501</v>
      </c>
      <c r="C581" s="16">
        <v>270800000</v>
      </c>
      <c r="D581" s="63" t="s">
        <v>2502</v>
      </c>
      <c r="E581" s="106" t="s">
        <v>2566</v>
      </c>
      <c r="F581" s="106" t="s">
        <v>2567</v>
      </c>
    </row>
    <row r="582" spans="1:6" x14ac:dyDescent="0.3">
      <c r="A582" s="71"/>
      <c r="B582" s="67"/>
      <c r="C582" s="16"/>
      <c r="D582" s="63"/>
      <c r="E582" s="106"/>
      <c r="F582" s="106"/>
    </row>
    <row r="583" spans="1:6" ht="31.2" x14ac:dyDescent="0.3">
      <c r="A583" s="162" t="s">
        <v>2568</v>
      </c>
      <c r="B583" s="56" t="s">
        <v>1961</v>
      </c>
      <c r="C583" s="117">
        <v>138800000</v>
      </c>
      <c r="D583" s="63"/>
      <c r="E583" s="106" t="s">
        <v>2500</v>
      </c>
      <c r="F583" s="258"/>
    </row>
    <row r="584" spans="1:6" ht="31.2" x14ac:dyDescent="0.3">
      <c r="A584" s="71">
        <v>1</v>
      </c>
      <c r="B584" s="62" t="s">
        <v>2501</v>
      </c>
      <c r="C584" s="16">
        <v>138800000</v>
      </c>
      <c r="D584" s="63" t="s">
        <v>2502</v>
      </c>
      <c r="E584" s="106" t="s">
        <v>2569</v>
      </c>
      <c r="F584" s="106" t="s">
        <v>2570</v>
      </c>
    </row>
    <row r="585" spans="1:6" x14ac:dyDescent="0.3">
      <c r="A585" s="71"/>
      <c r="B585" s="67"/>
      <c r="C585" s="16"/>
      <c r="D585" s="63"/>
      <c r="E585" s="106"/>
      <c r="F585" s="106"/>
    </row>
    <row r="586" spans="1:6" ht="31.2" x14ac:dyDescent="0.3">
      <c r="A586" s="162" t="s">
        <v>2571</v>
      </c>
      <c r="B586" s="56" t="s">
        <v>1961</v>
      </c>
      <c r="C586" s="117">
        <v>265200000</v>
      </c>
      <c r="D586" s="63"/>
      <c r="E586" s="106" t="s">
        <v>2500</v>
      </c>
      <c r="F586" s="258"/>
    </row>
    <row r="587" spans="1:6" ht="31.2" x14ac:dyDescent="0.3">
      <c r="A587" s="71">
        <v>1</v>
      </c>
      <c r="B587" s="62" t="s">
        <v>2501</v>
      </c>
      <c r="C587" s="16">
        <v>265200000</v>
      </c>
      <c r="D587" s="63" t="s">
        <v>2502</v>
      </c>
      <c r="E587" s="106" t="s">
        <v>2521</v>
      </c>
      <c r="F587" s="106" t="s">
        <v>2572</v>
      </c>
    </row>
    <row r="588" spans="1:6" x14ac:dyDescent="0.3">
      <c r="A588" s="71"/>
      <c r="B588" s="67"/>
      <c r="C588" s="16"/>
      <c r="D588" s="63"/>
      <c r="E588" s="106"/>
      <c r="F588" s="106"/>
    </row>
    <row r="589" spans="1:6" ht="31.2" x14ac:dyDescent="0.3">
      <c r="A589" s="162" t="s">
        <v>2573</v>
      </c>
      <c r="B589" s="56" t="s">
        <v>1961</v>
      </c>
      <c r="C589" s="117">
        <v>134800000</v>
      </c>
      <c r="D589" s="63"/>
      <c r="E589" s="106" t="s">
        <v>2500</v>
      </c>
      <c r="F589" s="258"/>
    </row>
    <row r="590" spans="1:6" ht="31.2" x14ac:dyDescent="0.3">
      <c r="A590" s="71">
        <v>1</v>
      </c>
      <c r="B590" s="62" t="s">
        <v>2501</v>
      </c>
      <c r="C590" s="16">
        <v>134800000</v>
      </c>
      <c r="D590" s="63" t="s">
        <v>2502</v>
      </c>
      <c r="E590" s="106" t="s">
        <v>2574</v>
      </c>
      <c r="F590" s="106" t="s">
        <v>2575</v>
      </c>
    </row>
    <row r="591" spans="1:6" x14ac:dyDescent="0.3">
      <c r="A591" s="71"/>
      <c r="B591" s="67"/>
      <c r="C591" s="16"/>
      <c r="D591" s="63"/>
      <c r="E591" s="106"/>
      <c r="F591" s="106"/>
    </row>
    <row r="592" spans="1:6" ht="31.2" x14ac:dyDescent="0.3">
      <c r="A592" s="162" t="s">
        <v>2576</v>
      </c>
      <c r="B592" s="56" t="s">
        <v>1961</v>
      </c>
      <c r="C592" s="117">
        <v>95200000</v>
      </c>
      <c r="D592" s="63"/>
      <c r="E592" s="106" t="s">
        <v>2500</v>
      </c>
      <c r="F592" s="258"/>
    </row>
    <row r="593" spans="1:6" ht="31.2" x14ac:dyDescent="0.3">
      <c r="A593" s="71">
        <v>1</v>
      </c>
      <c r="B593" s="62" t="s">
        <v>2501</v>
      </c>
      <c r="C593" s="16">
        <v>95200000</v>
      </c>
      <c r="D593" s="63" t="s">
        <v>2502</v>
      </c>
      <c r="E593" s="106" t="s">
        <v>2577</v>
      </c>
      <c r="F593" s="106" t="s">
        <v>2578</v>
      </c>
    </row>
    <row r="594" spans="1:6" x14ac:dyDescent="0.3">
      <c r="A594" s="71"/>
      <c r="B594" s="67"/>
      <c r="C594" s="16"/>
      <c r="D594" s="63"/>
      <c r="E594" s="106"/>
      <c r="F594" s="106"/>
    </row>
    <row r="595" spans="1:6" ht="31.2" x14ac:dyDescent="0.3">
      <c r="A595" s="162" t="s">
        <v>2579</v>
      </c>
      <c r="B595" s="56" t="s">
        <v>1961</v>
      </c>
      <c r="C595" s="117">
        <v>160400000</v>
      </c>
      <c r="D595" s="63"/>
      <c r="E595" s="106" t="s">
        <v>2500</v>
      </c>
      <c r="F595" s="258"/>
    </row>
    <row r="596" spans="1:6" ht="31.2" x14ac:dyDescent="0.3">
      <c r="A596" s="71">
        <v>1</v>
      </c>
      <c r="B596" s="62" t="s">
        <v>2501</v>
      </c>
      <c r="C596" s="16">
        <v>160400000</v>
      </c>
      <c r="D596" s="63" t="s">
        <v>2502</v>
      </c>
      <c r="E596" s="106" t="s">
        <v>2580</v>
      </c>
      <c r="F596" s="106" t="s">
        <v>2581</v>
      </c>
    </row>
    <row r="597" spans="1:6" x14ac:dyDescent="0.3">
      <c r="A597" s="71"/>
      <c r="B597" s="67"/>
      <c r="C597" s="16"/>
      <c r="D597" s="63"/>
      <c r="E597" s="106"/>
      <c r="F597" s="106"/>
    </row>
    <row r="598" spans="1:6" ht="31.2" x14ac:dyDescent="0.3">
      <c r="A598" s="162" t="s">
        <v>2582</v>
      </c>
      <c r="B598" s="56" t="s">
        <v>1961</v>
      </c>
      <c r="C598" s="117">
        <v>210400000</v>
      </c>
      <c r="D598" s="63"/>
      <c r="E598" s="106" t="s">
        <v>937</v>
      </c>
      <c r="F598" s="258"/>
    </row>
    <row r="599" spans="1:6" ht="31.2" x14ac:dyDescent="0.3">
      <c r="A599" s="71">
        <v>1</v>
      </c>
      <c r="B599" s="62" t="s">
        <v>2501</v>
      </c>
      <c r="C599" s="16">
        <v>210400000</v>
      </c>
      <c r="D599" s="63" t="s">
        <v>2502</v>
      </c>
      <c r="E599" s="106" t="s">
        <v>2583</v>
      </c>
      <c r="F599" s="106" t="s">
        <v>2584</v>
      </c>
    </row>
    <row r="600" spans="1:6" x14ac:dyDescent="0.3">
      <c r="A600" s="71"/>
      <c r="B600" s="67"/>
      <c r="C600" s="16"/>
      <c r="D600" s="63"/>
      <c r="E600" s="106"/>
      <c r="F600" s="106"/>
    </row>
    <row r="601" spans="1:6" ht="31.2" x14ac:dyDescent="0.3">
      <c r="A601" s="162" t="s">
        <v>2585</v>
      </c>
      <c r="B601" s="56" t="s">
        <v>1961</v>
      </c>
      <c r="C601" s="117">
        <v>58400000</v>
      </c>
      <c r="D601" s="63"/>
      <c r="E601" s="106" t="s">
        <v>2500</v>
      </c>
      <c r="F601" s="258"/>
    </row>
    <row r="602" spans="1:6" ht="31.2" x14ac:dyDescent="0.3">
      <c r="A602" s="71">
        <v>1</v>
      </c>
      <c r="B602" s="62" t="s">
        <v>2501</v>
      </c>
      <c r="C602" s="16">
        <v>58400000</v>
      </c>
      <c r="D602" s="63" t="s">
        <v>2502</v>
      </c>
      <c r="E602" s="106" t="s">
        <v>2586</v>
      </c>
      <c r="F602" s="106" t="s">
        <v>2587</v>
      </c>
    </row>
    <row r="603" spans="1:6" x14ac:dyDescent="0.3">
      <c r="A603" s="71"/>
      <c r="B603" s="67"/>
      <c r="C603" s="16"/>
      <c r="D603" s="63"/>
      <c r="E603" s="106"/>
      <c r="F603" s="106"/>
    </row>
    <row r="604" spans="1:6" ht="31.2" x14ac:dyDescent="0.3">
      <c r="A604" s="162" t="s">
        <v>2588</v>
      </c>
      <c r="B604" s="56" t="s">
        <v>1961</v>
      </c>
      <c r="C604" s="117">
        <v>264400000</v>
      </c>
      <c r="D604" s="63"/>
      <c r="E604" s="106" t="s">
        <v>2500</v>
      </c>
      <c r="F604" s="258"/>
    </row>
    <row r="605" spans="1:6" ht="31.2" x14ac:dyDescent="0.3">
      <c r="A605" s="71">
        <v>1</v>
      </c>
      <c r="B605" s="62" t="s">
        <v>2501</v>
      </c>
      <c r="C605" s="16">
        <v>264400000</v>
      </c>
      <c r="D605" s="63" t="s">
        <v>2502</v>
      </c>
      <c r="E605" s="256"/>
      <c r="F605" s="106" t="s">
        <v>2589</v>
      </c>
    </row>
    <row r="606" spans="1:6" x14ac:dyDescent="0.3">
      <c r="A606" s="71"/>
      <c r="B606" s="67"/>
      <c r="C606" s="16"/>
      <c r="D606" s="63"/>
      <c r="E606" s="256"/>
      <c r="F606" s="106"/>
    </row>
    <row r="607" spans="1:6" ht="31.2" x14ac:dyDescent="0.3">
      <c r="A607" s="162" t="s">
        <v>2590</v>
      </c>
      <c r="B607" s="56" t="s">
        <v>1961</v>
      </c>
      <c r="C607" s="117">
        <v>219200000</v>
      </c>
      <c r="D607" s="63"/>
      <c r="E607" s="106" t="s">
        <v>2500</v>
      </c>
      <c r="F607" s="258"/>
    </row>
    <row r="608" spans="1:6" ht="31.2" x14ac:dyDescent="0.3">
      <c r="A608" s="71">
        <v>1</v>
      </c>
      <c r="B608" s="62" t="s">
        <v>2501</v>
      </c>
      <c r="C608" s="16">
        <v>219200000</v>
      </c>
      <c r="D608" s="63" t="s">
        <v>2502</v>
      </c>
      <c r="E608" s="106" t="s">
        <v>2591</v>
      </c>
      <c r="F608" s="106" t="s">
        <v>2592</v>
      </c>
    </row>
    <row r="609" spans="1:6" x14ac:dyDescent="0.3">
      <c r="A609" s="71"/>
      <c r="B609" s="67"/>
      <c r="C609" s="16"/>
      <c r="D609" s="63"/>
      <c r="E609" s="106"/>
      <c r="F609" s="106"/>
    </row>
    <row r="610" spans="1:6" ht="31.2" x14ac:dyDescent="0.3">
      <c r="A610" s="162" t="s">
        <v>2593</v>
      </c>
      <c r="B610" s="56" t="s">
        <v>1961</v>
      </c>
      <c r="C610" s="117">
        <v>40400000</v>
      </c>
      <c r="D610" s="63"/>
      <c r="E610" s="106" t="s">
        <v>937</v>
      </c>
      <c r="F610" s="258"/>
    </row>
    <row r="611" spans="1:6" ht="31.2" x14ac:dyDescent="0.3">
      <c r="A611" s="71">
        <v>1</v>
      </c>
      <c r="B611" s="62" t="s">
        <v>2501</v>
      </c>
      <c r="C611" s="16">
        <v>40400000</v>
      </c>
      <c r="D611" s="63" t="s">
        <v>2502</v>
      </c>
      <c r="E611" s="106" t="s">
        <v>2594</v>
      </c>
      <c r="F611" s="106" t="s">
        <v>2595</v>
      </c>
    </row>
    <row r="612" spans="1:6" x14ac:dyDescent="0.3">
      <c r="A612" s="71"/>
      <c r="B612" s="67"/>
      <c r="C612" s="16"/>
      <c r="D612" s="63"/>
      <c r="E612" s="106"/>
      <c r="F612" s="106"/>
    </row>
    <row r="613" spans="1:6" ht="31.2" x14ac:dyDescent="0.3">
      <c r="A613" s="162" t="s">
        <v>2596</v>
      </c>
      <c r="B613" s="56" t="s">
        <v>1961</v>
      </c>
      <c r="C613" s="117">
        <v>290800000</v>
      </c>
      <c r="D613" s="63"/>
      <c r="E613" s="106" t="s">
        <v>937</v>
      </c>
      <c r="F613" s="258"/>
    </row>
    <row r="614" spans="1:6" ht="31.2" x14ac:dyDescent="0.3">
      <c r="A614" s="71">
        <v>1</v>
      </c>
      <c r="B614" s="62" t="s">
        <v>2501</v>
      </c>
      <c r="C614" s="16">
        <v>290800000</v>
      </c>
      <c r="D614" s="63" t="s">
        <v>2502</v>
      </c>
      <c r="E614" s="106" t="s">
        <v>2597</v>
      </c>
      <c r="F614" s="106" t="s">
        <v>2598</v>
      </c>
    </row>
    <row r="615" spans="1:6" x14ac:dyDescent="0.3">
      <c r="A615" s="71"/>
      <c r="B615" s="67"/>
      <c r="C615" s="16"/>
      <c r="D615" s="63"/>
      <c r="E615" s="106"/>
      <c r="F615" s="106"/>
    </row>
    <row r="616" spans="1:6" ht="31.2" x14ac:dyDescent="0.3">
      <c r="A616" s="162" t="s">
        <v>2599</v>
      </c>
      <c r="B616" s="56" t="s">
        <v>1961</v>
      </c>
      <c r="C616" s="117">
        <v>316000000</v>
      </c>
      <c r="D616" s="63"/>
      <c r="E616" s="106" t="s">
        <v>2500</v>
      </c>
      <c r="F616" s="258"/>
    </row>
    <row r="617" spans="1:6" ht="31.2" x14ac:dyDescent="0.3">
      <c r="A617" s="71">
        <v>1</v>
      </c>
      <c r="B617" s="62" t="s">
        <v>2501</v>
      </c>
      <c r="C617" s="16">
        <v>316000000</v>
      </c>
      <c r="D617" s="63" t="s">
        <v>2502</v>
      </c>
      <c r="E617" s="106" t="s">
        <v>2600</v>
      </c>
      <c r="F617" s="106" t="s">
        <v>2601</v>
      </c>
    </row>
    <row r="618" spans="1:6" x14ac:dyDescent="0.3">
      <c r="A618" s="71"/>
      <c r="B618" s="67"/>
      <c r="C618" s="16"/>
      <c r="D618" s="63"/>
      <c r="E618" s="106"/>
      <c r="F618" s="106"/>
    </row>
    <row r="619" spans="1:6" ht="31.2" x14ac:dyDescent="0.3">
      <c r="A619" s="162" t="s">
        <v>2602</v>
      </c>
      <c r="B619" s="56" t="s">
        <v>1961</v>
      </c>
      <c r="C619" s="117">
        <v>305600000</v>
      </c>
      <c r="D619" s="63"/>
      <c r="E619" s="106" t="s">
        <v>2603</v>
      </c>
      <c r="F619" s="258"/>
    </row>
    <row r="620" spans="1:6" ht="31.2" x14ac:dyDescent="0.3">
      <c r="A620" s="71">
        <v>1</v>
      </c>
      <c r="B620" s="62" t="s">
        <v>2501</v>
      </c>
      <c r="C620" s="16">
        <v>305600000</v>
      </c>
      <c r="D620" s="63" t="s">
        <v>2502</v>
      </c>
      <c r="E620" s="106" t="s">
        <v>2604</v>
      </c>
      <c r="F620" s="106" t="s">
        <v>2605</v>
      </c>
    </row>
    <row r="621" spans="1:6" x14ac:dyDescent="0.3">
      <c r="A621" s="71"/>
      <c r="B621" s="67"/>
      <c r="C621" s="16"/>
      <c r="D621" s="63"/>
      <c r="E621" s="106"/>
      <c r="F621" s="106"/>
    </row>
    <row r="622" spans="1:6" ht="31.2" x14ac:dyDescent="0.3">
      <c r="A622" s="162" t="s">
        <v>2606</v>
      </c>
      <c r="B622" s="56" t="s">
        <v>1961</v>
      </c>
      <c r="C622" s="117">
        <v>229200000</v>
      </c>
      <c r="D622" s="63"/>
      <c r="E622" s="106" t="s">
        <v>937</v>
      </c>
      <c r="F622" s="258"/>
    </row>
    <row r="623" spans="1:6" ht="31.2" x14ac:dyDescent="0.3">
      <c r="A623" s="71">
        <v>1</v>
      </c>
      <c r="B623" s="62" t="s">
        <v>2501</v>
      </c>
      <c r="C623" s="16">
        <v>229200000</v>
      </c>
      <c r="D623" s="63" t="s">
        <v>2502</v>
      </c>
      <c r="E623" s="106" t="s">
        <v>2607</v>
      </c>
      <c r="F623" s="106" t="s">
        <v>2608</v>
      </c>
    </row>
    <row r="624" spans="1:6" x14ac:dyDescent="0.3">
      <c r="A624" s="71"/>
      <c r="B624" s="67"/>
      <c r="C624" s="16"/>
      <c r="D624" s="63"/>
      <c r="E624" s="106"/>
      <c r="F624" s="106"/>
    </row>
    <row r="625" spans="1:6" ht="31.2" x14ac:dyDescent="0.3">
      <c r="A625" s="162" t="s">
        <v>2609</v>
      </c>
      <c r="B625" s="56" t="s">
        <v>1961</v>
      </c>
      <c r="C625" s="117">
        <v>184400000</v>
      </c>
      <c r="D625" s="63"/>
      <c r="E625" s="106" t="s">
        <v>2500</v>
      </c>
      <c r="F625" s="258"/>
    </row>
    <row r="626" spans="1:6" ht="31.2" x14ac:dyDescent="0.3">
      <c r="A626" s="71">
        <v>1</v>
      </c>
      <c r="B626" s="62" t="s">
        <v>2610</v>
      </c>
      <c r="C626" s="16">
        <v>184400000</v>
      </c>
      <c r="D626" s="63" t="s">
        <v>2502</v>
      </c>
      <c r="E626" s="106" t="s">
        <v>2611</v>
      </c>
      <c r="F626" s="106" t="s">
        <v>2612</v>
      </c>
    </row>
    <row r="627" spans="1:6" x14ac:dyDescent="0.3">
      <c r="A627" s="71">
        <v>2</v>
      </c>
      <c r="B627" s="62" t="s">
        <v>2613</v>
      </c>
      <c r="C627" s="545"/>
      <c r="D627" s="71"/>
      <c r="E627" s="256"/>
      <c r="F627" s="106" t="s">
        <v>2614</v>
      </c>
    </row>
    <row r="628" spans="1:6" x14ac:dyDescent="0.3">
      <c r="A628" s="71"/>
      <c r="B628" s="67"/>
      <c r="C628" s="545"/>
      <c r="D628" s="71"/>
      <c r="E628" s="256"/>
      <c r="F628" s="106"/>
    </row>
    <row r="629" spans="1:6" ht="31.2" x14ac:dyDescent="0.3">
      <c r="A629" s="162" t="s">
        <v>2615</v>
      </c>
      <c r="B629" s="56" t="s">
        <v>1961</v>
      </c>
      <c r="C629" s="117">
        <v>102000000</v>
      </c>
      <c r="D629" s="63"/>
      <c r="E629" s="106" t="s">
        <v>937</v>
      </c>
      <c r="F629" s="258"/>
    </row>
    <row r="630" spans="1:6" ht="31.2" x14ac:dyDescent="0.3">
      <c r="A630" s="71">
        <v>1</v>
      </c>
      <c r="B630" s="62" t="s">
        <v>2501</v>
      </c>
      <c r="C630" s="16">
        <v>102000000</v>
      </c>
      <c r="D630" s="63" t="s">
        <v>2502</v>
      </c>
      <c r="E630" s="106" t="s">
        <v>2616</v>
      </c>
      <c r="F630" s="106" t="s">
        <v>2617</v>
      </c>
    </row>
    <row r="631" spans="1:6" x14ac:dyDescent="0.3">
      <c r="A631" s="71"/>
      <c r="B631" s="67"/>
      <c r="C631" s="16"/>
      <c r="D631" s="63"/>
      <c r="E631" s="106"/>
      <c r="F631" s="106"/>
    </row>
    <row r="632" spans="1:6" ht="31.2" x14ac:dyDescent="0.3">
      <c r="A632" s="162" t="s">
        <v>2618</v>
      </c>
      <c r="B632" s="56" t="s">
        <v>1961</v>
      </c>
      <c r="C632" s="117">
        <v>294860000</v>
      </c>
      <c r="D632" s="63"/>
      <c r="E632" s="106" t="s">
        <v>2500</v>
      </c>
      <c r="F632" s="258"/>
    </row>
    <row r="633" spans="1:6" ht="31.2" x14ac:dyDescent="0.3">
      <c r="A633" s="71">
        <v>1</v>
      </c>
      <c r="B633" s="62" t="s">
        <v>2501</v>
      </c>
      <c r="C633" s="16">
        <v>294860000</v>
      </c>
      <c r="D633" s="63" t="s">
        <v>2502</v>
      </c>
      <c r="E633" s="106" t="s">
        <v>2619</v>
      </c>
      <c r="F633" s="106" t="s">
        <v>2620</v>
      </c>
    </row>
    <row r="634" spans="1:6" x14ac:dyDescent="0.3">
      <c r="A634" s="71"/>
      <c r="B634" s="67"/>
      <c r="C634" s="16"/>
      <c r="D634" s="63"/>
      <c r="E634" s="106"/>
      <c r="F634" s="106"/>
    </row>
    <row r="635" spans="1:6" ht="31.2" x14ac:dyDescent="0.3">
      <c r="A635" s="162" t="s">
        <v>2621</v>
      </c>
      <c r="B635" s="56" t="s">
        <v>1961</v>
      </c>
      <c r="C635" s="117">
        <v>164000000</v>
      </c>
      <c r="D635" s="63"/>
      <c r="E635" s="106" t="s">
        <v>2500</v>
      </c>
      <c r="F635" s="258"/>
    </row>
    <row r="636" spans="1:6" ht="31.2" x14ac:dyDescent="0.3">
      <c r="A636" s="71">
        <v>1</v>
      </c>
      <c r="B636" s="62" t="s">
        <v>2501</v>
      </c>
      <c r="C636" s="16">
        <v>164000000</v>
      </c>
      <c r="D636" s="63" t="s">
        <v>2502</v>
      </c>
      <c r="E636" s="106" t="s">
        <v>2622</v>
      </c>
      <c r="F636" s="106" t="s">
        <v>2623</v>
      </c>
    </row>
    <row r="637" spans="1:6" x14ac:dyDescent="0.3">
      <c r="A637" s="71"/>
      <c r="B637" s="67"/>
      <c r="C637" s="16"/>
      <c r="D637" s="63"/>
      <c r="E637" s="106"/>
      <c r="F637" s="106"/>
    </row>
    <row r="638" spans="1:6" ht="31.2" x14ac:dyDescent="0.3">
      <c r="A638" s="162" t="s">
        <v>2624</v>
      </c>
      <c r="B638" s="56" t="s">
        <v>1961</v>
      </c>
      <c r="C638" s="117">
        <v>54000000</v>
      </c>
      <c r="D638" s="63"/>
      <c r="E638" s="106" t="s">
        <v>2500</v>
      </c>
      <c r="F638" s="258"/>
    </row>
    <row r="639" spans="1:6" ht="31.2" x14ac:dyDescent="0.3">
      <c r="A639" s="71">
        <v>1</v>
      </c>
      <c r="B639" s="62" t="s">
        <v>2501</v>
      </c>
      <c r="C639" s="16">
        <v>54000000</v>
      </c>
      <c r="D639" s="63" t="s">
        <v>2502</v>
      </c>
      <c r="E639" s="106" t="s">
        <v>2625</v>
      </c>
      <c r="F639" s="106" t="s">
        <v>2626</v>
      </c>
    </row>
    <row r="640" spans="1:6" x14ac:dyDescent="0.3">
      <c r="A640" s="71"/>
      <c r="B640" s="67"/>
      <c r="C640" s="16"/>
      <c r="D640" s="63"/>
      <c r="E640" s="106"/>
      <c r="F640" s="106"/>
    </row>
    <row r="641" spans="1:6" ht="31.2" x14ac:dyDescent="0.3">
      <c r="A641" s="162" t="s">
        <v>2627</v>
      </c>
      <c r="B641" s="56" t="s">
        <v>1961</v>
      </c>
      <c r="C641" s="117">
        <v>227200000</v>
      </c>
      <c r="D641" s="63"/>
      <c r="E641" s="106" t="s">
        <v>2500</v>
      </c>
      <c r="F641" s="258"/>
    </row>
    <row r="642" spans="1:6" ht="31.2" x14ac:dyDescent="0.3">
      <c r="A642" s="71">
        <v>1</v>
      </c>
      <c r="B642" s="62" t="s">
        <v>2501</v>
      </c>
      <c r="C642" s="16">
        <v>227200000</v>
      </c>
      <c r="D642" s="63" t="s">
        <v>2502</v>
      </c>
      <c r="E642" s="106" t="s">
        <v>2628</v>
      </c>
      <c r="F642" s="106" t="s">
        <v>2629</v>
      </c>
    </row>
    <row r="643" spans="1:6" x14ac:dyDescent="0.3">
      <c r="A643" s="71"/>
      <c r="B643" s="67"/>
      <c r="C643" s="16"/>
      <c r="D643" s="63"/>
      <c r="E643" s="106"/>
      <c r="F643" s="106"/>
    </row>
    <row r="644" spans="1:6" ht="31.2" x14ac:dyDescent="0.3">
      <c r="A644" s="162" t="s">
        <v>2630</v>
      </c>
      <c r="B644" s="56" t="s">
        <v>1961</v>
      </c>
      <c r="C644" s="117">
        <v>62800000</v>
      </c>
      <c r="D644" s="63"/>
      <c r="E644" s="106" t="s">
        <v>2500</v>
      </c>
      <c r="F644" s="258"/>
    </row>
    <row r="645" spans="1:6" ht="31.2" x14ac:dyDescent="0.3">
      <c r="A645" s="71">
        <v>1</v>
      </c>
      <c r="B645" s="62" t="s">
        <v>2501</v>
      </c>
      <c r="C645" s="16">
        <v>62800000</v>
      </c>
      <c r="D645" s="63" t="s">
        <v>2502</v>
      </c>
      <c r="E645" s="106" t="s">
        <v>2631</v>
      </c>
      <c r="F645" s="106" t="s">
        <v>2632</v>
      </c>
    </row>
    <row r="646" spans="1:6" x14ac:dyDescent="0.3">
      <c r="A646" s="71"/>
      <c r="B646" s="67"/>
      <c r="C646" s="16"/>
      <c r="D646" s="63"/>
      <c r="E646" s="106"/>
      <c r="F646" s="106"/>
    </row>
    <row r="647" spans="1:6" ht="31.2" x14ac:dyDescent="0.3">
      <c r="A647" s="162" t="s">
        <v>2633</v>
      </c>
      <c r="B647" s="56" t="s">
        <v>1961</v>
      </c>
      <c r="C647" s="117">
        <v>110800000</v>
      </c>
      <c r="D647" s="63"/>
      <c r="E647" s="106" t="s">
        <v>937</v>
      </c>
      <c r="F647" s="258"/>
    </row>
    <row r="648" spans="1:6" ht="31.2" x14ac:dyDescent="0.3">
      <c r="A648" s="71">
        <v>1</v>
      </c>
      <c r="B648" s="62" t="s">
        <v>2501</v>
      </c>
      <c r="C648" s="16">
        <v>110800000</v>
      </c>
      <c r="D648" s="63" t="s">
        <v>2502</v>
      </c>
      <c r="E648" s="106" t="s">
        <v>2634</v>
      </c>
      <c r="F648" s="106" t="s">
        <v>2635</v>
      </c>
    </row>
    <row r="649" spans="1:6" x14ac:dyDescent="0.3">
      <c r="A649" s="71"/>
      <c r="B649" s="67"/>
      <c r="C649" s="16"/>
      <c r="D649" s="63"/>
      <c r="E649" s="106"/>
      <c r="F649" s="106"/>
    </row>
    <row r="650" spans="1:6" ht="31.2" x14ac:dyDescent="0.3">
      <c r="A650" s="162" t="s">
        <v>2636</v>
      </c>
      <c r="B650" s="56" t="s">
        <v>1961</v>
      </c>
      <c r="C650" s="117">
        <v>304000000</v>
      </c>
      <c r="D650" s="63"/>
      <c r="E650" s="106" t="s">
        <v>937</v>
      </c>
      <c r="F650" s="258"/>
    </row>
    <row r="651" spans="1:6" ht="31.2" x14ac:dyDescent="0.3">
      <c r="A651" s="71">
        <v>1</v>
      </c>
      <c r="B651" s="62" t="s">
        <v>2501</v>
      </c>
      <c r="C651" s="16">
        <v>304000000</v>
      </c>
      <c r="D651" s="63" t="s">
        <v>2502</v>
      </c>
      <c r="E651" s="106" t="s">
        <v>2637</v>
      </c>
      <c r="F651" s="106" t="s">
        <v>2638</v>
      </c>
    </row>
    <row r="652" spans="1:6" x14ac:dyDescent="0.3">
      <c r="A652" s="71"/>
      <c r="B652" s="67"/>
      <c r="C652" s="16"/>
      <c r="D652" s="63"/>
      <c r="E652" s="106"/>
      <c r="F652" s="106"/>
    </row>
    <row r="653" spans="1:6" ht="31.2" x14ac:dyDescent="0.3">
      <c r="A653" s="162" t="s">
        <v>2639</v>
      </c>
      <c r="B653" s="56" t="s">
        <v>1961</v>
      </c>
      <c r="C653" s="117">
        <v>138800000</v>
      </c>
      <c r="D653" s="63"/>
      <c r="E653" s="106" t="s">
        <v>2500</v>
      </c>
      <c r="F653" s="258"/>
    </row>
    <row r="654" spans="1:6" ht="31.2" x14ac:dyDescent="0.3">
      <c r="A654" s="71">
        <v>1</v>
      </c>
      <c r="B654" s="62" t="s">
        <v>2501</v>
      </c>
      <c r="C654" s="16">
        <v>138800000</v>
      </c>
      <c r="D654" s="63" t="s">
        <v>2502</v>
      </c>
      <c r="E654" s="106" t="s">
        <v>2640</v>
      </c>
      <c r="F654" s="106" t="s">
        <v>2641</v>
      </c>
    </row>
    <row r="655" spans="1:6" x14ac:dyDescent="0.3">
      <c r="A655" s="71"/>
      <c r="B655" s="67"/>
      <c r="C655" s="16"/>
      <c r="D655" s="63"/>
      <c r="E655" s="106"/>
      <c r="F655" s="106"/>
    </row>
    <row r="656" spans="1:6" ht="31.2" x14ac:dyDescent="0.3">
      <c r="A656" s="162" t="s">
        <v>2642</v>
      </c>
      <c r="B656" s="56" t="s">
        <v>1961</v>
      </c>
      <c r="C656" s="117">
        <v>56800000</v>
      </c>
      <c r="D656" s="63"/>
      <c r="E656" s="106" t="s">
        <v>2500</v>
      </c>
      <c r="F656" s="258"/>
    </row>
    <row r="657" spans="1:6" ht="31.2" x14ac:dyDescent="0.3">
      <c r="A657" s="71">
        <v>1</v>
      </c>
      <c r="B657" s="62" t="s">
        <v>2501</v>
      </c>
      <c r="C657" s="16">
        <v>56800000</v>
      </c>
      <c r="D657" s="63" t="s">
        <v>2502</v>
      </c>
      <c r="E657" s="106" t="s">
        <v>2643</v>
      </c>
      <c r="F657" s="106" t="s">
        <v>2644</v>
      </c>
    </row>
    <row r="658" spans="1:6" x14ac:dyDescent="0.3">
      <c r="A658" s="71"/>
      <c r="B658" s="67"/>
      <c r="C658" s="16"/>
      <c r="D658" s="63"/>
      <c r="E658" s="106"/>
      <c r="F658" s="106"/>
    </row>
    <row r="659" spans="1:6" ht="31.2" x14ac:dyDescent="0.3">
      <c r="A659" s="162" t="s">
        <v>2645</v>
      </c>
      <c r="B659" s="56" t="s">
        <v>1961</v>
      </c>
      <c r="C659" s="117">
        <v>188000000</v>
      </c>
      <c r="D659" s="63"/>
      <c r="E659" s="106" t="s">
        <v>2500</v>
      </c>
      <c r="F659" s="258"/>
    </row>
    <row r="660" spans="1:6" ht="31.2" x14ac:dyDescent="0.3">
      <c r="A660" s="71">
        <v>1</v>
      </c>
      <c r="B660" s="62" t="s">
        <v>2501</v>
      </c>
      <c r="C660" s="16">
        <v>188000000</v>
      </c>
      <c r="D660" s="63" t="s">
        <v>2502</v>
      </c>
      <c r="E660" s="106" t="s">
        <v>2646</v>
      </c>
      <c r="F660" s="106" t="s">
        <v>2647</v>
      </c>
    </row>
    <row r="661" spans="1:6" x14ac:dyDescent="0.3">
      <c r="A661" s="71"/>
      <c r="B661" s="67"/>
      <c r="C661" s="16"/>
      <c r="D661" s="63"/>
      <c r="E661" s="106"/>
      <c r="F661" s="106"/>
    </row>
    <row r="662" spans="1:6" ht="31.2" x14ac:dyDescent="0.3">
      <c r="A662" s="162" t="s">
        <v>2648</v>
      </c>
      <c r="B662" s="56" t="s">
        <v>1961</v>
      </c>
      <c r="C662" s="117">
        <v>133200000</v>
      </c>
      <c r="D662" s="63"/>
      <c r="E662" s="106" t="s">
        <v>2500</v>
      </c>
      <c r="F662" s="258"/>
    </row>
    <row r="663" spans="1:6" ht="31.2" x14ac:dyDescent="0.3">
      <c r="A663" s="71">
        <v>1</v>
      </c>
      <c r="B663" s="62" t="s">
        <v>2501</v>
      </c>
      <c r="C663" s="16">
        <v>133200000</v>
      </c>
      <c r="D663" s="63" t="s">
        <v>2502</v>
      </c>
      <c r="E663" s="106" t="s">
        <v>2649</v>
      </c>
      <c r="F663" s="106" t="s">
        <v>2650</v>
      </c>
    </row>
    <row r="664" spans="1:6" x14ac:dyDescent="0.3">
      <c r="A664" s="71"/>
      <c r="B664" s="67"/>
      <c r="C664" s="16"/>
      <c r="D664" s="63"/>
      <c r="E664" s="106"/>
      <c r="F664" s="106"/>
    </row>
    <row r="665" spans="1:6" ht="31.2" x14ac:dyDescent="0.3">
      <c r="A665" s="162" t="s">
        <v>2651</v>
      </c>
      <c r="B665" s="56" t="s">
        <v>1961</v>
      </c>
      <c r="C665" s="117">
        <v>126400000</v>
      </c>
      <c r="D665" s="63"/>
      <c r="E665" s="106" t="s">
        <v>2500</v>
      </c>
      <c r="F665" s="258"/>
    </row>
    <row r="666" spans="1:6" ht="31.2" x14ac:dyDescent="0.3">
      <c r="A666" s="71">
        <v>1</v>
      </c>
      <c r="B666" s="62" t="s">
        <v>2501</v>
      </c>
      <c r="C666" s="16">
        <v>126400000</v>
      </c>
      <c r="D666" s="63" t="s">
        <v>2502</v>
      </c>
      <c r="E666" s="106" t="s">
        <v>2652</v>
      </c>
      <c r="F666" s="106" t="s">
        <v>2653</v>
      </c>
    </row>
    <row r="667" spans="1:6" x14ac:dyDescent="0.3">
      <c r="A667" s="71"/>
      <c r="B667" s="67"/>
      <c r="C667" s="16"/>
      <c r="D667" s="63"/>
      <c r="E667" s="106"/>
      <c r="F667" s="106"/>
    </row>
    <row r="668" spans="1:6" ht="31.2" x14ac:dyDescent="0.3">
      <c r="A668" s="162" t="s">
        <v>2654</v>
      </c>
      <c r="B668" s="56" t="s">
        <v>1961</v>
      </c>
      <c r="C668" s="117">
        <v>87600000</v>
      </c>
      <c r="D668" s="63"/>
      <c r="E668" s="106" t="s">
        <v>2500</v>
      </c>
      <c r="F668" s="258"/>
    </row>
    <row r="669" spans="1:6" ht="31.2" x14ac:dyDescent="0.3">
      <c r="A669" s="71">
        <v>1</v>
      </c>
      <c r="B669" s="62" t="s">
        <v>2501</v>
      </c>
      <c r="C669" s="16">
        <v>87600000</v>
      </c>
      <c r="D669" s="63" t="s">
        <v>2502</v>
      </c>
      <c r="E669" s="106" t="s">
        <v>2655</v>
      </c>
      <c r="F669" s="106" t="s">
        <v>2656</v>
      </c>
    </row>
    <row r="670" spans="1:6" x14ac:dyDescent="0.3">
      <c r="A670" s="71"/>
      <c r="B670" s="67"/>
      <c r="C670" s="16"/>
      <c r="D670" s="63"/>
      <c r="E670" s="106"/>
      <c r="F670" s="106"/>
    </row>
    <row r="671" spans="1:6" ht="31.2" x14ac:dyDescent="0.3">
      <c r="A671" s="162" t="s">
        <v>2657</v>
      </c>
      <c r="B671" s="56" t="s">
        <v>1961</v>
      </c>
      <c r="C671" s="117">
        <v>5008400000</v>
      </c>
      <c r="D671" s="63"/>
      <c r="E671" s="256"/>
      <c r="F671" s="258"/>
    </row>
    <row r="672" spans="1:6" ht="46.8" x14ac:dyDescent="0.3">
      <c r="A672" s="71">
        <v>1</v>
      </c>
      <c r="B672" s="62" t="s">
        <v>2658</v>
      </c>
      <c r="C672" s="16">
        <v>5008400000</v>
      </c>
      <c r="D672" s="63" t="s">
        <v>2659</v>
      </c>
      <c r="E672" s="106" t="s">
        <v>2660</v>
      </c>
      <c r="F672" s="106" t="s">
        <v>2661</v>
      </c>
    </row>
    <row r="673" spans="1:6" x14ac:dyDescent="0.3">
      <c r="A673" s="71"/>
      <c r="B673" s="67"/>
      <c r="C673" s="16"/>
      <c r="D673" s="63"/>
      <c r="E673" s="106"/>
      <c r="F673" s="106"/>
    </row>
    <row r="674" spans="1:6" ht="31.2" x14ac:dyDescent="0.3">
      <c r="A674" s="162" t="s">
        <v>2662</v>
      </c>
      <c r="B674" s="56" t="s">
        <v>1961</v>
      </c>
      <c r="C674" s="117">
        <v>3756800000</v>
      </c>
      <c r="D674" s="63"/>
      <c r="E674" s="256"/>
      <c r="F674" s="258"/>
    </row>
    <row r="675" spans="1:6" ht="46.8" x14ac:dyDescent="0.3">
      <c r="A675" s="71">
        <v>1</v>
      </c>
      <c r="B675" s="62" t="s">
        <v>2658</v>
      </c>
      <c r="C675" s="16">
        <v>3756800000</v>
      </c>
      <c r="D675" s="63" t="s">
        <v>2659</v>
      </c>
      <c r="E675" s="106" t="s">
        <v>2324</v>
      </c>
      <c r="F675" s="106" t="s">
        <v>2663</v>
      </c>
    </row>
    <row r="676" spans="1:6" x14ac:dyDescent="0.3">
      <c r="A676" s="71"/>
      <c r="B676" s="67"/>
      <c r="C676" s="16"/>
      <c r="D676" s="63"/>
      <c r="E676" s="106"/>
      <c r="F676" s="106"/>
    </row>
    <row r="677" spans="1:6" ht="31.2" x14ac:dyDescent="0.3">
      <c r="A677" s="162" t="s">
        <v>2664</v>
      </c>
      <c r="B677" s="56" t="s">
        <v>1961</v>
      </c>
      <c r="C677" s="117">
        <v>4704000000</v>
      </c>
      <c r="D677" s="63"/>
      <c r="E677" s="106" t="s">
        <v>937</v>
      </c>
      <c r="F677" s="258"/>
    </row>
    <row r="678" spans="1:6" ht="46.8" x14ac:dyDescent="0.3">
      <c r="A678" s="71">
        <v>1</v>
      </c>
      <c r="B678" s="62" t="s">
        <v>2658</v>
      </c>
      <c r="C678" s="16">
        <v>4704000000</v>
      </c>
      <c r="D678" s="63" t="s">
        <v>2659</v>
      </c>
      <c r="E678" s="106" t="s">
        <v>2665</v>
      </c>
      <c r="F678" s="106" t="s">
        <v>2666</v>
      </c>
    </row>
    <row r="679" spans="1:6" x14ac:dyDescent="0.3">
      <c r="A679" s="71"/>
      <c r="B679" s="67"/>
      <c r="C679" s="16"/>
      <c r="D679" s="63"/>
      <c r="E679" s="106"/>
      <c r="F679" s="106"/>
    </row>
    <row r="680" spans="1:6" ht="31.2" x14ac:dyDescent="0.3">
      <c r="A680" s="162" t="s">
        <v>2667</v>
      </c>
      <c r="B680" s="56" t="s">
        <v>1961</v>
      </c>
      <c r="C680" s="117">
        <v>4280000000</v>
      </c>
      <c r="D680" s="63"/>
      <c r="E680" s="106" t="s">
        <v>937</v>
      </c>
      <c r="F680" s="258"/>
    </row>
    <row r="681" spans="1:6" ht="46.8" x14ac:dyDescent="0.3">
      <c r="A681" s="71">
        <v>1</v>
      </c>
      <c r="B681" s="62" t="s">
        <v>2658</v>
      </c>
      <c r="C681" s="16">
        <v>4280000000</v>
      </c>
      <c r="D681" s="63" t="s">
        <v>2659</v>
      </c>
      <c r="E681" s="106" t="s">
        <v>2349</v>
      </c>
      <c r="F681" s="106" t="s">
        <v>2668</v>
      </c>
    </row>
    <row r="682" spans="1:6" x14ac:dyDescent="0.3">
      <c r="A682" s="71"/>
      <c r="B682" s="67"/>
      <c r="C682" s="16"/>
      <c r="D682" s="63"/>
      <c r="E682" s="106"/>
      <c r="F682" s="106"/>
    </row>
    <row r="683" spans="1:6" ht="31.2" x14ac:dyDescent="0.3">
      <c r="A683" s="162" t="s">
        <v>2669</v>
      </c>
      <c r="B683" s="56" t="s">
        <v>1961</v>
      </c>
      <c r="C683" s="117">
        <v>4224000000</v>
      </c>
      <c r="D683" s="63"/>
      <c r="E683" s="256"/>
      <c r="F683" s="258"/>
    </row>
    <row r="684" spans="1:6" ht="46.8" x14ac:dyDescent="0.3">
      <c r="A684" s="71">
        <v>1</v>
      </c>
      <c r="B684" s="62" t="s">
        <v>2658</v>
      </c>
      <c r="C684" s="16">
        <v>4224000000</v>
      </c>
      <c r="D684" s="63" t="s">
        <v>2659</v>
      </c>
      <c r="E684" s="106" t="s">
        <v>2362</v>
      </c>
      <c r="F684" s="106" t="s">
        <v>2670</v>
      </c>
    </row>
    <row r="685" spans="1:6" x14ac:dyDescent="0.3">
      <c r="A685" s="71"/>
      <c r="B685" s="67"/>
      <c r="C685" s="16"/>
      <c r="D685" s="63"/>
      <c r="E685" s="106"/>
      <c r="F685" s="106"/>
    </row>
    <row r="686" spans="1:6" ht="31.2" x14ac:dyDescent="0.3">
      <c r="A686" s="162" t="s">
        <v>2671</v>
      </c>
      <c r="B686" s="56" t="s">
        <v>1961</v>
      </c>
      <c r="C686" s="117">
        <v>2872000000</v>
      </c>
      <c r="D686" s="63"/>
      <c r="E686" s="106" t="s">
        <v>937</v>
      </c>
      <c r="F686" s="258"/>
    </row>
    <row r="687" spans="1:6" ht="46.8" x14ac:dyDescent="0.3">
      <c r="A687" s="71">
        <v>1</v>
      </c>
      <c r="B687" s="62" t="s">
        <v>2658</v>
      </c>
      <c r="C687" s="16">
        <v>2872000000</v>
      </c>
      <c r="D687" s="63" t="s">
        <v>2659</v>
      </c>
      <c r="E687" s="106" t="s">
        <v>2376</v>
      </c>
      <c r="F687" s="106" t="s">
        <v>2672</v>
      </c>
    </row>
    <row r="688" spans="1:6" x14ac:dyDescent="0.3">
      <c r="A688" s="71"/>
      <c r="B688" s="67"/>
      <c r="C688" s="16"/>
      <c r="D688" s="63"/>
      <c r="E688" s="106"/>
      <c r="F688" s="106"/>
    </row>
    <row r="689" spans="1:6" ht="31.2" x14ac:dyDescent="0.3">
      <c r="A689" s="162" t="s">
        <v>2673</v>
      </c>
      <c r="B689" s="56" t="s">
        <v>1961</v>
      </c>
      <c r="C689" s="117">
        <v>2669600000</v>
      </c>
      <c r="D689" s="63"/>
      <c r="E689" s="106" t="s">
        <v>937</v>
      </c>
      <c r="F689" s="258"/>
    </row>
    <row r="690" spans="1:6" ht="46.8" x14ac:dyDescent="0.3">
      <c r="A690" s="71">
        <v>1</v>
      </c>
      <c r="B690" s="62" t="s">
        <v>2658</v>
      </c>
      <c r="C690" s="16">
        <v>2669600000</v>
      </c>
      <c r="D690" s="63" t="s">
        <v>2659</v>
      </c>
      <c r="E690" s="106" t="s">
        <v>2674</v>
      </c>
      <c r="F690" s="106" t="s">
        <v>2675</v>
      </c>
    </row>
    <row r="691" spans="1:6" x14ac:dyDescent="0.3">
      <c r="A691" s="71"/>
      <c r="B691" s="67"/>
      <c r="C691" s="16"/>
      <c r="D691" s="63"/>
      <c r="E691" s="106"/>
      <c r="F691" s="106"/>
    </row>
    <row r="692" spans="1:6" ht="31.2" x14ac:dyDescent="0.3">
      <c r="A692" s="162" t="s">
        <v>2676</v>
      </c>
      <c r="B692" s="56" t="s">
        <v>1961</v>
      </c>
      <c r="C692" s="117">
        <v>2806400000</v>
      </c>
      <c r="D692" s="63"/>
      <c r="E692" s="256"/>
      <c r="F692" s="258"/>
    </row>
    <row r="693" spans="1:6" ht="46.8" x14ac:dyDescent="0.3">
      <c r="A693" s="71">
        <v>1</v>
      </c>
      <c r="B693" s="62" t="s">
        <v>2658</v>
      </c>
      <c r="C693" s="16">
        <v>2806400000</v>
      </c>
      <c r="D693" s="63" t="s">
        <v>2659</v>
      </c>
      <c r="E693" s="106" t="s">
        <v>937</v>
      </c>
      <c r="F693" s="106" t="s">
        <v>2677</v>
      </c>
    </row>
    <row r="694" spans="1:6" x14ac:dyDescent="0.3">
      <c r="A694" s="71"/>
      <c r="B694" s="67"/>
      <c r="C694" s="16"/>
      <c r="D694" s="63"/>
      <c r="E694" s="106"/>
      <c r="F694" s="106"/>
    </row>
    <row r="695" spans="1:6" ht="31.2" x14ac:dyDescent="0.3">
      <c r="A695" s="162" t="s">
        <v>2678</v>
      </c>
      <c r="B695" s="56" t="s">
        <v>1961</v>
      </c>
      <c r="C695" s="117">
        <v>1876800000</v>
      </c>
      <c r="D695" s="63"/>
      <c r="E695" s="256"/>
      <c r="F695" s="258"/>
    </row>
    <row r="696" spans="1:6" ht="46.8" x14ac:dyDescent="0.3">
      <c r="A696" s="71">
        <v>1</v>
      </c>
      <c r="B696" s="62" t="s">
        <v>2658</v>
      </c>
      <c r="C696" s="16">
        <v>1876800000</v>
      </c>
      <c r="D696" s="63" t="s">
        <v>2659</v>
      </c>
      <c r="E696" s="106" t="s">
        <v>2410</v>
      </c>
      <c r="F696" s="106" t="s">
        <v>2679</v>
      </c>
    </row>
    <row r="697" spans="1:6" x14ac:dyDescent="0.3">
      <c r="A697" s="71"/>
      <c r="B697" s="67"/>
      <c r="C697" s="16"/>
      <c r="D697" s="63"/>
      <c r="E697" s="106"/>
      <c r="F697" s="106"/>
    </row>
    <row r="698" spans="1:6" ht="31.2" x14ac:dyDescent="0.3">
      <c r="A698" s="162" t="s">
        <v>2680</v>
      </c>
      <c r="B698" s="56" t="s">
        <v>1961</v>
      </c>
      <c r="C698" s="117">
        <v>1754400000</v>
      </c>
      <c r="D698" s="63"/>
      <c r="E698" s="256"/>
      <c r="F698" s="258"/>
    </row>
    <row r="699" spans="1:6" ht="46.8" x14ac:dyDescent="0.3">
      <c r="A699" s="71">
        <v>1</v>
      </c>
      <c r="B699" s="62" t="s">
        <v>2658</v>
      </c>
      <c r="C699" s="16">
        <v>1754400000</v>
      </c>
      <c r="D699" s="63" t="s">
        <v>2659</v>
      </c>
      <c r="E699" s="106" t="s">
        <v>2681</v>
      </c>
      <c r="F699" s="106" t="s">
        <v>2682</v>
      </c>
    </row>
    <row r="700" spans="1:6" x14ac:dyDescent="0.3">
      <c r="A700" s="71"/>
      <c r="B700" s="67"/>
      <c r="C700" s="16"/>
      <c r="D700" s="63"/>
      <c r="E700" s="106"/>
      <c r="F700" s="106"/>
    </row>
    <row r="701" spans="1:6" ht="31.2" x14ac:dyDescent="0.3">
      <c r="A701" s="162" t="s">
        <v>2683</v>
      </c>
      <c r="B701" s="56" t="s">
        <v>1961</v>
      </c>
      <c r="C701" s="117">
        <v>2370400000</v>
      </c>
      <c r="D701" s="63"/>
      <c r="E701" s="256"/>
      <c r="F701" s="258"/>
    </row>
    <row r="702" spans="1:6" ht="46.8" x14ac:dyDescent="0.3">
      <c r="A702" s="71">
        <v>1</v>
      </c>
      <c r="B702" s="62" t="s">
        <v>2658</v>
      </c>
      <c r="C702" s="16">
        <v>2370400000</v>
      </c>
      <c r="D702" s="63" t="s">
        <v>2659</v>
      </c>
      <c r="E702" s="106" t="s">
        <v>937</v>
      </c>
      <c r="F702" s="106" t="s">
        <v>2684</v>
      </c>
    </row>
    <row r="703" spans="1:6" x14ac:dyDescent="0.3">
      <c r="A703" s="71"/>
      <c r="B703" s="67"/>
      <c r="C703" s="16"/>
      <c r="D703" s="63"/>
      <c r="E703" s="106"/>
      <c r="F703" s="106"/>
    </row>
    <row r="704" spans="1:6" ht="31.2" x14ac:dyDescent="0.3">
      <c r="A704" s="162" t="s">
        <v>2685</v>
      </c>
      <c r="B704" s="56" t="s">
        <v>1961</v>
      </c>
      <c r="C704" s="117">
        <v>2776000000</v>
      </c>
      <c r="D704" s="63"/>
      <c r="E704" s="256"/>
      <c r="F704" s="258"/>
    </row>
    <row r="705" spans="1:6" ht="46.8" x14ac:dyDescent="0.3">
      <c r="A705" s="71">
        <v>1</v>
      </c>
      <c r="B705" s="62" t="s">
        <v>2658</v>
      </c>
      <c r="C705" s="16">
        <v>2776000000</v>
      </c>
      <c r="D705" s="63" t="s">
        <v>2659</v>
      </c>
      <c r="E705" s="106" t="s">
        <v>2686</v>
      </c>
      <c r="F705" s="106" t="s">
        <v>2687</v>
      </c>
    </row>
    <row r="706" spans="1:6" x14ac:dyDescent="0.3">
      <c r="A706" s="71"/>
      <c r="B706" s="67"/>
      <c r="C706" s="16"/>
      <c r="D706" s="63"/>
      <c r="E706" s="106"/>
      <c r="F706" s="106"/>
    </row>
    <row r="707" spans="1:6" ht="31.2" x14ac:dyDescent="0.3">
      <c r="A707" s="162" t="s">
        <v>2688</v>
      </c>
      <c r="B707" s="56" t="s">
        <v>1961</v>
      </c>
      <c r="C707" s="117">
        <v>2708000000</v>
      </c>
      <c r="D707" s="63"/>
      <c r="E707" s="256"/>
      <c r="F707" s="258"/>
    </row>
    <row r="708" spans="1:6" ht="46.8" x14ac:dyDescent="0.3">
      <c r="A708" s="71">
        <v>1</v>
      </c>
      <c r="B708" s="62" t="s">
        <v>2658</v>
      </c>
      <c r="C708" s="16">
        <v>2708000000</v>
      </c>
      <c r="D708" s="63" t="s">
        <v>2659</v>
      </c>
      <c r="E708" s="106" t="s">
        <v>2689</v>
      </c>
      <c r="F708" s="106" t="s">
        <v>2690</v>
      </c>
    </row>
    <row r="709" spans="1:6" x14ac:dyDescent="0.3">
      <c r="A709" s="71"/>
      <c r="B709" s="67"/>
      <c r="C709" s="16"/>
      <c r="D709" s="63"/>
      <c r="E709" s="106"/>
      <c r="F709" s="106"/>
    </row>
    <row r="710" spans="1:6" ht="31.2" x14ac:dyDescent="0.3">
      <c r="A710" s="162" t="s">
        <v>2691</v>
      </c>
      <c r="B710" s="56" t="s">
        <v>1961</v>
      </c>
      <c r="C710" s="117">
        <v>1913600000</v>
      </c>
      <c r="D710" s="63"/>
      <c r="E710" s="256"/>
      <c r="F710" s="258"/>
    </row>
    <row r="711" spans="1:6" ht="46.8" x14ac:dyDescent="0.3">
      <c r="A711" s="71">
        <v>1</v>
      </c>
      <c r="B711" s="62" t="s">
        <v>2658</v>
      </c>
      <c r="C711" s="16">
        <v>1913600000</v>
      </c>
      <c r="D711" s="63" t="s">
        <v>2659</v>
      </c>
      <c r="E711" s="106" t="s">
        <v>2692</v>
      </c>
      <c r="F711" s="106" t="s">
        <v>2693</v>
      </c>
    </row>
    <row r="712" spans="1:6" x14ac:dyDescent="0.3">
      <c r="A712" s="71"/>
      <c r="B712" s="67"/>
      <c r="C712" s="16"/>
      <c r="D712" s="63"/>
      <c r="E712" s="106"/>
      <c r="F712" s="106"/>
    </row>
    <row r="713" spans="1:6" ht="31.2" x14ac:dyDescent="0.3">
      <c r="A713" s="162" t="s">
        <v>2694</v>
      </c>
      <c r="B713" s="56" t="s">
        <v>1961</v>
      </c>
      <c r="C713" s="117">
        <v>1888800000</v>
      </c>
      <c r="D713" s="63"/>
      <c r="E713" s="256"/>
      <c r="F713" s="258"/>
    </row>
    <row r="714" spans="1:6" ht="46.8" x14ac:dyDescent="0.3">
      <c r="A714" s="71">
        <v>1</v>
      </c>
      <c r="B714" s="62" t="s">
        <v>2658</v>
      </c>
      <c r="C714" s="16">
        <v>1888800000</v>
      </c>
      <c r="D714" s="63" t="s">
        <v>2659</v>
      </c>
      <c r="E714" s="106" t="s">
        <v>2471</v>
      </c>
      <c r="F714" s="106" t="s">
        <v>2695</v>
      </c>
    </row>
    <row r="715" spans="1:6" x14ac:dyDescent="0.3">
      <c r="A715" s="71"/>
      <c r="B715" s="67"/>
      <c r="C715" s="16"/>
      <c r="D715" s="63"/>
      <c r="E715" s="106"/>
      <c r="F715" s="106"/>
    </row>
    <row r="716" spans="1:6" ht="31.2" x14ac:dyDescent="0.3">
      <c r="A716" s="162" t="s">
        <v>2696</v>
      </c>
      <c r="B716" s="56" t="s">
        <v>1961</v>
      </c>
      <c r="C716" s="117">
        <v>2788000000</v>
      </c>
      <c r="D716" s="63"/>
      <c r="E716" s="256"/>
      <c r="F716" s="258"/>
    </row>
    <row r="717" spans="1:6" ht="46.8" x14ac:dyDescent="0.3">
      <c r="A717" s="71">
        <v>1</v>
      </c>
      <c r="B717" s="62" t="s">
        <v>2658</v>
      </c>
      <c r="C717" s="16">
        <v>2788000000</v>
      </c>
      <c r="D717" s="63" t="s">
        <v>2659</v>
      </c>
      <c r="E717" s="106" t="s">
        <v>2697</v>
      </c>
      <c r="F717" s="106" t="s">
        <v>2483</v>
      </c>
    </row>
    <row r="718" spans="1:6" x14ac:dyDescent="0.3">
      <c r="A718" s="71"/>
      <c r="B718" s="67"/>
      <c r="C718" s="16"/>
      <c r="D718" s="63"/>
      <c r="E718" s="106"/>
      <c r="F718" s="106"/>
    </row>
    <row r="719" spans="1:6" ht="31.2" x14ac:dyDescent="0.3">
      <c r="A719" s="162" t="s">
        <v>2698</v>
      </c>
      <c r="B719" s="56" t="s">
        <v>1961</v>
      </c>
      <c r="C719" s="117">
        <v>2174400000</v>
      </c>
      <c r="D719" s="63"/>
      <c r="E719" s="256"/>
      <c r="F719" s="258"/>
    </row>
    <row r="720" spans="1:6" ht="46.8" x14ac:dyDescent="0.3">
      <c r="A720" s="71">
        <v>1</v>
      </c>
      <c r="B720" s="62" t="s">
        <v>2658</v>
      </c>
      <c r="C720" s="16">
        <v>2174400000</v>
      </c>
      <c r="D720" s="63" t="s">
        <v>2659</v>
      </c>
      <c r="E720" s="106" t="s">
        <v>2699</v>
      </c>
      <c r="F720" s="106" t="s">
        <v>2700</v>
      </c>
    </row>
    <row r="721" spans="1:6" x14ac:dyDescent="0.3">
      <c r="A721" s="71"/>
      <c r="B721" s="67"/>
      <c r="C721" s="16"/>
      <c r="D721" s="63"/>
      <c r="E721" s="106"/>
      <c r="F721" s="106"/>
    </row>
    <row r="722" spans="1:6" ht="31.2" x14ac:dyDescent="0.3">
      <c r="A722" s="162" t="s">
        <v>2701</v>
      </c>
      <c r="B722" s="56" t="s">
        <v>1961</v>
      </c>
      <c r="C722" s="117">
        <v>803000000</v>
      </c>
      <c r="D722" s="63"/>
      <c r="E722" s="256"/>
      <c r="F722" s="258"/>
    </row>
    <row r="723" spans="1:6" ht="46.8" x14ac:dyDescent="0.3">
      <c r="A723" s="71">
        <v>1</v>
      </c>
      <c r="B723" s="62" t="s">
        <v>2702</v>
      </c>
      <c r="C723" s="16">
        <v>803000000</v>
      </c>
      <c r="D723" s="63" t="s">
        <v>2703</v>
      </c>
      <c r="E723" s="106" t="s">
        <v>2704</v>
      </c>
      <c r="F723" s="106" t="s">
        <v>2705</v>
      </c>
    </row>
    <row r="724" spans="1:6" x14ac:dyDescent="0.3">
      <c r="A724" s="71"/>
      <c r="B724" s="67"/>
      <c r="C724" s="16"/>
      <c r="D724" s="63"/>
      <c r="E724" s="106"/>
      <c r="F724" s="106"/>
    </row>
    <row r="725" spans="1:6" ht="31.2" x14ac:dyDescent="0.3">
      <c r="A725" s="162" t="s">
        <v>2701</v>
      </c>
      <c r="B725" s="56" t="s">
        <v>1961</v>
      </c>
      <c r="C725" s="117">
        <v>830000000</v>
      </c>
      <c r="D725" s="63"/>
      <c r="E725" s="106" t="s">
        <v>2500</v>
      </c>
      <c r="F725" s="258"/>
    </row>
    <row r="726" spans="1:6" ht="46.8" x14ac:dyDescent="0.3">
      <c r="A726" s="71">
        <v>1</v>
      </c>
      <c r="B726" s="62" t="s">
        <v>2702</v>
      </c>
      <c r="C726" s="16">
        <v>830000000</v>
      </c>
      <c r="D726" s="63" t="s">
        <v>2703</v>
      </c>
      <c r="E726" s="106" t="s">
        <v>2706</v>
      </c>
      <c r="F726" s="106" t="s">
        <v>2707</v>
      </c>
    </row>
    <row r="727" spans="1:6" x14ac:dyDescent="0.3">
      <c r="A727" s="71"/>
      <c r="B727" s="67"/>
      <c r="C727" s="16"/>
      <c r="D727" s="63"/>
      <c r="E727" s="106"/>
      <c r="F727" s="106"/>
    </row>
    <row r="728" spans="1:6" ht="31.2" x14ac:dyDescent="0.3">
      <c r="A728" s="162" t="s">
        <v>2708</v>
      </c>
      <c r="B728" s="56" t="s">
        <v>1961</v>
      </c>
      <c r="C728" s="117">
        <v>874000000</v>
      </c>
      <c r="D728" s="63"/>
      <c r="E728" s="256"/>
      <c r="F728" s="258"/>
    </row>
    <row r="729" spans="1:6" ht="46.8" x14ac:dyDescent="0.3">
      <c r="A729" s="71">
        <v>1</v>
      </c>
      <c r="B729" s="62" t="s">
        <v>2702</v>
      </c>
      <c r="C729" s="16">
        <v>874000000</v>
      </c>
      <c r="D729" s="63" t="s">
        <v>2703</v>
      </c>
      <c r="E729" s="106" t="s">
        <v>2709</v>
      </c>
      <c r="F729" s="106" t="s">
        <v>2710</v>
      </c>
    </row>
    <row r="730" spans="1:6" x14ac:dyDescent="0.3">
      <c r="A730" s="71"/>
      <c r="B730" s="67"/>
      <c r="C730" s="16"/>
      <c r="D730" s="63"/>
      <c r="E730" s="106"/>
      <c r="F730" s="106"/>
    </row>
    <row r="731" spans="1:6" ht="31.2" x14ac:dyDescent="0.3">
      <c r="A731" s="162" t="s">
        <v>2711</v>
      </c>
      <c r="B731" s="56" t="s">
        <v>1961</v>
      </c>
      <c r="C731" s="117">
        <v>771000000</v>
      </c>
      <c r="D731" s="63"/>
      <c r="E731" s="106" t="s">
        <v>2500</v>
      </c>
      <c r="F731" s="258"/>
    </row>
    <row r="732" spans="1:6" ht="46.8" x14ac:dyDescent="0.3">
      <c r="A732" s="71">
        <v>1</v>
      </c>
      <c r="B732" s="62" t="s">
        <v>2702</v>
      </c>
      <c r="C732" s="16">
        <v>771000000</v>
      </c>
      <c r="D732" s="63" t="s">
        <v>2703</v>
      </c>
      <c r="E732" s="106" t="s">
        <v>2512</v>
      </c>
      <c r="F732" s="106" t="s">
        <v>2712</v>
      </c>
    </row>
    <row r="733" spans="1:6" x14ac:dyDescent="0.3">
      <c r="A733" s="71"/>
      <c r="B733" s="67"/>
      <c r="C733" s="16"/>
      <c r="D733" s="63"/>
      <c r="E733" s="106"/>
      <c r="F733" s="106"/>
    </row>
    <row r="734" spans="1:6" ht="31.2" x14ac:dyDescent="0.3">
      <c r="A734" s="162" t="s">
        <v>2713</v>
      </c>
      <c r="B734" s="56" t="s">
        <v>1961</v>
      </c>
      <c r="C734" s="117">
        <v>771000000</v>
      </c>
      <c r="D734" s="63"/>
      <c r="E734" s="256"/>
      <c r="F734" s="258"/>
    </row>
    <row r="735" spans="1:6" ht="46.8" x14ac:dyDescent="0.3">
      <c r="A735" s="71">
        <v>1</v>
      </c>
      <c r="B735" s="62" t="s">
        <v>2702</v>
      </c>
      <c r="C735" s="16">
        <v>771000000</v>
      </c>
      <c r="D735" s="63" t="s">
        <v>2703</v>
      </c>
      <c r="E735" s="106" t="s">
        <v>2714</v>
      </c>
      <c r="F735" s="106" t="s">
        <v>2715</v>
      </c>
    </row>
    <row r="736" spans="1:6" x14ac:dyDescent="0.3">
      <c r="A736" s="71"/>
      <c r="B736" s="67"/>
      <c r="C736" s="16"/>
      <c r="D736" s="63"/>
      <c r="E736" s="106"/>
      <c r="F736" s="106"/>
    </row>
    <row r="737" spans="1:6" ht="31.2" x14ac:dyDescent="0.3">
      <c r="A737" s="162" t="s">
        <v>2716</v>
      </c>
      <c r="B737" s="56" t="s">
        <v>1961</v>
      </c>
      <c r="C737" s="117">
        <v>758000000</v>
      </c>
      <c r="D737" s="63"/>
      <c r="E737" s="106" t="s">
        <v>2500</v>
      </c>
      <c r="F737" s="258"/>
    </row>
    <row r="738" spans="1:6" ht="46.8" x14ac:dyDescent="0.3">
      <c r="A738" s="71">
        <v>1</v>
      </c>
      <c r="B738" s="62" t="s">
        <v>2702</v>
      </c>
      <c r="C738" s="16">
        <v>758000000</v>
      </c>
      <c r="D738" s="63" t="s">
        <v>2703</v>
      </c>
      <c r="E738" s="106" t="s">
        <v>2717</v>
      </c>
      <c r="F738" s="106" t="s">
        <v>2718</v>
      </c>
    </row>
    <row r="739" spans="1:6" x14ac:dyDescent="0.3">
      <c r="A739" s="71"/>
      <c r="B739" s="67"/>
      <c r="C739" s="16"/>
      <c r="D739" s="63"/>
      <c r="E739" s="106"/>
      <c r="F739" s="106"/>
    </row>
    <row r="740" spans="1:6" ht="31.2" x14ac:dyDescent="0.3">
      <c r="A740" s="162" t="s">
        <v>2719</v>
      </c>
      <c r="B740" s="56" t="s">
        <v>1961</v>
      </c>
      <c r="C740" s="117">
        <v>660000000</v>
      </c>
      <c r="D740" s="63"/>
      <c r="E740" s="106" t="s">
        <v>2500</v>
      </c>
      <c r="F740" s="258"/>
    </row>
    <row r="741" spans="1:6" ht="46.8" x14ac:dyDescent="0.3">
      <c r="A741" s="71">
        <v>1</v>
      </c>
      <c r="B741" s="62" t="s">
        <v>2702</v>
      </c>
      <c r="C741" s="16">
        <v>660000000</v>
      </c>
      <c r="D741" s="63" t="s">
        <v>2703</v>
      </c>
      <c r="E741" s="106" t="s">
        <v>2521</v>
      </c>
      <c r="F741" s="106" t="s">
        <v>2522</v>
      </c>
    </row>
    <row r="742" spans="1:6" x14ac:dyDescent="0.3">
      <c r="A742" s="71"/>
      <c r="B742" s="67"/>
      <c r="C742" s="16"/>
      <c r="D742" s="63"/>
      <c r="E742" s="106"/>
      <c r="F742" s="106"/>
    </row>
    <row r="743" spans="1:6" ht="31.2" x14ac:dyDescent="0.3">
      <c r="A743" s="162" t="s">
        <v>2720</v>
      </c>
      <c r="B743" s="56" t="s">
        <v>1961</v>
      </c>
      <c r="C743" s="117">
        <v>605000000</v>
      </c>
      <c r="D743" s="63"/>
      <c r="E743" s="106" t="s">
        <v>2500</v>
      </c>
      <c r="F743" s="258"/>
    </row>
    <row r="744" spans="1:6" ht="46.8" x14ac:dyDescent="0.3">
      <c r="A744" s="71">
        <v>1</v>
      </c>
      <c r="B744" s="62" t="s">
        <v>2702</v>
      </c>
      <c r="C744" s="16">
        <v>605000000</v>
      </c>
      <c r="D744" s="63" t="s">
        <v>2703</v>
      </c>
      <c r="E744" s="106" t="s">
        <v>2721</v>
      </c>
      <c r="F744" s="106" t="s">
        <v>2722</v>
      </c>
    </row>
    <row r="745" spans="1:6" x14ac:dyDescent="0.3">
      <c r="A745" s="71"/>
      <c r="B745" s="67"/>
      <c r="C745" s="16"/>
      <c r="D745" s="63"/>
      <c r="E745" s="106"/>
      <c r="F745" s="106"/>
    </row>
    <row r="746" spans="1:6" ht="31.2" x14ac:dyDescent="0.3">
      <c r="A746" s="162" t="s">
        <v>2723</v>
      </c>
      <c r="B746" s="56" t="s">
        <v>1961</v>
      </c>
      <c r="C746" s="117">
        <v>795000000</v>
      </c>
      <c r="D746" s="63"/>
      <c r="E746" s="106" t="s">
        <v>2724</v>
      </c>
      <c r="F746" s="258"/>
    </row>
    <row r="747" spans="1:6" ht="46.8" x14ac:dyDescent="0.3">
      <c r="A747" s="71">
        <v>1</v>
      </c>
      <c r="B747" s="62" t="s">
        <v>2702</v>
      </c>
      <c r="C747" s="16">
        <v>795000000</v>
      </c>
      <c r="D747" s="63" t="s">
        <v>2703</v>
      </c>
      <c r="E747" s="106" t="s">
        <v>2527</v>
      </c>
      <c r="F747" s="106" t="s">
        <v>2528</v>
      </c>
    </row>
    <row r="748" spans="1:6" x14ac:dyDescent="0.3">
      <c r="A748" s="71"/>
      <c r="B748" s="67"/>
      <c r="C748" s="16"/>
      <c r="D748" s="63"/>
      <c r="E748" s="106"/>
      <c r="F748" s="106"/>
    </row>
    <row r="749" spans="1:6" ht="31.2" x14ac:dyDescent="0.3">
      <c r="A749" s="162" t="s">
        <v>2725</v>
      </c>
      <c r="B749" s="56" t="s">
        <v>1961</v>
      </c>
      <c r="C749" s="117">
        <v>667000000</v>
      </c>
      <c r="D749" s="63"/>
      <c r="E749" s="106" t="s">
        <v>2726</v>
      </c>
      <c r="F749" s="258"/>
    </row>
    <row r="750" spans="1:6" ht="46.8" x14ac:dyDescent="0.3">
      <c r="A750" s="71">
        <v>1</v>
      </c>
      <c r="B750" s="62" t="s">
        <v>2702</v>
      </c>
      <c r="C750" s="16">
        <v>667000000</v>
      </c>
      <c r="D750" s="63" t="s">
        <v>2703</v>
      </c>
      <c r="E750" s="106" t="s">
        <v>2530</v>
      </c>
      <c r="F750" s="106" t="s">
        <v>2531</v>
      </c>
    </row>
    <row r="751" spans="1:6" x14ac:dyDescent="0.3">
      <c r="A751" s="71"/>
      <c r="B751" s="67"/>
      <c r="C751" s="16"/>
      <c r="D751" s="63"/>
      <c r="E751" s="106"/>
      <c r="F751" s="106"/>
    </row>
    <row r="752" spans="1:6" ht="31.2" x14ac:dyDescent="0.3">
      <c r="A752" s="162" t="s">
        <v>2727</v>
      </c>
      <c r="B752" s="56" t="s">
        <v>1961</v>
      </c>
      <c r="C752" s="117">
        <v>599000000</v>
      </c>
      <c r="D752" s="63"/>
      <c r="E752" s="106" t="s">
        <v>2728</v>
      </c>
      <c r="F752" s="258"/>
    </row>
    <row r="753" spans="1:6" ht="46.8" x14ac:dyDescent="0.3">
      <c r="A753" s="71">
        <v>1</v>
      </c>
      <c r="B753" s="62" t="s">
        <v>2702</v>
      </c>
      <c r="C753" s="16">
        <v>599000000</v>
      </c>
      <c r="D753" s="63" t="s">
        <v>2703</v>
      </c>
      <c r="E753" s="106" t="s">
        <v>2728</v>
      </c>
      <c r="F753" s="106" t="s">
        <v>2036</v>
      </c>
    </row>
    <row r="754" spans="1:6" x14ac:dyDescent="0.3">
      <c r="A754" s="71"/>
      <c r="B754" s="67"/>
      <c r="C754" s="16"/>
      <c r="D754" s="63"/>
      <c r="E754" s="106"/>
      <c r="F754" s="106"/>
    </row>
    <row r="755" spans="1:6" ht="46.8" x14ac:dyDescent="0.3">
      <c r="A755" s="162" t="s">
        <v>2729</v>
      </c>
      <c r="B755" s="56" t="s">
        <v>1961</v>
      </c>
      <c r="C755" s="117">
        <v>670000000</v>
      </c>
      <c r="D755" s="63"/>
      <c r="E755" s="106" t="s">
        <v>2730</v>
      </c>
      <c r="F755" s="258"/>
    </row>
    <row r="756" spans="1:6" ht="46.8" x14ac:dyDescent="0.3">
      <c r="A756" s="71">
        <v>1</v>
      </c>
      <c r="B756" s="62" t="s">
        <v>2702</v>
      </c>
      <c r="C756" s="16">
        <v>670000000</v>
      </c>
      <c r="D756" s="63" t="s">
        <v>2703</v>
      </c>
      <c r="E756" s="106" t="s">
        <v>2536</v>
      </c>
      <c r="F756" s="106" t="s">
        <v>2731</v>
      </c>
    </row>
    <row r="757" spans="1:6" x14ac:dyDescent="0.3">
      <c r="A757" s="71"/>
      <c r="B757" s="67"/>
      <c r="C757" s="16"/>
      <c r="D757" s="63"/>
      <c r="E757" s="106"/>
      <c r="F757" s="106"/>
    </row>
    <row r="758" spans="1:6" ht="31.2" x14ac:dyDescent="0.3">
      <c r="A758" s="162" t="s">
        <v>2732</v>
      </c>
      <c r="B758" s="56" t="s">
        <v>1961</v>
      </c>
      <c r="C758" s="117">
        <v>488000000</v>
      </c>
      <c r="D758" s="63"/>
      <c r="E758" s="106" t="s">
        <v>2733</v>
      </c>
      <c r="F758" s="258"/>
    </row>
    <row r="759" spans="1:6" ht="46.8" x14ac:dyDescent="0.3">
      <c r="A759" s="71">
        <v>1</v>
      </c>
      <c r="B759" s="62" t="s">
        <v>2702</v>
      </c>
      <c r="C759" s="16">
        <v>488000000</v>
      </c>
      <c r="D759" s="63" t="s">
        <v>2703</v>
      </c>
      <c r="E759" s="106" t="s">
        <v>2734</v>
      </c>
      <c r="F759" s="106" t="s">
        <v>2735</v>
      </c>
    </row>
    <row r="760" spans="1:6" x14ac:dyDescent="0.3">
      <c r="A760" s="71"/>
      <c r="B760" s="67"/>
      <c r="C760" s="16"/>
      <c r="D760" s="63"/>
      <c r="E760" s="106"/>
      <c r="F760" s="106"/>
    </row>
    <row r="761" spans="1:6" ht="31.2" x14ac:dyDescent="0.3">
      <c r="A761" s="162" t="s">
        <v>2736</v>
      </c>
      <c r="B761" s="56" t="s">
        <v>1961</v>
      </c>
      <c r="C761" s="117">
        <v>720000000</v>
      </c>
      <c r="D761" s="63"/>
      <c r="E761" s="106" t="s">
        <v>2500</v>
      </c>
      <c r="F761" s="258"/>
    </row>
    <row r="762" spans="1:6" ht="46.8" x14ac:dyDescent="0.3">
      <c r="A762" s="71">
        <v>1</v>
      </c>
      <c r="B762" s="62" t="s">
        <v>2702</v>
      </c>
      <c r="C762" s="16">
        <v>720000000</v>
      </c>
      <c r="D762" s="63" t="s">
        <v>2703</v>
      </c>
      <c r="E762" s="106" t="s">
        <v>2542</v>
      </c>
      <c r="F762" s="106" t="s">
        <v>2737</v>
      </c>
    </row>
    <row r="763" spans="1:6" x14ac:dyDescent="0.3">
      <c r="A763" s="71"/>
      <c r="B763" s="67"/>
      <c r="C763" s="16"/>
      <c r="D763" s="63"/>
      <c r="E763" s="106"/>
      <c r="F763" s="106"/>
    </row>
    <row r="764" spans="1:6" ht="31.2" x14ac:dyDescent="0.3">
      <c r="A764" s="162" t="s">
        <v>2738</v>
      </c>
      <c r="B764" s="56" t="s">
        <v>1961</v>
      </c>
      <c r="C764" s="117">
        <v>720000000</v>
      </c>
      <c r="D764" s="63"/>
      <c r="E764" s="106" t="s">
        <v>2500</v>
      </c>
      <c r="F764" s="258"/>
    </row>
    <row r="765" spans="1:6" ht="46.8" x14ac:dyDescent="0.3">
      <c r="A765" s="71">
        <v>1</v>
      </c>
      <c r="B765" s="62" t="s">
        <v>2702</v>
      </c>
      <c r="C765" s="16">
        <v>720000000</v>
      </c>
      <c r="D765" s="63" t="s">
        <v>2703</v>
      </c>
      <c r="E765" s="106" t="s">
        <v>2542</v>
      </c>
      <c r="F765" s="106" t="s">
        <v>2546</v>
      </c>
    </row>
    <row r="766" spans="1:6" x14ac:dyDescent="0.3">
      <c r="A766" s="71"/>
      <c r="B766" s="67"/>
      <c r="C766" s="16"/>
      <c r="D766" s="63"/>
      <c r="E766" s="106"/>
      <c r="F766" s="106"/>
    </row>
    <row r="767" spans="1:6" ht="31.2" x14ac:dyDescent="0.3">
      <c r="A767" s="162" t="s">
        <v>2739</v>
      </c>
      <c r="B767" s="56" t="s">
        <v>1961</v>
      </c>
      <c r="C767" s="117">
        <v>502000000</v>
      </c>
      <c r="D767" s="63"/>
      <c r="E767" s="106" t="s">
        <v>2500</v>
      </c>
      <c r="F767" s="258"/>
    </row>
    <row r="768" spans="1:6" ht="46.8" x14ac:dyDescent="0.3">
      <c r="A768" s="71">
        <v>1</v>
      </c>
      <c r="B768" s="62" t="s">
        <v>2702</v>
      </c>
      <c r="C768" s="16">
        <v>502000000</v>
      </c>
      <c r="D768" s="63" t="s">
        <v>2703</v>
      </c>
      <c r="E768" s="106" t="s">
        <v>2548</v>
      </c>
      <c r="F768" s="106" t="s">
        <v>2549</v>
      </c>
    </row>
    <row r="769" spans="1:6" x14ac:dyDescent="0.3">
      <c r="A769" s="71"/>
      <c r="B769" s="67"/>
      <c r="C769" s="16"/>
      <c r="D769" s="63"/>
      <c r="E769" s="106"/>
      <c r="F769" s="106"/>
    </row>
    <row r="770" spans="1:6" ht="31.2" x14ac:dyDescent="0.3">
      <c r="A770" s="162" t="s">
        <v>2740</v>
      </c>
      <c r="B770" s="56" t="s">
        <v>1961</v>
      </c>
      <c r="C770" s="117">
        <v>601000000</v>
      </c>
      <c r="D770" s="63"/>
      <c r="E770" s="106" t="s">
        <v>2500</v>
      </c>
      <c r="F770" s="258"/>
    </row>
    <row r="771" spans="1:6" ht="46.8" x14ac:dyDescent="0.3">
      <c r="A771" s="71">
        <v>1</v>
      </c>
      <c r="B771" s="62" t="s">
        <v>2702</v>
      </c>
      <c r="C771" s="16">
        <v>601000000</v>
      </c>
      <c r="D771" s="63" t="s">
        <v>2703</v>
      </c>
      <c r="E771" s="106" t="s">
        <v>2551</v>
      </c>
      <c r="F771" s="106" t="s">
        <v>2741</v>
      </c>
    </row>
    <row r="772" spans="1:6" x14ac:dyDescent="0.3">
      <c r="A772" s="71"/>
      <c r="B772" s="67"/>
      <c r="C772" s="16"/>
      <c r="D772" s="63"/>
      <c r="E772" s="106"/>
      <c r="F772" s="106"/>
    </row>
    <row r="773" spans="1:6" ht="31.2" x14ac:dyDescent="0.3">
      <c r="A773" s="162" t="s">
        <v>2742</v>
      </c>
      <c r="B773" s="56" t="s">
        <v>1961</v>
      </c>
      <c r="C773" s="117">
        <v>608000000</v>
      </c>
      <c r="D773" s="63"/>
      <c r="E773" s="106" t="s">
        <v>2500</v>
      </c>
      <c r="F773" s="258"/>
    </row>
    <row r="774" spans="1:6" ht="46.8" x14ac:dyDescent="0.3">
      <c r="A774" s="71">
        <v>1</v>
      </c>
      <c r="B774" s="62" t="s">
        <v>2702</v>
      </c>
      <c r="C774" s="16">
        <v>608000000</v>
      </c>
      <c r="D774" s="63" t="s">
        <v>2703</v>
      </c>
      <c r="E774" s="106" t="s">
        <v>2554</v>
      </c>
      <c r="F774" s="106" t="s">
        <v>2743</v>
      </c>
    </row>
    <row r="775" spans="1:6" x14ac:dyDescent="0.3">
      <c r="A775" s="71"/>
      <c r="B775" s="67"/>
      <c r="C775" s="16"/>
      <c r="D775" s="63"/>
      <c r="E775" s="106"/>
      <c r="F775" s="106"/>
    </row>
    <row r="776" spans="1:6" ht="31.2" x14ac:dyDescent="0.3">
      <c r="A776" s="162" t="s">
        <v>2744</v>
      </c>
      <c r="B776" s="56" t="s">
        <v>1961</v>
      </c>
      <c r="C776" s="117">
        <v>513000000</v>
      </c>
      <c r="D776" s="63"/>
      <c r="E776" s="106" t="s">
        <v>2500</v>
      </c>
      <c r="F776" s="258"/>
    </row>
    <row r="777" spans="1:6" ht="46.8" x14ac:dyDescent="0.3">
      <c r="A777" s="71">
        <v>1</v>
      </c>
      <c r="B777" s="62" t="s">
        <v>2702</v>
      </c>
      <c r="C777" s="16">
        <v>513000000</v>
      </c>
      <c r="D777" s="63" t="s">
        <v>2703</v>
      </c>
      <c r="E777" s="106" t="s">
        <v>2557</v>
      </c>
      <c r="F777" s="106" t="s">
        <v>2745</v>
      </c>
    </row>
    <row r="778" spans="1:6" x14ac:dyDescent="0.3">
      <c r="A778" s="71"/>
      <c r="B778" s="67"/>
      <c r="C778" s="16"/>
      <c r="D778" s="63"/>
      <c r="E778" s="106"/>
      <c r="F778" s="106"/>
    </row>
    <row r="779" spans="1:6" ht="31.2" x14ac:dyDescent="0.3">
      <c r="A779" s="162" t="s">
        <v>2746</v>
      </c>
      <c r="B779" s="56" t="s">
        <v>1961</v>
      </c>
      <c r="C779" s="117">
        <v>683000000</v>
      </c>
      <c r="D779" s="63"/>
      <c r="E779" s="106" t="s">
        <v>2500</v>
      </c>
      <c r="F779" s="258"/>
    </row>
    <row r="780" spans="1:6" ht="46.8" x14ac:dyDescent="0.3">
      <c r="A780" s="71">
        <v>1</v>
      </c>
      <c r="B780" s="62" t="s">
        <v>2702</v>
      </c>
      <c r="C780" s="16">
        <v>683000000</v>
      </c>
      <c r="D780" s="63" t="s">
        <v>2703</v>
      </c>
      <c r="E780" s="106" t="s">
        <v>2560</v>
      </c>
      <c r="F780" s="106" t="s">
        <v>2747</v>
      </c>
    </row>
    <row r="781" spans="1:6" x14ac:dyDescent="0.3">
      <c r="A781" s="71"/>
      <c r="B781" s="67"/>
      <c r="C781" s="16"/>
      <c r="D781" s="63"/>
      <c r="E781" s="106"/>
      <c r="F781" s="106"/>
    </row>
    <row r="782" spans="1:6" ht="31.2" x14ac:dyDescent="0.3">
      <c r="A782" s="162" t="s">
        <v>2748</v>
      </c>
      <c r="B782" s="56" t="s">
        <v>1961</v>
      </c>
      <c r="C782" s="117">
        <v>349000000</v>
      </c>
      <c r="D782" s="63"/>
      <c r="E782" s="106" t="s">
        <v>2500</v>
      </c>
      <c r="F782" s="258"/>
    </row>
    <row r="783" spans="1:6" ht="46.8" x14ac:dyDescent="0.3">
      <c r="A783" s="71">
        <v>1</v>
      </c>
      <c r="B783" s="62" t="s">
        <v>2702</v>
      </c>
      <c r="C783" s="16">
        <v>349000000</v>
      </c>
      <c r="D783" s="63" t="s">
        <v>2703</v>
      </c>
      <c r="E783" s="106" t="s">
        <v>2563</v>
      </c>
      <c r="F783" s="106" t="s">
        <v>2749</v>
      </c>
    </row>
    <row r="784" spans="1:6" x14ac:dyDescent="0.3">
      <c r="A784" s="71"/>
      <c r="B784" s="67"/>
      <c r="C784" s="16"/>
      <c r="D784" s="63"/>
      <c r="E784" s="106"/>
      <c r="F784" s="106"/>
    </row>
    <row r="785" spans="1:6" ht="31.2" x14ac:dyDescent="0.3">
      <c r="A785" s="162" t="s">
        <v>2750</v>
      </c>
      <c r="B785" s="56" t="s">
        <v>1961</v>
      </c>
      <c r="C785" s="117">
        <v>677000000</v>
      </c>
      <c r="D785" s="63"/>
      <c r="E785" s="106" t="s">
        <v>2500</v>
      </c>
      <c r="F785" s="258"/>
    </row>
    <row r="786" spans="1:6" ht="46.8" x14ac:dyDescent="0.3">
      <c r="A786" s="71">
        <v>1</v>
      </c>
      <c r="B786" s="62" t="s">
        <v>2702</v>
      </c>
      <c r="C786" s="16">
        <v>677000000</v>
      </c>
      <c r="D786" s="63" t="s">
        <v>2703</v>
      </c>
      <c r="E786" s="106" t="s">
        <v>2566</v>
      </c>
      <c r="F786" s="106" t="s">
        <v>2567</v>
      </c>
    </row>
    <row r="787" spans="1:6" x14ac:dyDescent="0.3">
      <c r="A787" s="71"/>
      <c r="B787" s="67"/>
      <c r="C787" s="16"/>
      <c r="D787" s="63"/>
      <c r="E787" s="106"/>
      <c r="F787" s="106"/>
    </row>
    <row r="788" spans="1:6" ht="31.2" x14ac:dyDescent="0.3">
      <c r="A788" s="162" t="s">
        <v>2751</v>
      </c>
      <c r="B788" s="56" t="s">
        <v>1961</v>
      </c>
      <c r="C788" s="117">
        <v>347000000</v>
      </c>
      <c r="D788" s="63"/>
      <c r="E788" s="106" t="s">
        <v>2500</v>
      </c>
      <c r="F788" s="258"/>
    </row>
    <row r="789" spans="1:6" ht="46.8" x14ac:dyDescent="0.3">
      <c r="A789" s="71">
        <v>1</v>
      </c>
      <c r="B789" s="62" t="s">
        <v>2702</v>
      </c>
      <c r="C789" s="16">
        <v>347000000</v>
      </c>
      <c r="D789" s="63" t="s">
        <v>2703</v>
      </c>
      <c r="E789" s="106" t="s">
        <v>2569</v>
      </c>
      <c r="F789" s="106" t="s">
        <v>2570</v>
      </c>
    </row>
    <row r="790" spans="1:6" x14ac:dyDescent="0.3">
      <c r="A790" s="71"/>
      <c r="B790" s="67"/>
      <c r="C790" s="16"/>
      <c r="D790" s="63"/>
      <c r="E790" s="106"/>
      <c r="F790" s="106"/>
    </row>
    <row r="791" spans="1:6" ht="31.2" x14ac:dyDescent="0.3">
      <c r="A791" s="162" t="s">
        <v>2752</v>
      </c>
      <c r="B791" s="56" t="s">
        <v>1961</v>
      </c>
      <c r="C791" s="117">
        <v>663000000</v>
      </c>
      <c r="D791" s="63"/>
      <c r="E791" s="106" t="s">
        <v>2500</v>
      </c>
      <c r="F791" s="258"/>
    </row>
    <row r="792" spans="1:6" ht="46.8" x14ac:dyDescent="0.3">
      <c r="A792" s="71">
        <v>1</v>
      </c>
      <c r="B792" s="62" t="s">
        <v>2702</v>
      </c>
      <c r="C792" s="16">
        <v>663000000</v>
      </c>
      <c r="D792" s="63" t="s">
        <v>2703</v>
      </c>
      <c r="E792" s="106" t="s">
        <v>2521</v>
      </c>
      <c r="F792" s="106" t="s">
        <v>2572</v>
      </c>
    </row>
    <row r="793" spans="1:6" x14ac:dyDescent="0.3">
      <c r="A793" s="71"/>
      <c r="B793" s="67"/>
      <c r="C793" s="16"/>
      <c r="D793" s="63"/>
      <c r="E793" s="106"/>
      <c r="F793" s="106"/>
    </row>
    <row r="794" spans="1:6" ht="31.2" x14ac:dyDescent="0.3">
      <c r="A794" s="162" t="s">
        <v>2753</v>
      </c>
      <c r="B794" s="56" t="s">
        <v>1961</v>
      </c>
      <c r="C794" s="117">
        <v>333000000</v>
      </c>
      <c r="D794" s="63"/>
      <c r="E794" s="106" t="s">
        <v>2603</v>
      </c>
      <c r="F794" s="258"/>
    </row>
    <row r="795" spans="1:6" ht="46.8" x14ac:dyDescent="0.3">
      <c r="A795" s="71">
        <v>1</v>
      </c>
      <c r="B795" s="62" t="s">
        <v>2702</v>
      </c>
      <c r="C795" s="16">
        <v>333000000</v>
      </c>
      <c r="D795" s="63" t="s">
        <v>2703</v>
      </c>
      <c r="E795" s="106" t="s">
        <v>2754</v>
      </c>
      <c r="F795" s="106" t="s">
        <v>2755</v>
      </c>
    </row>
    <row r="796" spans="1:6" x14ac:dyDescent="0.3">
      <c r="A796" s="71"/>
      <c r="B796" s="67"/>
      <c r="C796" s="16"/>
      <c r="D796" s="63"/>
      <c r="E796" s="106"/>
      <c r="F796" s="106"/>
    </row>
    <row r="797" spans="1:6" ht="31.2" x14ac:dyDescent="0.3">
      <c r="A797" s="162" t="s">
        <v>2756</v>
      </c>
      <c r="B797" s="56" t="s">
        <v>1961</v>
      </c>
      <c r="C797" s="117">
        <v>238000000</v>
      </c>
      <c r="D797" s="63"/>
      <c r="E797" s="106" t="s">
        <v>2603</v>
      </c>
      <c r="F797" s="258"/>
    </row>
    <row r="798" spans="1:6" ht="46.8" x14ac:dyDescent="0.3">
      <c r="A798" s="71">
        <v>1</v>
      </c>
      <c r="B798" s="62" t="s">
        <v>2702</v>
      </c>
      <c r="C798" s="16">
        <v>238000000</v>
      </c>
      <c r="D798" s="63" t="s">
        <v>2703</v>
      </c>
      <c r="E798" s="106" t="s">
        <v>2577</v>
      </c>
      <c r="F798" s="106" t="s">
        <v>2757</v>
      </c>
    </row>
    <row r="799" spans="1:6" x14ac:dyDescent="0.3">
      <c r="A799" s="71"/>
      <c r="B799" s="67"/>
      <c r="C799" s="16"/>
      <c r="D799" s="63"/>
      <c r="E799" s="106"/>
      <c r="F799" s="106"/>
    </row>
    <row r="800" spans="1:6" ht="31.2" x14ac:dyDescent="0.3">
      <c r="A800" s="162" t="s">
        <v>2758</v>
      </c>
      <c r="B800" s="56" t="s">
        <v>1961</v>
      </c>
      <c r="C800" s="117">
        <v>401000000</v>
      </c>
      <c r="D800" s="63"/>
      <c r="E800" s="106" t="s">
        <v>2500</v>
      </c>
      <c r="F800" s="258"/>
    </row>
    <row r="801" spans="1:6" ht="46.8" x14ac:dyDescent="0.3">
      <c r="A801" s="71">
        <v>1</v>
      </c>
      <c r="B801" s="62" t="s">
        <v>2702</v>
      </c>
      <c r="C801" s="16">
        <v>401000000</v>
      </c>
      <c r="D801" s="63" t="s">
        <v>2703</v>
      </c>
      <c r="E801" s="106" t="s">
        <v>2580</v>
      </c>
      <c r="F801" s="106" t="s">
        <v>2759</v>
      </c>
    </row>
    <row r="802" spans="1:6" x14ac:dyDescent="0.3">
      <c r="A802" s="71"/>
      <c r="B802" s="67"/>
      <c r="C802" s="16"/>
      <c r="D802" s="63"/>
      <c r="E802" s="106"/>
      <c r="F802" s="106"/>
    </row>
    <row r="803" spans="1:6" ht="31.2" x14ac:dyDescent="0.3">
      <c r="A803" s="162" t="s">
        <v>2760</v>
      </c>
      <c r="B803" s="56" t="s">
        <v>1961</v>
      </c>
      <c r="C803" s="117">
        <v>526000000</v>
      </c>
      <c r="D803" s="63"/>
      <c r="E803" s="106" t="s">
        <v>2500</v>
      </c>
      <c r="F803" s="258"/>
    </row>
    <row r="804" spans="1:6" ht="46.8" x14ac:dyDescent="0.3">
      <c r="A804" s="71">
        <v>1</v>
      </c>
      <c r="B804" s="62" t="s">
        <v>2702</v>
      </c>
      <c r="C804" s="16">
        <v>526000000</v>
      </c>
      <c r="D804" s="63" t="s">
        <v>2703</v>
      </c>
      <c r="E804" s="106" t="s">
        <v>2761</v>
      </c>
      <c r="F804" s="106" t="s">
        <v>2584</v>
      </c>
    </row>
    <row r="805" spans="1:6" x14ac:dyDescent="0.3">
      <c r="A805" s="71"/>
      <c r="B805" s="67"/>
      <c r="C805" s="16"/>
      <c r="D805" s="63"/>
      <c r="E805" s="106"/>
      <c r="F805" s="106"/>
    </row>
    <row r="806" spans="1:6" ht="31.2" x14ac:dyDescent="0.3">
      <c r="A806" s="162" t="s">
        <v>2762</v>
      </c>
      <c r="B806" s="56" t="s">
        <v>1961</v>
      </c>
      <c r="C806" s="117">
        <v>146000000</v>
      </c>
      <c r="D806" s="63"/>
      <c r="E806" s="106" t="s">
        <v>2500</v>
      </c>
      <c r="F806" s="258"/>
    </row>
    <row r="807" spans="1:6" ht="46.8" x14ac:dyDescent="0.3">
      <c r="A807" s="71">
        <v>1</v>
      </c>
      <c r="B807" s="62" t="s">
        <v>2702</v>
      </c>
      <c r="C807" s="16">
        <v>146000000</v>
      </c>
      <c r="D807" s="63" t="s">
        <v>2703</v>
      </c>
      <c r="E807" s="106" t="s">
        <v>2586</v>
      </c>
      <c r="F807" s="106" t="s">
        <v>2587</v>
      </c>
    </row>
    <row r="808" spans="1:6" x14ac:dyDescent="0.3">
      <c r="A808" s="71"/>
      <c r="B808" s="67"/>
      <c r="C808" s="16"/>
      <c r="D808" s="63"/>
      <c r="E808" s="106"/>
      <c r="F808" s="106"/>
    </row>
    <row r="809" spans="1:6" ht="31.2" x14ac:dyDescent="0.3">
      <c r="A809" s="162" t="s">
        <v>2763</v>
      </c>
      <c r="B809" s="56" t="s">
        <v>1961</v>
      </c>
      <c r="C809" s="117">
        <v>661000000</v>
      </c>
      <c r="D809" s="63"/>
      <c r="E809" s="106" t="s">
        <v>2500</v>
      </c>
      <c r="F809" s="258"/>
    </row>
    <row r="810" spans="1:6" ht="46.8" x14ac:dyDescent="0.3">
      <c r="A810" s="71">
        <v>1</v>
      </c>
      <c r="B810" s="62" t="s">
        <v>2702</v>
      </c>
      <c r="C810" s="16">
        <v>661000000</v>
      </c>
      <c r="D810" s="63" t="s">
        <v>2703</v>
      </c>
      <c r="E810" s="106" t="s">
        <v>2764</v>
      </c>
      <c r="F810" s="106" t="s">
        <v>2589</v>
      </c>
    </row>
    <row r="811" spans="1:6" x14ac:dyDescent="0.3">
      <c r="A811" s="71"/>
      <c r="B811" s="67"/>
      <c r="C811" s="16"/>
      <c r="D811" s="63"/>
      <c r="E811" s="106"/>
      <c r="F811" s="106"/>
    </row>
    <row r="812" spans="1:6" ht="31.2" x14ac:dyDescent="0.3">
      <c r="A812" s="162" t="s">
        <v>2765</v>
      </c>
      <c r="B812" s="56" t="s">
        <v>1961</v>
      </c>
      <c r="C812" s="117">
        <v>548000000</v>
      </c>
      <c r="D812" s="63"/>
      <c r="E812" s="106" t="s">
        <v>2500</v>
      </c>
      <c r="F812" s="258"/>
    </row>
    <row r="813" spans="1:6" ht="46.8" x14ac:dyDescent="0.3">
      <c r="A813" s="71">
        <v>1</v>
      </c>
      <c r="B813" s="62" t="s">
        <v>2702</v>
      </c>
      <c r="C813" s="16">
        <v>548000000</v>
      </c>
      <c r="D813" s="63" t="s">
        <v>2703</v>
      </c>
      <c r="E813" s="106" t="s">
        <v>2766</v>
      </c>
      <c r="F813" s="106" t="s">
        <v>2767</v>
      </c>
    </row>
    <row r="814" spans="1:6" x14ac:dyDescent="0.3">
      <c r="A814" s="71"/>
      <c r="B814" s="67"/>
      <c r="C814" s="16"/>
      <c r="D814" s="63"/>
      <c r="E814" s="106"/>
      <c r="F814" s="106"/>
    </row>
    <row r="815" spans="1:6" ht="31.2" x14ac:dyDescent="0.3">
      <c r="A815" s="162" t="s">
        <v>2768</v>
      </c>
      <c r="B815" s="56" t="s">
        <v>1961</v>
      </c>
      <c r="C815" s="117">
        <v>101000000</v>
      </c>
      <c r="D815" s="63"/>
      <c r="E815" s="106" t="s">
        <v>2500</v>
      </c>
      <c r="F815" s="258"/>
    </row>
    <row r="816" spans="1:6" ht="46.8" x14ac:dyDescent="0.3">
      <c r="A816" s="71">
        <v>1</v>
      </c>
      <c r="B816" s="62" t="s">
        <v>2702</v>
      </c>
      <c r="C816" s="16">
        <v>101000000</v>
      </c>
      <c r="D816" s="63" t="s">
        <v>2703</v>
      </c>
      <c r="E816" s="106" t="s">
        <v>2594</v>
      </c>
      <c r="F816" s="106" t="s">
        <v>2769</v>
      </c>
    </row>
    <row r="817" spans="1:6" x14ac:dyDescent="0.3">
      <c r="A817" s="71"/>
      <c r="B817" s="67"/>
      <c r="C817" s="16"/>
      <c r="D817" s="63"/>
      <c r="E817" s="106"/>
      <c r="F817" s="106"/>
    </row>
    <row r="818" spans="1:6" ht="31.2" x14ac:dyDescent="0.3">
      <c r="A818" s="162" t="s">
        <v>2770</v>
      </c>
      <c r="B818" s="56" t="s">
        <v>1961</v>
      </c>
      <c r="C818" s="117">
        <v>727000000</v>
      </c>
      <c r="D818" s="63"/>
      <c r="E818" s="106" t="s">
        <v>2733</v>
      </c>
      <c r="F818" s="258"/>
    </row>
    <row r="819" spans="1:6" ht="46.8" x14ac:dyDescent="0.3">
      <c r="A819" s="71">
        <v>1</v>
      </c>
      <c r="B819" s="62" t="s">
        <v>2702</v>
      </c>
      <c r="C819" s="16">
        <v>727000000</v>
      </c>
      <c r="D819" s="63" t="s">
        <v>2703</v>
      </c>
      <c r="E819" s="106" t="s">
        <v>2771</v>
      </c>
      <c r="F819" s="106" t="s">
        <v>2772</v>
      </c>
    </row>
    <row r="820" spans="1:6" x14ac:dyDescent="0.3">
      <c r="A820" s="71"/>
      <c r="B820" s="67"/>
      <c r="C820" s="16"/>
      <c r="D820" s="63"/>
      <c r="E820" s="106"/>
      <c r="F820" s="106"/>
    </row>
    <row r="821" spans="1:6" ht="31.2" x14ac:dyDescent="0.3">
      <c r="A821" s="162" t="s">
        <v>2773</v>
      </c>
      <c r="B821" s="56" t="s">
        <v>1961</v>
      </c>
      <c r="C821" s="117">
        <v>790000000</v>
      </c>
      <c r="D821" s="63"/>
      <c r="E821" s="106" t="s">
        <v>2733</v>
      </c>
      <c r="F821" s="258"/>
    </row>
    <row r="822" spans="1:6" ht="46.8" x14ac:dyDescent="0.3">
      <c r="A822" s="71">
        <v>1</v>
      </c>
      <c r="B822" s="62" t="s">
        <v>2702</v>
      </c>
      <c r="C822" s="16">
        <v>790000000</v>
      </c>
      <c r="D822" s="63" t="s">
        <v>2703</v>
      </c>
      <c r="E822" s="106" t="s">
        <v>2774</v>
      </c>
      <c r="F822" s="106" t="s">
        <v>2775</v>
      </c>
    </row>
    <row r="823" spans="1:6" x14ac:dyDescent="0.3">
      <c r="A823" s="71"/>
      <c r="B823" s="67"/>
      <c r="C823" s="16"/>
      <c r="D823" s="63"/>
      <c r="E823" s="106"/>
      <c r="F823" s="106"/>
    </row>
    <row r="824" spans="1:6" ht="31.2" x14ac:dyDescent="0.3">
      <c r="A824" s="162" t="s">
        <v>2776</v>
      </c>
      <c r="B824" s="56" t="s">
        <v>1961</v>
      </c>
      <c r="C824" s="117">
        <v>764000000</v>
      </c>
      <c r="D824" s="63"/>
      <c r="E824" s="106" t="s">
        <v>2733</v>
      </c>
      <c r="F824" s="258"/>
    </row>
    <row r="825" spans="1:6" ht="46.8" x14ac:dyDescent="0.3">
      <c r="A825" s="71">
        <v>1</v>
      </c>
      <c r="B825" s="62" t="s">
        <v>2702</v>
      </c>
      <c r="C825" s="16">
        <v>764000000</v>
      </c>
      <c r="D825" s="63" t="s">
        <v>2703</v>
      </c>
      <c r="E825" s="106" t="s">
        <v>2604</v>
      </c>
      <c r="F825" s="106" t="s">
        <v>2605</v>
      </c>
    </row>
    <row r="826" spans="1:6" x14ac:dyDescent="0.3">
      <c r="A826" s="71"/>
      <c r="B826" s="67"/>
      <c r="C826" s="16"/>
      <c r="D826" s="63"/>
      <c r="E826" s="106"/>
      <c r="F826" s="106"/>
    </row>
    <row r="827" spans="1:6" ht="31.2" x14ac:dyDescent="0.3">
      <c r="A827" s="162" t="s">
        <v>2777</v>
      </c>
      <c r="B827" s="56" t="s">
        <v>1961</v>
      </c>
      <c r="C827" s="117">
        <v>573000000</v>
      </c>
      <c r="D827" s="63"/>
      <c r="E827" s="106" t="s">
        <v>937</v>
      </c>
      <c r="F827" s="258"/>
    </row>
    <row r="828" spans="1:6" ht="46.8" x14ac:dyDescent="0.3">
      <c r="A828" s="71">
        <v>1</v>
      </c>
      <c r="B828" s="62" t="s">
        <v>2702</v>
      </c>
      <c r="C828" s="16">
        <v>573000000</v>
      </c>
      <c r="D828" s="63" t="s">
        <v>2703</v>
      </c>
      <c r="E828" s="106" t="s">
        <v>2607</v>
      </c>
      <c r="F828" s="106" t="s">
        <v>2778</v>
      </c>
    </row>
    <row r="829" spans="1:6" x14ac:dyDescent="0.3">
      <c r="A829" s="71"/>
      <c r="B829" s="67"/>
      <c r="C829" s="16"/>
      <c r="D829" s="63"/>
      <c r="E829" s="106"/>
      <c r="F829" s="106"/>
    </row>
    <row r="830" spans="1:6" ht="31.2" x14ac:dyDescent="0.3">
      <c r="A830" s="162" t="s">
        <v>2779</v>
      </c>
      <c r="B830" s="56" t="s">
        <v>1961</v>
      </c>
      <c r="C830" s="117">
        <v>461000000</v>
      </c>
      <c r="D830" s="63"/>
      <c r="E830" s="106" t="s">
        <v>2733</v>
      </c>
      <c r="F830" s="258"/>
    </row>
    <row r="831" spans="1:6" ht="46.8" x14ac:dyDescent="0.3">
      <c r="A831" s="71">
        <v>1</v>
      </c>
      <c r="B831" s="62" t="s">
        <v>2702</v>
      </c>
      <c r="C831" s="16">
        <v>461000000</v>
      </c>
      <c r="D831" s="63" t="s">
        <v>2703</v>
      </c>
      <c r="E831" s="106" t="s">
        <v>2611</v>
      </c>
      <c r="F831" s="106" t="s">
        <v>2780</v>
      </c>
    </row>
    <row r="832" spans="1:6" x14ac:dyDescent="0.3">
      <c r="A832" s="71"/>
      <c r="B832" s="67"/>
      <c r="C832" s="16"/>
      <c r="D832" s="63"/>
      <c r="E832" s="106"/>
      <c r="F832" s="106"/>
    </row>
    <row r="833" spans="1:6" ht="31.2" x14ac:dyDescent="0.3">
      <c r="A833" s="162" t="s">
        <v>2781</v>
      </c>
      <c r="B833" s="56" t="s">
        <v>1961</v>
      </c>
      <c r="C833" s="117">
        <v>255000000</v>
      </c>
      <c r="D833" s="63"/>
      <c r="E833" s="106" t="s">
        <v>2733</v>
      </c>
      <c r="F833" s="258"/>
    </row>
    <row r="834" spans="1:6" ht="46.8" x14ac:dyDescent="0.3">
      <c r="A834" s="71">
        <v>1</v>
      </c>
      <c r="B834" s="62" t="s">
        <v>2702</v>
      </c>
      <c r="C834" s="16">
        <v>255000000</v>
      </c>
      <c r="D834" s="63" t="s">
        <v>2703</v>
      </c>
      <c r="E834" s="106" t="s">
        <v>2616</v>
      </c>
      <c r="F834" s="106" t="s">
        <v>2617</v>
      </c>
    </row>
    <row r="835" spans="1:6" x14ac:dyDescent="0.3">
      <c r="A835" s="71"/>
      <c r="B835" s="67"/>
      <c r="C835" s="16"/>
      <c r="D835" s="63"/>
      <c r="E835" s="106"/>
      <c r="F835" s="106"/>
    </row>
    <row r="836" spans="1:6" ht="62.4" x14ac:dyDescent="0.3">
      <c r="A836" s="162" t="s">
        <v>2782</v>
      </c>
      <c r="B836" s="56" t="s">
        <v>1961</v>
      </c>
      <c r="C836" s="117">
        <v>757000000</v>
      </c>
      <c r="D836" s="63"/>
      <c r="E836" s="106" t="s">
        <v>2783</v>
      </c>
      <c r="F836" s="258"/>
    </row>
    <row r="837" spans="1:6" ht="46.8" x14ac:dyDescent="0.3">
      <c r="A837" s="71">
        <v>1</v>
      </c>
      <c r="B837" s="62" t="s">
        <v>2702</v>
      </c>
      <c r="C837" s="16">
        <v>757000000</v>
      </c>
      <c r="D837" s="63" t="s">
        <v>2703</v>
      </c>
      <c r="E837" s="106" t="s">
        <v>2619</v>
      </c>
      <c r="F837" s="106" t="s">
        <v>2784</v>
      </c>
    </row>
    <row r="838" spans="1:6" x14ac:dyDescent="0.3">
      <c r="A838" s="71"/>
      <c r="B838" s="67"/>
      <c r="C838" s="16"/>
      <c r="D838" s="63"/>
      <c r="E838" s="106"/>
      <c r="F838" s="106"/>
    </row>
    <row r="839" spans="1:6" ht="62.4" x14ac:dyDescent="0.3">
      <c r="A839" s="162" t="s">
        <v>2785</v>
      </c>
      <c r="B839" s="56" t="s">
        <v>1961</v>
      </c>
      <c r="C839" s="117">
        <v>410000000</v>
      </c>
      <c r="D839" s="63"/>
      <c r="E839" s="106" t="s">
        <v>2786</v>
      </c>
      <c r="F839" s="258"/>
    </row>
    <row r="840" spans="1:6" ht="46.8" x14ac:dyDescent="0.3">
      <c r="A840" s="71">
        <v>1</v>
      </c>
      <c r="B840" s="62" t="s">
        <v>2702</v>
      </c>
      <c r="C840" s="16">
        <v>410000000</v>
      </c>
      <c r="D840" s="63" t="s">
        <v>2703</v>
      </c>
      <c r="E840" s="106" t="s">
        <v>2787</v>
      </c>
      <c r="F840" s="106" t="s">
        <v>2623</v>
      </c>
    </row>
    <row r="841" spans="1:6" x14ac:dyDescent="0.3">
      <c r="A841" s="71"/>
      <c r="B841" s="67"/>
      <c r="C841" s="16"/>
      <c r="D841" s="63"/>
      <c r="E841" s="106"/>
      <c r="F841" s="106"/>
    </row>
    <row r="842" spans="1:6" ht="31.2" x14ac:dyDescent="0.3">
      <c r="A842" s="162" t="s">
        <v>2788</v>
      </c>
      <c r="B842" s="56" t="s">
        <v>1961</v>
      </c>
      <c r="C842" s="117">
        <v>135000000</v>
      </c>
      <c r="D842" s="63"/>
      <c r="E842" s="106" t="s">
        <v>2500</v>
      </c>
      <c r="F842" s="258"/>
    </row>
    <row r="843" spans="1:6" ht="46.8" x14ac:dyDescent="0.3">
      <c r="A843" s="71">
        <v>1</v>
      </c>
      <c r="B843" s="62" t="s">
        <v>2702</v>
      </c>
      <c r="C843" s="16">
        <v>135000000</v>
      </c>
      <c r="D843" s="63" t="s">
        <v>2703</v>
      </c>
      <c r="E843" s="106" t="s">
        <v>2789</v>
      </c>
      <c r="F843" s="106" t="s">
        <v>2790</v>
      </c>
    </row>
    <row r="844" spans="1:6" x14ac:dyDescent="0.3">
      <c r="A844" s="71"/>
      <c r="B844" s="67"/>
      <c r="C844" s="16"/>
      <c r="D844" s="63"/>
      <c r="E844" s="106"/>
      <c r="F844" s="106"/>
    </row>
    <row r="845" spans="1:6" ht="31.2" x14ac:dyDescent="0.3">
      <c r="A845" s="162" t="s">
        <v>2791</v>
      </c>
      <c r="B845" s="56" t="s">
        <v>1961</v>
      </c>
      <c r="C845" s="117">
        <v>568000000</v>
      </c>
      <c r="D845" s="63"/>
      <c r="E845" s="106" t="s">
        <v>2500</v>
      </c>
      <c r="F845" s="258"/>
    </row>
    <row r="846" spans="1:6" ht="46.8" x14ac:dyDescent="0.3">
      <c r="A846" s="71">
        <v>1</v>
      </c>
      <c r="B846" s="62" t="s">
        <v>2702</v>
      </c>
      <c r="C846" s="16">
        <v>568000000</v>
      </c>
      <c r="D846" s="63" t="s">
        <v>2703</v>
      </c>
      <c r="E846" s="106" t="s">
        <v>2792</v>
      </c>
      <c r="F846" s="106" t="s">
        <v>2793</v>
      </c>
    </row>
    <row r="847" spans="1:6" x14ac:dyDescent="0.3">
      <c r="A847" s="71"/>
      <c r="B847" s="67"/>
      <c r="C847" s="16"/>
      <c r="D847" s="63"/>
      <c r="E847" s="106"/>
      <c r="F847" s="106"/>
    </row>
    <row r="848" spans="1:6" ht="31.2" x14ac:dyDescent="0.3">
      <c r="A848" s="162" t="s">
        <v>2794</v>
      </c>
      <c r="B848" s="56" t="s">
        <v>1961</v>
      </c>
      <c r="C848" s="117">
        <v>157000000</v>
      </c>
      <c r="D848" s="63"/>
      <c r="E848" s="106" t="s">
        <v>2500</v>
      </c>
      <c r="F848" s="258"/>
    </row>
    <row r="849" spans="1:6" ht="46.8" x14ac:dyDescent="0.3">
      <c r="A849" s="71">
        <v>1</v>
      </c>
      <c r="B849" s="62" t="s">
        <v>2702</v>
      </c>
      <c r="C849" s="16">
        <v>157000000</v>
      </c>
      <c r="D849" s="63" t="s">
        <v>2703</v>
      </c>
      <c r="E849" s="106" t="s">
        <v>2631</v>
      </c>
      <c r="F849" s="106" t="s">
        <v>2795</v>
      </c>
    </row>
    <row r="850" spans="1:6" x14ac:dyDescent="0.3">
      <c r="A850" s="71"/>
      <c r="B850" s="67"/>
      <c r="C850" s="16"/>
      <c r="D850" s="63"/>
      <c r="E850" s="106"/>
      <c r="F850" s="106"/>
    </row>
    <row r="851" spans="1:6" ht="31.2" x14ac:dyDescent="0.3">
      <c r="A851" s="162" t="s">
        <v>2796</v>
      </c>
      <c r="B851" s="56" t="s">
        <v>1961</v>
      </c>
      <c r="C851" s="117">
        <v>277000000</v>
      </c>
      <c r="D851" s="63"/>
      <c r="E851" s="106" t="s">
        <v>937</v>
      </c>
      <c r="F851" s="258"/>
    </row>
    <row r="852" spans="1:6" ht="46.8" x14ac:dyDescent="0.3">
      <c r="A852" s="71">
        <v>1</v>
      </c>
      <c r="B852" s="62" t="s">
        <v>2702</v>
      </c>
      <c r="C852" s="16">
        <v>277000000</v>
      </c>
      <c r="D852" s="63" t="s">
        <v>2703</v>
      </c>
      <c r="E852" s="106" t="s">
        <v>2797</v>
      </c>
      <c r="F852" s="106" t="s">
        <v>2635</v>
      </c>
    </row>
    <row r="853" spans="1:6" x14ac:dyDescent="0.3">
      <c r="A853" s="71"/>
      <c r="B853" s="67"/>
      <c r="C853" s="16"/>
      <c r="D853" s="63"/>
      <c r="E853" s="106"/>
      <c r="F853" s="106"/>
    </row>
    <row r="854" spans="1:6" ht="31.2" x14ac:dyDescent="0.3">
      <c r="A854" s="162" t="s">
        <v>2798</v>
      </c>
      <c r="B854" s="56" t="s">
        <v>1961</v>
      </c>
      <c r="C854" s="117">
        <v>760000000</v>
      </c>
      <c r="D854" s="63"/>
      <c r="E854" s="106" t="s">
        <v>937</v>
      </c>
      <c r="F854" s="258"/>
    </row>
    <row r="855" spans="1:6" ht="46.8" x14ac:dyDescent="0.3">
      <c r="A855" s="71">
        <v>1</v>
      </c>
      <c r="B855" s="62" t="s">
        <v>2702</v>
      </c>
      <c r="C855" s="16">
        <v>760000000</v>
      </c>
      <c r="D855" s="63" t="s">
        <v>2703</v>
      </c>
      <c r="E855" s="106" t="s">
        <v>2799</v>
      </c>
      <c r="F855" s="106" t="s">
        <v>2800</v>
      </c>
    </row>
    <row r="856" spans="1:6" x14ac:dyDescent="0.3">
      <c r="A856" s="71"/>
      <c r="B856" s="67"/>
      <c r="C856" s="16"/>
      <c r="D856" s="63"/>
      <c r="E856" s="106"/>
      <c r="F856" s="106"/>
    </row>
    <row r="857" spans="1:6" ht="31.2" x14ac:dyDescent="0.3">
      <c r="A857" s="162" t="s">
        <v>2801</v>
      </c>
      <c r="B857" s="56" t="s">
        <v>1961</v>
      </c>
      <c r="C857" s="117">
        <v>347000000</v>
      </c>
      <c r="D857" s="63"/>
      <c r="E857" s="106" t="s">
        <v>937</v>
      </c>
      <c r="F857" s="258"/>
    </row>
    <row r="858" spans="1:6" ht="46.8" x14ac:dyDescent="0.3">
      <c r="A858" s="71">
        <v>1</v>
      </c>
      <c r="B858" s="62" t="s">
        <v>2702</v>
      </c>
      <c r="C858" s="16">
        <v>347000000</v>
      </c>
      <c r="D858" s="63" t="s">
        <v>2703</v>
      </c>
      <c r="E858" s="106" t="s">
        <v>2569</v>
      </c>
      <c r="F858" s="106" t="s">
        <v>2802</v>
      </c>
    </row>
    <row r="859" spans="1:6" x14ac:dyDescent="0.3">
      <c r="A859" s="71"/>
      <c r="B859" s="67"/>
      <c r="C859" s="16"/>
      <c r="D859" s="63"/>
      <c r="E859" s="106"/>
      <c r="F859" s="106"/>
    </row>
    <row r="860" spans="1:6" ht="31.2" x14ac:dyDescent="0.3">
      <c r="A860" s="162" t="s">
        <v>2803</v>
      </c>
      <c r="B860" s="56" t="s">
        <v>1961</v>
      </c>
      <c r="C860" s="117">
        <v>142000000</v>
      </c>
      <c r="D860" s="63"/>
      <c r="E860" s="106" t="s">
        <v>2804</v>
      </c>
      <c r="F860" s="258"/>
    </row>
    <row r="861" spans="1:6" ht="46.8" x14ac:dyDescent="0.3">
      <c r="A861" s="71">
        <v>1</v>
      </c>
      <c r="B861" s="62" t="s">
        <v>2702</v>
      </c>
      <c r="C861" s="16">
        <v>142000000</v>
      </c>
      <c r="D861" s="63" t="s">
        <v>2703</v>
      </c>
      <c r="E861" s="106" t="s">
        <v>2643</v>
      </c>
      <c r="F861" s="106" t="s">
        <v>2805</v>
      </c>
    </row>
    <row r="862" spans="1:6" x14ac:dyDescent="0.3">
      <c r="A862" s="71"/>
      <c r="B862" s="67"/>
      <c r="C862" s="16"/>
      <c r="D862" s="63"/>
      <c r="E862" s="106"/>
      <c r="F862" s="106"/>
    </row>
    <row r="863" spans="1:6" ht="31.2" x14ac:dyDescent="0.3">
      <c r="A863" s="162" t="s">
        <v>2806</v>
      </c>
      <c r="B863" s="56" t="s">
        <v>1961</v>
      </c>
      <c r="C863" s="117">
        <v>470000000</v>
      </c>
      <c r="D863" s="63"/>
      <c r="E863" s="106" t="s">
        <v>2500</v>
      </c>
      <c r="F863" s="258"/>
    </row>
    <row r="864" spans="1:6" ht="46.8" x14ac:dyDescent="0.3">
      <c r="A864" s="71">
        <v>1</v>
      </c>
      <c r="B864" s="62" t="s">
        <v>2702</v>
      </c>
      <c r="C864" s="16">
        <v>470000000</v>
      </c>
      <c r="D864" s="63" t="s">
        <v>2703</v>
      </c>
      <c r="E864" s="106" t="s">
        <v>937</v>
      </c>
      <c r="F864" s="106" t="s">
        <v>2807</v>
      </c>
    </row>
    <row r="865" spans="1:6" x14ac:dyDescent="0.3">
      <c r="A865" s="71"/>
      <c r="B865" s="67"/>
      <c r="C865" s="16"/>
      <c r="D865" s="63"/>
      <c r="E865" s="106"/>
      <c r="F865" s="106"/>
    </row>
    <row r="866" spans="1:6" ht="31.2" x14ac:dyDescent="0.3">
      <c r="A866" s="162" t="s">
        <v>2808</v>
      </c>
      <c r="B866" s="56" t="s">
        <v>1961</v>
      </c>
      <c r="C866" s="117">
        <v>333000000</v>
      </c>
      <c r="D866" s="63"/>
      <c r="E866" s="106" t="s">
        <v>2500</v>
      </c>
      <c r="F866" s="258"/>
    </row>
    <row r="867" spans="1:6" ht="46.8" x14ac:dyDescent="0.3">
      <c r="A867" s="71">
        <v>1</v>
      </c>
      <c r="B867" s="62" t="s">
        <v>2702</v>
      </c>
      <c r="C867" s="16">
        <v>333000000</v>
      </c>
      <c r="D867" s="63" t="s">
        <v>2703</v>
      </c>
      <c r="E867" s="106" t="s">
        <v>2649</v>
      </c>
      <c r="F867" s="106" t="s">
        <v>2809</v>
      </c>
    </row>
    <row r="868" spans="1:6" x14ac:dyDescent="0.3">
      <c r="A868" s="71"/>
      <c r="B868" s="67"/>
      <c r="C868" s="16"/>
      <c r="D868" s="63"/>
      <c r="E868" s="106"/>
      <c r="F868" s="106"/>
    </row>
    <row r="869" spans="1:6" ht="31.2" x14ac:dyDescent="0.3">
      <c r="A869" s="162" t="s">
        <v>2810</v>
      </c>
      <c r="B869" s="56" t="s">
        <v>1961</v>
      </c>
      <c r="C869" s="117">
        <v>316000000</v>
      </c>
      <c r="D869" s="63"/>
      <c r="E869" s="106" t="s">
        <v>2500</v>
      </c>
      <c r="F869" s="258"/>
    </row>
    <row r="870" spans="1:6" ht="46.8" x14ac:dyDescent="0.3">
      <c r="A870" s="71">
        <v>1</v>
      </c>
      <c r="B870" s="62" t="s">
        <v>2702</v>
      </c>
      <c r="C870" s="16">
        <v>316000000</v>
      </c>
      <c r="D870" s="63" t="s">
        <v>2703</v>
      </c>
      <c r="E870" s="106" t="s">
        <v>2811</v>
      </c>
      <c r="F870" s="106" t="s">
        <v>2812</v>
      </c>
    </row>
    <row r="871" spans="1:6" x14ac:dyDescent="0.3">
      <c r="A871" s="71"/>
      <c r="B871" s="67"/>
      <c r="C871" s="16"/>
      <c r="D871" s="63"/>
      <c r="E871" s="106"/>
      <c r="F871" s="106"/>
    </row>
    <row r="872" spans="1:6" ht="31.2" x14ac:dyDescent="0.3">
      <c r="A872" s="162" t="s">
        <v>2813</v>
      </c>
      <c r="B872" s="56" t="s">
        <v>1961</v>
      </c>
      <c r="C872" s="117">
        <v>219000000</v>
      </c>
      <c r="D872" s="63"/>
      <c r="E872" s="106" t="s">
        <v>2500</v>
      </c>
      <c r="F872" s="258"/>
    </row>
    <row r="873" spans="1:6" ht="46.8" x14ac:dyDescent="0.3">
      <c r="A873" s="71">
        <v>1</v>
      </c>
      <c r="B873" s="5" t="s">
        <v>2702</v>
      </c>
      <c r="C873" s="16">
        <v>219000000</v>
      </c>
      <c r="D873" s="63" t="s">
        <v>2703</v>
      </c>
      <c r="E873" s="106" t="s">
        <v>2814</v>
      </c>
      <c r="F873" s="106" t="s">
        <v>2815</v>
      </c>
    </row>
  </sheetData>
  <pageMargins left="0.19685039370078741" right="0.19685039370078741" top="0.19685039370078741" bottom="0.19685039370078741" header="0.31496062992125984" footer="0.31496062992125984"/>
  <pageSetup paperSize="11" scale="55"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422"/>
  <sheetViews>
    <sheetView view="pageBreakPreview" zoomScale="60" workbookViewId="0">
      <selection activeCell="C30" sqref="C30"/>
    </sheetView>
  </sheetViews>
  <sheetFormatPr defaultRowHeight="15.6" x14ac:dyDescent="0.25"/>
  <cols>
    <col min="1" max="1" width="10.77734375" style="158" customWidth="1"/>
    <col min="2" max="2" width="102.77734375" style="158" customWidth="1"/>
    <col min="3" max="3" width="26.77734375" style="158" customWidth="1"/>
    <col min="4" max="4" width="40.77734375" style="158" customWidth="1"/>
    <col min="5" max="16384" width="8.88671875" style="158"/>
  </cols>
  <sheetData>
    <row r="1" spans="1:4" x14ac:dyDescent="0.25">
      <c r="B1" s="1001" t="s">
        <v>6187</v>
      </c>
    </row>
    <row r="3" spans="1:4" ht="31.2" x14ac:dyDescent="0.25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25">
      <c r="A4" s="1028">
        <v>1</v>
      </c>
      <c r="B4" s="680" t="s">
        <v>3</v>
      </c>
      <c r="C4" s="680">
        <v>3</v>
      </c>
      <c r="D4" s="678">
        <v>4</v>
      </c>
    </row>
    <row r="5" spans="1:4" x14ac:dyDescent="0.25">
      <c r="A5" s="60"/>
      <c r="B5" s="60"/>
      <c r="C5" s="60"/>
      <c r="D5" s="60"/>
    </row>
    <row r="6" spans="1:4" ht="31.2" x14ac:dyDescent="0.25">
      <c r="A6" s="60"/>
      <c r="B6" s="1025" t="s">
        <v>10</v>
      </c>
      <c r="C6" s="82"/>
      <c r="D6" s="60"/>
    </row>
    <row r="7" spans="1:4" x14ac:dyDescent="0.25">
      <c r="A7" s="60"/>
      <c r="B7" s="80" t="s">
        <v>6187</v>
      </c>
      <c r="C7" s="82">
        <v>52627000000</v>
      </c>
      <c r="D7" s="60"/>
    </row>
    <row r="8" spans="1:4" x14ac:dyDescent="0.25">
      <c r="A8" s="60"/>
      <c r="B8" s="80"/>
      <c r="C8" s="54"/>
      <c r="D8" s="60"/>
    </row>
    <row r="9" spans="1:4" ht="31.2" x14ac:dyDescent="0.25">
      <c r="A9" s="55"/>
      <c r="B9" s="1024" t="s">
        <v>7892</v>
      </c>
      <c r="C9" s="68">
        <v>215000000</v>
      </c>
      <c r="D9" s="796" t="s">
        <v>7893</v>
      </c>
    </row>
    <row r="10" spans="1:4" x14ac:dyDescent="0.25">
      <c r="A10" s="60">
        <v>1</v>
      </c>
      <c r="B10" s="1000" t="s">
        <v>7894</v>
      </c>
      <c r="C10" s="54">
        <v>30000000</v>
      </c>
      <c r="D10" s="60"/>
    </row>
    <row r="11" spans="1:4" x14ac:dyDescent="0.25">
      <c r="A11" s="60">
        <v>2</v>
      </c>
      <c r="B11" s="456" t="s">
        <v>7895</v>
      </c>
      <c r="C11" s="54">
        <v>50000000</v>
      </c>
      <c r="D11" s="60"/>
    </row>
    <row r="12" spans="1:4" x14ac:dyDescent="0.25">
      <c r="A12" s="60">
        <v>3</v>
      </c>
      <c r="B12" s="1000" t="s">
        <v>7896</v>
      </c>
      <c r="C12" s="54">
        <v>50000000</v>
      </c>
      <c r="D12" s="60"/>
    </row>
    <row r="13" spans="1:4" x14ac:dyDescent="0.25">
      <c r="A13" s="60">
        <v>4</v>
      </c>
      <c r="B13" s="1000" t="s">
        <v>7897</v>
      </c>
      <c r="C13" s="54">
        <v>25000000</v>
      </c>
      <c r="D13" s="60"/>
    </row>
    <row r="14" spans="1:4" x14ac:dyDescent="0.25">
      <c r="A14" s="60">
        <v>5</v>
      </c>
      <c r="B14" s="1000" t="s">
        <v>7898</v>
      </c>
      <c r="C14" s="54">
        <v>25000000</v>
      </c>
      <c r="D14" s="60"/>
    </row>
    <row r="15" spans="1:4" x14ac:dyDescent="0.25">
      <c r="A15" s="60">
        <v>6</v>
      </c>
      <c r="B15" s="1000" t="s">
        <v>7899</v>
      </c>
      <c r="C15" s="54">
        <v>15000000</v>
      </c>
      <c r="D15" s="60"/>
    </row>
    <row r="16" spans="1:4" x14ac:dyDescent="0.25">
      <c r="A16" s="60">
        <v>7</v>
      </c>
      <c r="B16" s="1000" t="s">
        <v>7900</v>
      </c>
      <c r="C16" s="54">
        <v>20000000</v>
      </c>
      <c r="D16" s="60"/>
    </row>
    <row r="17" spans="1:4" x14ac:dyDescent="0.25">
      <c r="A17" s="60"/>
      <c r="B17" s="60"/>
      <c r="C17" s="60"/>
      <c r="D17" s="60"/>
    </row>
    <row r="18" spans="1:4" ht="31.2" x14ac:dyDescent="0.25">
      <c r="A18" s="55"/>
      <c r="B18" s="1024" t="s">
        <v>7901</v>
      </c>
      <c r="C18" s="68">
        <v>370000000</v>
      </c>
      <c r="D18" s="796" t="s">
        <v>7902</v>
      </c>
    </row>
    <row r="19" spans="1:4" x14ac:dyDescent="0.25">
      <c r="A19" s="60">
        <v>1</v>
      </c>
      <c r="B19" s="456" t="s">
        <v>7903</v>
      </c>
      <c r="C19" s="54">
        <v>30000000</v>
      </c>
      <c r="D19" s="60"/>
    </row>
    <row r="20" spans="1:4" x14ac:dyDescent="0.25">
      <c r="A20" s="60">
        <v>2</v>
      </c>
      <c r="B20" s="1000" t="s">
        <v>7904</v>
      </c>
      <c r="C20" s="54">
        <v>50000000</v>
      </c>
      <c r="D20" s="60"/>
    </row>
    <row r="21" spans="1:4" x14ac:dyDescent="0.25">
      <c r="A21" s="60">
        <v>3</v>
      </c>
      <c r="B21" s="456" t="s">
        <v>7905</v>
      </c>
      <c r="C21" s="54">
        <v>30000000</v>
      </c>
      <c r="D21" s="60"/>
    </row>
    <row r="22" spans="1:4" x14ac:dyDescent="0.25">
      <c r="A22" s="60">
        <v>4</v>
      </c>
      <c r="B22" s="1000" t="s">
        <v>7906</v>
      </c>
      <c r="C22" s="54">
        <v>75000000</v>
      </c>
      <c r="D22" s="60"/>
    </row>
    <row r="23" spans="1:4" x14ac:dyDescent="0.25">
      <c r="A23" s="60">
        <v>5</v>
      </c>
      <c r="B23" s="1000" t="s">
        <v>7907</v>
      </c>
      <c r="C23" s="54">
        <v>15000000</v>
      </c>
      <c r="D23" s="60"/>
    </row>
    <row r="24" spans="1:4" x14ac:dyDescent="0.25">
      <c r="A24" s="60">
        <v>6</v>
      </c>
      <c r="B24" s="456" t="s">
        <v>7908</v>
      </c>
      <c r="C24" s="54">
        <v>40000000</v>
      </c>
      <c r="D24" s="60"/>
    </row>
    <row r="25" spans="1:4" x14ac:dyDescent="0.25">
      <c r="A25" s="60">
        <v>7</v>
      </c>
      <c r="B25" s="1000" t="s">
        <v>7909</v>
      </c>
      <c r="C25" s="54">
        <v>25000000</v>
      </c>
      <c r="D25" s="60"/>
    </row>
    <row r="26" spans="1:4" x14ac:dyDescent="0.25">
      <c r="A26" s="60">
        <v>8</v>
      </c>
      <c r="B26" s="456" t="s">
        <v>7910</v>
      </c>
      <c r="C26" s="54">
        <v>50000000</v>
      </c>
      <c r="D26" s="60"/>
    </row>
    <row r="27" spans="1:4" x14ac:dyDescent="0.25">
      <c r="A27" s="60">
        <v>9</v>
      </c>
      <c r="B27" s="1000" t="s">
        <v>7911</v>
      </c>
      <c r="C27" s="54">
        <v>40000000</v>
      </c>
      <c r="D27" s="60"/>
    </row>
    <row r="28" spans="1:4" x14ac:dyDescent="0.25">
      <c r="A28" s="60">
        <v>10</v>
      </c>
      <c r="B28" s="1000" t="s">
        <v>7912</v>
      </c>
      <c r="C28" s="54">
        <v>15000000</v>
      </c>
      <c r="D28" s="60"/>
    </row>
    <row r="29" spans="1:4" x14ac:dyDescent="0.25">
      <c r="A29" s="60"/>
      <c r="B29" s="60"/>
      <c r="C29" s="60"/>
      <c r="D29" s="60"/>
    </row>
    <row r="30" spans="1:4" x14ac:dyDescent="0.25">
      <c r="A30" s="60"/>
      <c r="B30" s="1024" t="s">
        <v>7913</v>
      </c>
      <c r="C30" s="68">
        <v>500000000</v>
      </c>
      <c r="D30" s="796" t="s">
        <v>7902</v>
      </c>
    </row>
    <row r="31" spans="1:4" x14ac:dyDescent="0.25">
      <c r="A31" s="60">
        <v>1</v>
      </c>
      <c r="B31" s="456" t="s">
        <v>7914</v>
      </c>
      <c r="C31" s="54">
        <v>50000000</v>
      </c>
      <c r="D31" s="60"/>
    </row>
    <row r="32" spans="1:4" x14ac:dyDescent="0.25">
      <c r="A32" s="60">
        <v>2</v>
      </c>
      <c r="B32" s="1000" t="s">
        <v>7915</v>
      </c>
      <c r="C32" s="54">
        <v>100000000</v>
      </c>
      <c r="D32" s="60"/>
    </row>
    <row r="33" spans="1:4" x14ac:dyDescent="0.25">
      <c r="A33" s="60">
        <v>3</v>
      </c>
      <c r="B33" s="1000" t="s">
        <v>7916</v>
      </c>
      <c r="C33" s="54">
        <v>100000000</v>
      </c>
      <c r="D33" s="60"/>
    </row>
    <row r="34" spans="1:4" x14ac:dyDescent="0.25">
      <c r="A34" s="60">
        <v>4</v>
      </c>
      <c r="B34" s="1000" t="s">
        <v>7917</v>
      </c>
      <c r="C34" s="54">
        <v>15000000</v>
      </c>
      <c r="D34" s="60"/>
    </row>
    <row r="35" spans="1:4" x14ac:dyDescent="0.25">
      <c r="A35" s="60">
        <v>5</v>
      </c>
      <c r="B35" s="1000" t="s">
        <v>7918</v>
      </c>
      <c r="C35" s="54">
        <v>50000000</v>
      </c>
      <c r="D35" s="60"/>
    </row>
    <row r="36" spans="1:4" x14ac:dyDescent="0.25">
      <c r="A36" s="60">
        <v>6</v>
      </c>
      <c r="B36" s="1000" t="s">
        <v>7919</v>
      </c>
      <c r="C36" s="54">
        <v>50000000</v>
      </c>
      <c r="D36" s="60"/>
    </row>
    <row r="37" spans="1:4" x14ac:dyDescent="0.25">
      <c r="A37" s="60">
        <v>7</v>
      </c>
      <c r="B37" s="1000" t="s">
        <v>7920</v>
      </c>
      <c r="C37" s="54">
        <v>50000000</v>
      </c>
      <c r="D37" s="60"/>
    </row>
    <row r="38" spans="1:4" x14ac:dyDescent="0.25">
      <c r="A38" s="60">
        <v>8</v>
      </c>
      <c r="B38" s="456" t="s">
        <v>7921</v>
      </c>
      <c r="C38" s="54">
        <v>25000000</v>
      </c>
      <c r="D38" s="60"/>
    </row>
    <row r="39" spans="1:4" x14ac:dyDescent="0.25">
      <c r="A39" s="60">
        <v>9</v>
      </c>
      <c r="B39" s="1000" t="s">
        <v>7922</v>
      </c>
      <c r="C39" s="54">
        <v>50000000</v>
      </c>
      <c r="D39" s="60"/>
    </row>
    <row r="40" spans="1:4" x14ac:dyDescent="0.25">
      <c r="A40" s="60">
        <v>10</v>
      </c>
      <c r="B40" s="1000" t="s">
        <v>7923</v>
      </c>
      <c r="C40" s="54">
        <v>10000000</v>
      </c>
      <c r="D40" s="60"/>
    </row>
    <row r="41" spans="1:4" x14ac:dyDescent="0.25">
      <c r="A41" s="60"/>
      <c r="B41" s="60"/>
      <c r="C41" s="60"/>
      <c r="D41" s="60"/>
    </row>
    <row r="42" spans="1:4" x14ac:dyDescent="0.25">
      <c r="A42" s="60"/>
      <c r="B42" s="1024" t="s">
        <v>7924</v>
      </c>
      <c r="C42" s="68">
        <v>315000000</v>
      </c>
      <c r="D42" s="796" t="s">
        <v>7893</v>
      </c>
    </row>
    <row r="43" spans="1:4" x14ac:dyDescent="0.25">
      <c r="A43" s="60">
        <v>1</v>
      </c>
      <c r="B43" s="1000" t="s">
        <v>7925</v>
      </c>
      <c r="C43" s="54">
        <v>10000000</v>
      </c>
      <c r="D43" s="60"/>
    </row>
    <row r="44" spans="1:4" x14ac:dyDescent="0.25">
      <c r="A44" s="60">
        <v>2</v>
      </c>
      <c r="B44" s="1000" t="s">
        <v>7926</v>
      </c>
      <c r="C44" s="54">
        <v>10000000</v>
      </c>
      <c r="D44" s="60"/>
    </row>
    <row r="45" spans="1:4" x14ac:dyDescent="0.25">
      <c r="A45" s="60">
        <v>3</v>
      </c>
      <c r="B45" s="1000" t="s">
        <v>7927</v>
      </c>
      <c r="C45" s="54">
        <v>10000000</v>
      </c>
      <c r="D45" s="60"/>
    </row>
    <row r="46" spans="1:4" x14ac:dyDescent="0.25">
      <c r="A46" s="60">
        <v>4</v>
      </c>
      <c r="B46" s="456" t="s">
        <v>7928</v>
      </c>
      <c r="C46" s="54">
        <v>40000000</v>
      </c>
      <c r="D46" s="60"/>
    </row>
    <row r="47" spans="1:4" x14ac:dyDescent="0.25">
      <c r="A47" s="60">
        <v>5</v>
      </c>
      <c r="B47" s="1000" t="s">
        <v>7929</v>
      </c>
      <c r="C47" s="54">
        <v>20000000</v>
      </c>
      <c r="D47" s="60"/>
    </row>
    <row r="48" spans="1:4" x14ac:dyDescent="0.25">
      <c r="A48" s="60">
        <v>6</v>
      </c>
      <c r="B48" s="1000" t="s">
        <v>7930</v>
      </c>
      <c r="C48" s="54">
        <v>25000000</v>
      </c>
      <c r="D48" s="60"/>
    </row>
    <row r="49" spans="1:4" x14ac:dyDescent="0.25">
      <c r="A49" s="60">
        <v>7</v>
      </c>
      <c r="B49" s="1000" t="s">
        <v>7931</v>
      </c>
      <c r="C49" s="54">
        <v>25000000</v>
      </c>
      <c r="D49" s="60"/>
    </row>
    <row r="50" spans="1:4" x14ac:dyDescent="0.25">
      <c r="A50" s="60">
        <v>8</v>
      </c>
      <c r="B50" s="1000" t="s">
        <v>7932</v>
      </c>
      <c r="C50" s="54">
        <v>15000000</v>
      </c>
      <c r="D50" s="60"/>
    </row>
    <row r="51" spans="1:4" x14ac:dyDescent="0.25">
      <c r="A51" s="60">
        <v>9</v>
      </c>
      <c r="B51" s="1000" t="s">
        <v>7933</v>
      </c>
      <c r="C51" s="54">
        <v>10000000</v>
      </c>
      <c r="D51" s="60"/>
    </row>
    <row r="52" spans="1:4" x14ac:dyDescent="0.25">
      <c r="A52" s="60">
        <v>10</v>
      </c>
      <c r="B52" s="1000" t="s">
        <v>7934</v>
      </c>
      <c r="C52" s="54">
        <v>10000000</v>
      </c>
      <c r="D52" s="60"/>
    </row>
    <row r="53" spans="1:4" x14ac:dyDescent="0.25">
      <c r="A53" s="60">
        <v>11</v>
      </c>
      <c r="B53" s="1000" t="s">
        <v>7935</v>
      </c>
      <c r="C53" s="54">
        <v>10000000</v>
      </c>
      <c r="D53" s="60"/>
    </row>
    <row r="54" spans="1:4" x14ac:dyDescent="0.25">
      <c r="A54" s="60">
        <v>12</v>
      </c>
      <c r="B54" s="1000" t="s">
        <v>7936</v>
      </c>
      <c r="C54" s="54">
        <v>100000000</v>
      </c>
      <c r="D54" s="60"/>
    </row>
    <row r="55" spans="1:4" x14ac:dyDescent="0.25">
      <c r="A55" s="60">
        <v>13</v>
      </c>
      <c r="B55" s="1000" t="s">
        <v>7937</v>
      </c>
      <c r="C55" s="54">
        <v>15000000</v>
      </c>
      <c r="D55" s="60"/>
    </row>
    <row r="56" spans="1:4" x14ac:dyDescent="0.25">
      <c r="A56" s="60">
        <v>14</v>
      </c>
      <c r="B56" s="1000" t="s">
        <v>7938</v>
      </c>
      <c r="C56" s="54">
        <v>15000000</v>
      </c>
      <c r="D56" s="60"/>
    </row>
    <row r="57" spans="1:4" x14ac:dyDescent="0.25">
      <c r="A57" s="60"/>
      <c r="B57" s="60"/>
      <c r="C57" s="60"/>
      <c r="D57" s="60"/>
    </row>
    <row r="58" spans="1:4" ht="31.2" x14ac:dyDescent="0.25">
      <c r="A58" s="60"/>
      <c r="B58" s="1024" t="s">
        <v>7939</v>
      </c>
      <c r="C58" s="68">
        <v>45000000</v>
      </c>
      <c r="D58" s="796" t="s">
        <v>7902</v>
      </c>
    </row>
    <row r="59" spans="1:4" x14ac:dyDescent="0.25">
      <c r="A59" s="60">
        <v>1</v>
      </c>
      <c r="B59" s="1000" t="s">
        <v>7940</v>
      </c>
      <c r="C59" s="54">
        <v>30000000</v>
      </c>
      <c r="D59" s="60"/>
    </row>
    <row r="60" spans="1:4" x14ac:dyDescent="0.25">
      <c r="A60" s="60">
        <v>2</v>
      </c>
      <c r="B60" s="1000" t="s">
        <v>7941</v>
      </c>
      <c r="C60" s="54">
        <v>15000000</v>
      </c>
      <c r="D60" s="60"/>
    </row>
    <row r="61" spans="1:4" x14ac:dyDescent="0.25">
      <c r="A61" s="60"/>
      <c r="B61" s="60"/>
      <c r="C61" s="60"/>
      <c r="D61" s="60"/>
    </row>
    <row r="62" spans="1:4" x14ac:dyDescent="0.25">
      <c r="A62" s="60"/>
      <c r="B62" s="1024" t="s">
        <v>7942</v>
      </c>
      <c r="C62" s="68">
        <v>145000000</v>
      </c>
      <c r="D62" s="796" t="s">
        <v>7902</v>
      </c>
    </row>
    <row r="63" spans="1:4" x14ac:dyDescent="0.25">
      <c r="A63" s="60">
        <v>1</v>
      </c>
      <c r="B63" s="1000" t="s">
        <v>7943</v>
      </c>
      <c r="C63" s="54">
        <v>100000000</v>
      </c>
      <c r="D63" s="60"/>
    </row>
    <row r="64" spans="1:4" x14ac:dyDescent="0.25">
      <c r="A64" s="60">
        <v>2</v>
      </c>
      <c r="B64" s="1000" t="s">
        <v>7944</v>
      </c>
      <c r="C64" s="54">
        <v>15000000</v>
      </c>
      <c r="D64" s="60"/>
    </row>
    <row r="65" spans="1:4" x14ac:dyDescent="0.25">
      <c r="A65" s="60">
        <v>3</v>
      </c>
      <c r="B65" s="1000" t="s">
        <v>7945</v>
      </c>
      <c r="C65" s="54">
        <v>30000000</v>
      </c>
      <c r="D65" s="60"/>
    </row>
    <row r="66" spans="1:4" x14ac:dyDescent="0.25">
      <c r="A66" s="60"/>
      <c r="B66" s="60"/>
      <c r="C66" s="60"/>
      <c r="D66" s="60"/>
    </row>
    <row r="67" spans="1:4" x14ac:dyDescent="0.25">
      <c r="A67" s="60"/>
      <c r="B67" s="1024" t="s">
        <v>7946</v>
      </c>
      <c r="C67" s="68">
        <v>160000000</v>
      </c>
      <c r="D67" s="796" t="s">
        <v>7902</v>
      </c>
    </row>
    <row r="68" spans="1:4" x14ac:dyDescent="0.25">
      <c r="A68" s="60">
        <v>1</v>
      </c>
      <c r="B68" s="1000" t="s">
        <v>7947</v>
      </c>
      <c r="C68" s="54">
        <v>15000000</v>
      </c>
      <c r="D68" s="60"/>
    </row>
    <row r="69" spans="1:4" x14ac:dyDescent="0.25">
      <c r="A69" s="60">
        <v>2</v>
      </c>
      <c r="B69" s="1000" t="s">
        <v>7948</v>
      </c>
      <c r="C69" s="54">
        <v>90000000</v>
      </c>
      <c r="D69" s="60"/>
    </row>
    <row r="70" spans="1:4" x14ac:dyDescent="0.25">
      <c r="A70" s="60">
        <v>3</v>
      </c>
      <c r="B70" s="1000" t="s">
        <v>7949</v>
      </c>
      <c r="C70" s="54">
        <v>40000000</v>
      </c>
      <c r="D70" s="60"/>
    </row>
    <row r="71" spans="1:4" x14ac:dyDescent="0.25">
      <c r="A71" s="60">
        <v>4</v>
      </c>
      <c r="B71" s="1000" t="s">
        <v>7950</v>
      </c>
      <c r="C71" s="54">
        <v>15000000</v>
      </c>
      <c r="D71" s="60"/>
    </row>
    <row r="72" spans="1:4" x14ac:dyDescent="0.25">
      <c r="A72" s="60"/>
      <c r="B72" s="60"/>
      <c r="C72" s="60"/>
      <c r="D72" s="60"/>
    </row>
    <row r="73" spans="1:4" x14ac:dyDescent="0.25">
      <c r="A73" s="60"/>
      <c r="B73" s="1024" t="s">
        <v>7951</v>
      </c>
      <c r="C73" s="68">
        <v>170000000</v>
      </c>
      <c r="D73" s="796" t="s">
        <v>7902</v>
      </c>
    </row>
    <row r="74" spans="1:4" x14ac:dyDescent="0.25">
      <c r="A74" s="60">
        <v>1</v>
      </c>
      <c r="B74" s="1000" t="s">
        <v>7952</v>
      </c>
      <c r="C74" s="54">
        <v>30000000</v>
      </c>
      <c r="D74" s="60"/>
    </row>
    <row r="75" spans="1:4" x14ac:dyDescent="0.25">
      <c r="A75" s="60">
        <v>2</v>
      </c>
      <c r="B75" s="456" t="s">
        <v>7953</v>
      </c>
      <c r="C75" s="54">
        <v>25000000</v>
      </c>
      <c r="D75" s="60"/>
    </row>
    <row r="76" spans="1:4" x14ac:dyDescent="0.25">
      <c r="A76" s="60">
        <v>3</v>
      </c>
      <c r="B76" s="1000" t="s">
        <v>7954</v>
      </c>
      <c r="C76" s="54">
        <v>25000000</v>
      </c>
      <c r="D76" s="60"/>
    </row>
    <row r="77" spans="1:4" x14ac:dyDescent="0.25">
      <c r="A77" s="60">
        <v>4</v>
      </c>
      <c r="B77" s="1000" t="s">
        <v>7955</v>
      </c>
      <c r="C77" s="54">
        <v>25000000</v>
      </c>
      <c r="D77" s="60"/>
    </row>
    <row r="78" spans="1:4" x14ac:dyDescent="0.25">
      <c r="A78" s="60">
        <v>5</v>
      </c>
      <c r="B78" s="1000" t="s">
        <v>7956</v>
      </c>
      <c r="C78" s="54">
        <v>25000000</v>
      </c>
      <c r="D78" s="60"/>
    </row>
    <row r="79" spans="1:4" x14ac:dyDescent="0.25">
      <c r="A79" s="60">
        <v>6</v>
      </c>
      <c r="B79" s="1000" t="s">
        <v>7957</v>
      </c>
      <c r="C79" s="54">
        <v>25000000</v>
      </c>
      <c r="D79" s="60"/>
    </row>
    <row r="80" spans="1:4" x14ac:dyDescent="0.25">
      <c r="A80" s="60">
        <v>7</v>
      </c>
      <c r="B80" s="1000" t="s">
        <v>7958</v>
      </c>
      <c r="C80" s="54">
        <v>15000000</v>
      </c>
      <c r="D80" s="60"/>
    </row>
    <row r="81" spans="1:4" x14ac:dyDescent="0.25">
      <c r="A81" s="60"/>
      <c r="B81" s="60"/>
      <c r="C81" s="60"/>
      <c r="D81" s="60"/>
    </row>
    <row r="82" spans="1:4" ht="31.2" x14ac:dyDescent="0.25">
      <c r="A82" s="60"/>
      <c r="B82" s="1024" t="s">
        <v>7959</v>
      </c>
      <c r="C82" s="68">
        <v>445000000</v>
      </c>
      <c r="D82" s="796" t="s">
        <v>7902</v>
      </c>
    </row>
    <row r="83" spans="1:4" x14ac:dyDescent="0.25">
      <c r="A83" s="60">
        <v>1</v>
      </c>
      <c r="B83" s="1000" t="s">
        <v>7960</v>
      </c>
      <c r="C83" s="54">
        <v>70000000</v>
      </c>
      <c r="D83" s="60"/>
    </row>
    <row r="84" spans="1:4" x14ac:dyDescent="0.25">
      <c r="A84" s="60">
        <v>2</v>
      </c>
      <c r="B84" s="1000" t="s">
        <v>7961</v>
      </c>
      <c r="C84" s="54">
        <v>15000000</v>
      </c>
      <c r="D84" s="60"/>
    </row>
    <row r="85" spans="1:4" x14ac:dyDescent="0.25">
      <c r="A85" s="60">
        <v>3</v>
      </c>
      <c r="B85" s="1000" t="s">
        <v>7962</v>
      </c>
      <c r="C85" s="54">
        <v>15000000</v>
      </c>
      <c r="D85" s="60"/>
    </row>
    <row r="86" spans="1:4" x14ac:dyDescent="0.25">
      <c r="A86" s="60">
        <v>4</v>
      </c>
      <c r="B86" s="456" t="s">
        <v>7963</v>
      </c>
      <c r="C86" s="54">
        <v>30000000</v>
      </c>
      <c r="D86" s="60"/>
    </row>
    <row r="87" spans="1:4" x14ac:dyDescent="0.25">
      <c r="A87" s="60">
        <v>5</v>
      </c>
      <c r="B87" s="456" t="s">
        <v>7964</v>
      </c>
      <c r="C87" s="54">
        <v>25000000</v>
      </c>
      <c r="D87" s="60"/>
    </row>
    <row r="88" spans="1:4" x14ac:dyDescent="0.25">
      <c r="A88" s="60">
        <v>6</v>
      </c>
      <c r="B88" s="1000" t="s">
        <v>7965</v>
      </c>
      <c r="C88" s="54">
        <v>25000000</v>
      </c>
      <c r="D88" s="60"/>
    </row>
    <row r="89" spans="1:4" x14ac:dyDescent="0.25">
      <c r="A89" s="60">
        <v>7</v>
      </c>
      <c r="B89" s="1000" t="s">
        <v>7966</v>
      </c>
      <c r="C89" s="54">
        <v>25000000</v>
      </c>
      <c r="D89" s="60"/>
    </row>
    <row r="90" spans="1:4" x14ac:dyDescent="0.25">
      <c r="A90" s="60">
        <v>8</v>
      </c>
      <c r="B90" s="1000" t="s">
        <v>7967</v>
      </c>
      <c r="C90" s="54">
        <v>50000000</v>
      </c>
      <c r="D90" s="60"/>
    </row>
    <row r="91" spans="1:4" x14ac:dyDescent="0.25">
      <c r="A91" s="60">
        <v>9</v>
      </c>
      <c r="B91" s="1000" t="s">
        <v>7968</v>
      </c>
      <c r="C91" s="54">
        <v>150000000</v>
      </c>
      <c r="D91" s="60"/>
    </row>
    <row r="92" spans="1:4" x14ac:dyDescent="0.25">
      <c r="A92" s="60">
        <v>10</v>
      </c>
      <c r="B92" s="1000" t="s">
        <v>7969</v>
      </c>
      <c r="C92" s="54">
        <v>15000000</v>
      </c>
      <c r="D92" s="60"/>
    </row>
    <row r="93" spans="1:4" x14ac:dyDescent="0.25">
      <c r="A93" s="60">
        <v>11</v>
      </c>
      <c r="B93" s="1000" t="s">
        <v>7970</v>
      </c>
      <c r="C93" s="54">
        <v>25000000</v>
      </c>
      <c r="D93" s="60"/>
    </row>
    <row r="94" spans="1:4" x14ac:dyDescent="0.25">
      <c r="A94" s="60"/>
      <c r="B94" s="60"/>
      <c r="C94" s="60"/>
      <c r="D94" s="60"/>
    </row>
    <row r="95" spans="1:4" x14ac:dyDescent="0.25">
      <c r="A95" s="60"/>
      <c r="B95" s="1024" t="s">
        <v>7971</v>
      </c>
      <c r="C95" s="68">
        <v>385000000</v>
      </c>
      <c r="D95" s="796" t="s">
        <v>7902</v>
      </c>
    </row>
    <row r="96" spans="1:4" x14ac:dyDescent="0.25">
      <c r="A96" s="60">
        <v>1</v>
      </c>
      <c r="B96" s="1000" t="s">
        <v>7972</v>
      </c>
      <c r="C96" s="54">
        <v>25000000</v>
      </c>
      <c r="D96" s="60"/>
    </row>
    <row r="97" spans="1:4" x14ac:dyDescent="0.25">
      <c r="A97" s="60">
        <v>2</v>
      </c>
      <c r="B97" s="1000" t="s">
        <v>7973</v>
      </c>
      <c r="C97" s="54">
        <v>25000000</v>
      </c>
      <c r="D97" s="60"/>
    </row>
    <row r="98" spans="1:4" x14ac:dyDescent="0.25">
      <c r="A98" s="60">
        <v>3</v>
      </c>
      <c r="B98" s="456" t="s">
        <v>7974</v>
      </c>
      <c r="C98" s="54">
        <v>100000000</v>
      </c>
      <c r="D98" s="60"/>
    </row>
    <row r="99" spans="1:4" x14ac:dyDescent="0.25">
      <c r="A99" s="60">
        <v>4</v>
      </c>
      <c r="B99" s="456" t="s">
        <v>7975</v>
      </c>
      <c r="C99" s="54">
        <v>25000000</v>
      </c>
      <c r="D99" s="60"/>
    </row>
    <row r="100" spans="1:4" x14ac:dyDescent="0.25">
      <c r="A100" s="60">
        <v>5</v>
      </c>
      <c r="B100" s="1000" t="s">
        <v>7976</v>
      </c>
      <c r="C100" s="54">
        <v>25000000</v>
      </c>
      <c r="D100" s="60"/>
    </row>
    <row r="101" spans="1:4" x14ac:dyDescent="0.25">
      <c r="A101" s="60">
        <v>6</v>
      </c>
      <c r="B101" s="1000" t="s">
        <v>7977</v>
      </c>
      <c r="C101" s="54">
        <v>30000000</v>
      </c>
      <c r="D101" s="60"/>
    </row>
    <row r="102" spans="1:4" x14ac:dyDescent="0.25">
      <c r="A102" s="60">
        <v>7</v>
      </c>
      <c r="B102" s="1000" t="s">
        <v>7978</v>
      </c>
      <c r="C102" s="54">
        <v>40000000</v>
      </c>
      <c r="D102" s="60"/>
    </row>
    <row r="103" spans="1:4" x14ac:dyDescent="0.25">
      <c r="A103" s="60">
        <v>8</v>
      </c>
      <c r="B103" s="1000" t="s">
        <v>7979</v>
      </c>
      <c r="C103" s="54">
        <v>100000000</v>
      </c>
      <c r="D103" s="60"/>
    </row>
    <row r="104" spans="1:4" x14ac:dyDescent="0.25">
      <c r="A104" s="60">
        <v>9</v>
      </c>
      <c r="B104" s="1000" t="s">
        <v>7980</v>
      </c>
      <c r="C104" s="54">
        <v>15000000</v>
      </c>
      <c r="D104" s="60"/>
    </row>
    <row r="105" spans="1:4" x14ac:dyDescent="0.25">
      <c r="A105" s="60"/>
      <c r="B105" s="60"/>
      <c r="C105" s="60"/>
      <c r="D105" s="60"/>
    </row>
    <row r="106" spans="1:4" x14ac:dyDescent="0.25">
      <c r="A106" s="60"/>
      <c r="B106" s="1024" t="s">
        <v>7981</v>
      </c>
      <c r="C106" s="68">
        <v>160000000</v>
      </c>
      <c r="D106" s="796" t="s">
        <v>7893</v>
      </c>
    </row>
    <row r="107" spans="1:4" x14ac:dyDescent="0.25">
      <c r="A107" s="60">
        <v>1</v>
      </c>
      <c r="B107" s="1000" t="s">
        <v>7982</v>
      </c>
      <c r="C107" s="54">
        <v>50000000</v>
      </c>
      <c r="D107" s="60"/>
    </row>
    <row r="108" spans="1:4" x14ac:dyDescent="0.25">
      <c r="A108" s="60">
        <v>2</v>
      </c>
      <c r="B108" s="1000" t="s">
        <v>7983</v>
      </c>
      <c r="C108" s="54">
        <v>50000000</v>
      </c>
      <c r="D108" s="60"/>
    </row>
    <row r="109" spans="1:4" x14ac:dyDescent="0.25">
      <c r="A109" s="60">
        <v>3</v>
      </c>
      <c r="B109" s="456" t="s">
        <v>7984</v>
      </c>
      <c r="C109" s="54">
        <v>40000000</v>
      </c>
      <c r="D109" s="60"/>
    </row>
    <row r="110" spans="1:4" x14ac:dyDescent="0.25">
      <c r="A110" s="60">
        <v>4</v>
      </c>
      <c r="B110" s="456" t="s">
        <v>7985</v>
      </c>
      <c r="C110" s="54">
        <v>20000000</v>
      </c>
      <c r="D110" s="60"/>
    </row>
    <row r="111" spans="1:4" x14ac:dyDescent="0.25">
      <c r="A111" s="60"/>
      <c r="B111" s="60"/>
      <c r="C111" s="60"/>
      <c r="D111" s="60"/>
    </row>
    <row r="112" spans="1:4" x14ac:dyDescent="0.25">
      <c r="A112" s="60"/>
      <c r="B112" s="60"/>
      <c r="C112" s="60"/>
      <c r="D112" s="60"/>
    </row>
    <row r="113" spans="1:4" x14ac:dyDescent="0.25">
      <c r="A113" s="60"/>
      <c r="B113" s="1024" t="s">
        <v>7986</v>
      </c>
      <c r="C113" s="68">
        <v>255000000</v>
      </c>
      <c r="D113" s="796" t="s">
        <v>7902</v>
      </c>
    </row>
    <row r="114" spans="1:4" x14ac:dyDescent="0.25">
      <c r="A114" s="60">
        <v>1</v>
      </c>
      <c r="B114" s="1000" t="s">
        <v>7987</v>
      </c>
      <c r="C114" s="54">
        <v>30000000</v>
      </c>
      <c r="D114" s="60"/>
    </row>
    <row r="115" spans="1:4" x14ac:dyDescent="0.25">
      <c r="A115" s="60">
        <v>2</v>
      </c>
      <c r="B115" s="1000" t="s">
        <v>7988</v>
      </c>
      <c r="C115" s="54">
        <v>50000000</v>
      </c>
      <c r="D115" s="60"/>
    </row>
    <row r="116" spans="1:4" x14ac:dyDescent="0.25">
      <c r="A116" s="60">
        <v>3</v>
      </c>
      <c r="B116" s="1000" t="s">
        <v>7989</v>
      </c>
      <c r="C116" s="54">
        <v>50000000</v>
      </c>
      <c r="D116" s="60"/>
    </row>
    <row r="117" spans="1:4" x14ac:dyDescent="0.25">
      <c r="A117" s="60">
        <v>4</v>
      </c>
      <c r="B117" s="1000" t="s">
        <v>7990</v>
      </c>
      <c r="C117" s="54">
        <v>50000000</v>
      </c>
      <c r="D117" s="60"/>
    </row>
    <row r="118" spans="1:4" x14ac:dyDescent="0.25">
      <c r="A118" s="60">
        <v>5</v>
      </c>
      <c r="B118" s="456" t="s">
        <v>7991</v>
      </c>
      <c r="C118" s="54">
        <v>75000000</v>
      </c>
      <c r="D118" s="60"/>
    </row>
    <row r="119" spans="1:4" x14ac:dyDescent="0.25">
      <c r="A119" s="60"/>
      <c r="B119" s="60"/>
      <c r="C119" s="60"/>
      <c r="D119" s="60"/>
    </row>
    <row r="120" spans="1:4" x14ac:dyDescent="0.25">
      <c r="A120" s="60"/>
      <c r="B120" s="60"/>
      <c r="C120" s="60"/>
      <c r="D120" s="60"/>
    </row>
    <row r="121" spans="1:4" ht="31.2" x14ac:dyDescent="0.25">
      <c r="A121" s="60"/>
      <c r="B121" s="1024" t="s">
        <v>7992</v>
      </c>
      <c r="C121" s="68">
        <v>375000000</v>
      </c>
      <c r="D121" s="796" t="s">
        <v>7902</v>
      </c>
    </row>
    <row r="122" spans="1:4" x14ac:dyDescent="0.25">
      <c r="A122" s="60">
        <v>1</v>
      </c>
      <c r="B122" s="456" t="s">
        <v>7993</v>
      </c>
      <c r="C122" s="54">
        <v>15000000</v>
      </c>
      <c r="D122" s="60"/>
    </row>
    <row r="123" spans="1:4" ht="31.2" x14ac:dyDescent="0.25">
      <c r="A123" s="60">
        <v>2</v>
      </c>
      <c r="B123" s="456" t="s">
        <v>7994</v>
      </c>
      <c r="C123" s="54">
        <v>15000000</v>
      </c>
      <c r="D123" s="60"/>
    </row>
    <row r="124" spans="1:4" x14ac:dyDescent="0.25">
      <c r="A124" s="60">
        <v>3</v>
      </c>
      <c r="B124" s="456" t="s">
        <v>7995</v>
      </c>
      <c r="C124" s="54">
        <v>20000000</v>
      </c>
      <c r="D124" s="60"/>
    </row>
    <row r="125" spans="1:4" x14ac:dyDescent="0.25">
      <c r="A125" s="60">
        <v>4</v>
      </c>
      <c r="B125" s="1000" t="s">
        <v>7996</v>
      </c>
      <c r="C125" s="54">
        <v>10000000</v>
      </c>
      <c r="D125" s="60"/>
    </row>
    <row r="126" spans="1:4" x14ac:dyDescent="0.25">
      <c r="A126" s="60">
        <v>5</v>
      </c>
      <c r="B126" s="1000" t="s">
        <v>7997</v>
      </c>
      <c r="C126" s="54">
        <v>10000000</v>
      </c>
      <c r="D126" s="60"/>
    </row>
    <row r="127" spans="1:4" x14ac:dyDescent="0.25">
      <c r="A127" s="60">
        <v>6</v>
      </c>
      <c r="B127" s="1000" t="s">
        <v>7998</v>
      </c>
      <c r="C127" s="54">
        <v>10000000</v>
      </c>
      <c r="D127" s="60"/>
    </row>
    <row r="128" spans="1:4" x14ac:dyDescent="0.25">
      <c r="A128" s="60">
        <v>7</v>
      </c>
      <c r="B128" s="1000" t="s">
        <v>7999</v>
      </c>
      <c r="C128" s="54">
        <v>10000000</v>
      </c>
      <c r="D128" s="60"/>
    </row>
    <row r="129" spans="1:4" x14ac:dyDescent="0.25">
      <c r="A129" s="60">
        <v>8</v>
      </c>
      <c r="B129" s="1000" t="s">
        <v>8000</v>
      </c>
      <c r="C129" s="54">
        <v>10000000</v>
      </c>
      <c r="D129" s="60"/>
    </row>
    <row r="130" spans="1:4" x14ac:dyDescent="0.25">
      <c r="A130" s="60">
        <v>9</v>
      </c>
      <c r="B130" s="1000" t="s">
        <v>8001</v>
      </c>
      <c r="C130" s="54">
        <v>10000000</v>
      </c>
      <c r="D130" s="60"/>
    </row>
    <row r="131" spans="1:4" x14ac:dyDescent="0.25">
      <c r="A131" s="60">
        <v>10</v>
      </c>
      <c r="B131" s="456" t="s">
        <v>8002</v>
      </c>
      <c r="C131" s="54">
        <v>50000000</v>
      </c>
      <c r="D131" s="60"/>
    </row>
    <row r="132" spans="1:4" x14ac:dyDescent="0.25">
      <c r="A132" s="60">
        <v>11</v>
      </c>
      <c r="B132" s="1000" t="s">
        <v>8003</v>
      </c>
      <c r="C132" s="54">
        <v>50000000</v>
      </c>
      <c r="D132" s="60"/>
    </row>
    <row r="133" spans="1:4" x14ac:dyDescent="0.25">
      <c r="A133" s="60">
        <v>12</v>
      </c>
      <c r="B133" s="1000" t="s">
        <v>8004</v>
      </c>
      <c r="C133" s="54">
        <v>40000000</v>
      </c>
      <c r="D133" s="60"/>
    </row>
    <row r="134" spans="1:4" x14ac:dyDescent="0.25">
      <c r="A134" s="60">
        <v>13</v>
      </c>
      <c r="B134" s="456" t="s">
        <v>8005</v>
      </c>
      <c r="C134" s="54">
        <v>50000000</v>
      </c>
      <c r="D134" s="60"/>
    </row>
    <row r="135" spans="1:4" x14ac:dyDescent="0.25">
      <c r="A135" s="60">
        <v>14</v>
      </c>
      <c r="B135" s="1000" t="s">
        <v>8006</v>
      </c>
      <c r="C135" s="54">
        <v>75000000</v>
      </c>
      <c r="D135" s="60"/>
    </row>
    <row r="136" spans="1:4" x14ac:dyDescent="0.25">
      <c r="A136" s="60"/>
      <c r="B136" s="60"/>
      <c r="C136" s="60"/>
      <c r="D136" s="60"/>
    </row>
    <row r="137" spans="1:4" x14ac:dyDescent="0.25">
      <c r="A137" s="60"/>
      <c r="B137" s="1024" t="s">
        <v>8007</v>
      </c>
      <c r="C137" s="68">
        <v>320000000</v>
      </c>
      <c r="D137" s="796" t="s">
        <v>7902</v>
      </c>
    </row>
    <row r="138" spans="1:4" x14ac:dyDescent="0.25">
      <c r="A138" s="60">
        <v>1</v>
      </c>
      <c r="B138" s="1000" t="s">
        <v>8008</v>
      </c>
      <c r="C138" s="54">
        <v>10000000</v>
      </c>
      <c r="D138" s="60"/>
    </row>
    <row r="139" spans="1:4" x14ac:dyDescent="0.25">
      <c r="A139" s="60">
        <v>2</v>
      </c>
      <c r="B139" s="1000" t="s">
        <v>8009</v>
      </c>
      <c r="C139" s="54">
        <v>25000000</v>
      </c>
      <c r="D139" s="60"/>
    </row>
    <row r="140" spans="1:4" x14ac:dyDescent="0.25">
      <c r="A140" s="60">
        <v>3</v>
      </c>
      <c r="B140" s="1000" t="s">
        <v>8010</v>
      </c>
      <c r="C140" s="54">
        <v>15000000</v>
      </c>
      <c r="D140" s="60"/>
    </row>
    <row r="141" spans="1:4" x14ac:dyDescent="0.25">
      <c r="A141" s="60">
        <v>4</v>
      </c>
      <c r="B141" s="1000" t="s">
        <v>8011</v>
      </c>
      <c r="C141" s="54">
        <v>50000000</v>
      </c>
      <c r="D141" s="60"/>
    </row>
    <row r="142" spans="1:4" x14ac:dyDescent="0.25">
      <c r="A142" s="60">
        <v>5</v>
      </c>
      <c r="B142" s="1000" t="s">
        <v>8012</v>
      </c>
      <c r="C142" s="54">
        <v>40000000</v>
      </c>
      <c r="D142" s="60"/>
    </row>
    <row r="143" spans="1:4" x14ac:dyDescent="0.25">
      <c r="A143" s="60">
        <v>6</v>
      </c>
      <c r="B143" s="1000" t="s">
        <v>8013</v>
      </c>
      <c r="C143" s="54">
        <v>50000000</v>
      </c>
      <c r="D143" s="60"/>
    </row>
    <row r="144" spans="1:4" x14ac:dyDescent="0.25">
      <c r="A144" s="60">
        <v>7</v>
      </c>
      <c r="B144" s="1000" t="s">
        <v>8014</v>
      </c>
      <c r="C144" s="54">
        <v>30000000</v>
      </c>
      <c r="D144" s="60"/>
    </row>
    <row r="145" spans="1:4" x14ac:dyDescent="0.25">
      <c r="A145" s="60">
        <v>8</v>
      </c>
      <c r="B145" s="1000" t="s">
        <v>8015</v>
      </c>
      <c r="C145" s="54">
        <v>100000000</v>
      </c>
      <c r="D145" s="60"/>
    </row>
    <row r="146" spans="1:4" x14ac:dyDescent="0.25">
      <c r="A146" s="60"/>
      <c r="B146" s="60"/>
      <c r="C146" s="60"/>
      <c r="D146" s="60"/>
    </row>
    <row r="147" spans="1:4" x14ac:dyDescent="0.25">
      <c r="A147" s="60"/>
      <c r="B147" s="1024" t="s">
        <v>8016</v>
      </c>
      <c r="C147" s="68">
        <v>695000000</v>
      </c>
      <c r="D147" s="796" t="s">
        <v>7902</v>
      </c>
    </row>
    <row r="148" spans="1:4" x14ac:dyDescent="0.25">
      <c r="A148" s="60">
        <v>1</v>
      </c>
      <c r="B148" s="456" t="s">
        <v>8017</v>
      </c>
      <c r="C148" s="54">
        <v>10000000</v>
      </c>
      <c r="D148" s="60"/>
    </row>
    <row r="149" spans="1:4" x14ac:dyDescent="0.25">
      <c r="A149" s="60">
        <v>2</v>
      </c>
      <c r="B149" s="1000" t="s">
        <v>8018</v>
      </c>
      <c r="C149" s="54">
        <v>10000000</v>
      </c>
      <c r="D149" s="60"/>
    </row>
    <row r="150" spans="1:4" x14ac:dyDescent="0.25">
      <c r="A150" s="60">
        <v>3</v>
      </c>
      <c r="B150" s="1000" t="s">
        <v>8019</v>
      </c>
      <c r="C150" s="54">
        <v>15000000</v>
      </c>
      <c r="D150" s="60"/>
    </row>
    <row r="151" spans="1:4" x14ac:dyDescent="0.25">
      <c r="A151" s="60">
        <v>4</v>
      </c>
      <c r="B151" s="456" t="s">
        <v>8020</v>
      </c>
      <c r="C151" s="54">
        <v>10000000</v>
      </c>
      <c r="D151" s="60"/>
    </row>
    <row r="152" spans="1:4" x14ac:dyDescent="0.25">
      <c r="A152" s="60">
        <v>5</v>
      </c>
      <c r="B152" s="456" t="s">
        <v>8021</v>
      </c>
      <c r="C152" s="54">
        <v>15000000</v>
      </c>
      <c r="D152" s="60"/>
    </row>
    <row r="153" spans="1:4" x14ac:dyDescent="0.25">
      <c r="A153" s="60">
        <v>6</v>
      </c>
      <c r="B153" s="1000" t="s">
        <v>8022</v>
      </c>
      <c r="C153" s="54">
        <v>10000000</v>
      </c>
      <c r="D153" s="60"/>
    </row>
    <row r="154" spans="1:4" x14ac:dyDescent="0.25">
      <c r="A154" s="60">
        <v>7</v>
      </c>
      <c r="B154" s="456" t="s">
        <v>8023</v>
      </c>
      <c r="C154" s="54">
        <v>10000000</v>
      </c>
      <c r="D154" s="60"/>
    </row>
    <row r="155" spans="1:4" x14ac:dyDescent="0.25">
      <c r="A155" s="60">
        <v>8</v>
      </c>
      <c r="B155" s="1000" t="s">
        <v>8024</v>
      </c>
      <c r="C155" s="54">
        <v>150000000</v>
      </c>
      <c r="D155" s="60"/>
    </row>
    <row r="156" spans="1:4" x14ac:dyDescent="0.25">
      <c r="A156" s="60">
        <v>9</v>
      </c>
      <c r="B156" s="1000" t="s">
        <v>8025</v>
      </c>
      <c r="C156" s="54">
        <v>15000000</v>
      </c>
      <c r="D156" s="60"/>
    </row>
    <row r="157" spans="1:4" x14ac:dyDescent="0.25">
      <c r="A157" s="60">
        <v>10</v>
      </c>
      <c r="B157" s="1000" t="s">
        <v>8026</v>
      </c>
      <c r="C157" s="54">
        <v>100000000</v>
      </c>
      <c r="D157" s="60"/>
    </row>
    <row r="158" spans="1:4" x14ac:dyDescent="0.25">
      <c r="A158" s="60">
        <v>11</v>
      </c>
      <c r="B158" s="1000" t="s">
        <v>8027</v>
      </c>
      <c r="C158" s="54">
        <v>100000000</v>
      </c>
      <c r="D158" s="60"/>
    </row>
    <row r="159" spans="1:4" x14ac:dyDescent="0.25">
      <c r="A159" s="60">
        <v>12</v>
      </c>
      <c r="B159" s="456" t="s">
        <v>8028</v>
      </c>
      <c r="C159" s="54">
        <v>150000000</v>
      </c>
      <c r="D159" s="60"/>
    </row>
    <row r="160" spans="1:4" x14ac:dyDescent="0.25">
      <c r="A160" s="60">
        <v>13</v>
      </c>
      <c r="B160" s="456" t="s">
        <v>8029</v>
      </c>
      <c r="C160" s="54">
        <v>100000000</v>
      </c>
      <c r="D160" s="60"/>
    </row>
    <row r="161" spans="1:4" x14ac:dyDescent="0.25">
      <c r="A161" s="60"/>
      <c r="B161" s="60"/>
      <c r="C161" s="60"/>
      <c r="D161" s="60"/>
    </row>
    <row r="162" spans="1:4" x14ac:dyDescent="0.25">
      <c r="A162" s="60"/>
      <c r="B162" s="60"/>
      <c r="C162" s="60"/>
      <c r="D162" s="60"/>
    </row>
    <row r="163" spans="1:4" x14ac:dyDescent="0.25">
      <c r="A163" s="60"/>
      <c r="B163" s="1024" t="s">
        <v>8030</v>
      </c>
      <c r="C163" s="68">
        <v>210000000</v>
      </c>
      <c r="D163" s="796" t="s">
        <v>7902</v>
      </c>
    </row>
    <row r="164" spans="1:4" x14ac:dyDescent="0.25">
      <c r="A164" s="60">
        <v>1</v>
      </c>
      <c r="B164" s="1000" t="s">
        <v>8031</v>
      </c>
      <c r="C164" s="54">
        <v>30000000</v>
      </c>
      <c r="D164" s="60"/>
    </row>
    <row r="165" spans="1:4" x14ac:dyDescent="0.25">
      <c r="A165" s="60">
        <v>2</v>
      </c>
      <c r="B165" s="1000" t="s">
        <v>8032</v>
      </c>
      <c r="C165" s="54">
        <v>20000000</v>
      </c>
      <c r="D165" s="60"/>
    </row>
    <row r="166" spans="1:4" x14ac:dyDescent="0.25">
      <c r="A166" s="60">
        <v>3</v>
      </c>
      <c r="B166" s="1000" t="s">
        <v>8033</v>
      </c>
      <c r="C166" s="54">
        <v>20000000</v>
      </c>
      <c r="D166" s="60"/>
    </row>
    <row r="167" spans="1:4" x14ac:dyDescent="0.25">
      <c r="A167" s="60">
        <v>4</v>
      </c>
      <c r="B167" s="1000" t="s">
        <v>8034</v>
      </c>
      <c r="C167" s="54">
        <v>20000000</v>
      </c>
      <c r="D167" s="60"/>
    </row>
    <row r="168" spans="1:4" x14ac:dyDescent="0.25">
      <c r="A168" s="60">
        <v>5</v>
      </c>
      <c r="B168" s="1000" t="s">
        <v>8035</v>
      </c>
      <c r="C168" s="54">
        <v>10000000</v>
      </c>
      <c r="D168" s="60"/>
    </row>
    <row r="169" spans="1:4" x14ac:dyDescent="0.25">
      <c r="A169" s="60">
        <v>6</v>
      </c>
      <c r="B169" s="1000" t="s">
        <v>8036</v>
      </c>
      <c r="C169" s="54">
        <v>10000000</v>
      </c>
      <c r="D169" s="60"/>
    </row>
    <row r="170" spans="1:4" x14ac:dyDescent="0.25">
      <c r="A170" s="60">
        <v>7</v>
      </c>
      <c r="B170" s="1000" t="s">
        <v>8037</v>
      </c>
      <c r="C170" s="54">
        <v>10000000</v>
      </c>
      <c r="D170" s="60"/>
    </row>
    <row r="171" spans="1:4" x14ac:dyDescent="0.25">
      <c r="A171" s="60">
        <v>8</v>
      </c>
      <c r="B171" s="1000" t="s">
        <v>8038</v>
      </c>
      <c r="C171" s="54">
        <v>10000000</v>
      </c>
      <c r="D171" s="60"/>
    </row>
    <row r="172" spans="1:4" x14ac:dyDescent="0.25">
      <c r="A172" s="60">
        <v>9</v>
      </c>
      <c r="B172" s="1000" t="s">
        <v>8039</v>
      </c>
      <c r="C172" s="54">
        <v>10000000</v>
      </c>
      <c r="D172" s="60"/>
    </row>
    <row r="173" spans="1:4" x14ac:dyDescent="0.25">
      <c r="A173" s="60">
        <v>10</v>
      </c>
      <c r="B173" s="1000" t="s">
        <v>8040</v>
      </c>
      <c r="C173" s="54">
        <v>10000000</v>
      </c>
      <c r="D173" s="60"/>
    </row>
    <row r="174" spans="1:4" x14ac:dyDescent="0.25">
      <c r="A174" s="60">
        <v>11</v>
      </c>
      <c r="B174" s="1000" t="s">
        <v>8041</v>
      </c>
      <c r="C174" s="54">
        <v>10000000</v>
      </c>
      <c r="D174" s="60"/>
    </row>
    <row r="175" spans="1:4" x14ac:dyDescent="0.25">
      <c r="A175" s="60">
        <v>12</v>
      </c>
      <c r="B175" s="1000" t="s">
        <v>8042</v>
      </c>
      <c r="C175" s="54">
        <v>10000000</v>
      </c>
      <c r="D175" s="60"/>
    </row>
    <row r="176" spans="1:4" x14ac:dyDescent="0.25">
      <c r="A176" s="60">
        <v>13</v>
      </c>
      <c r="B176" s="1000" t="s">
        <v>8043</v>
      </c>
      <c r="C176" s="54">
        <v>10000000</v>
      </c>
      <c r="D176" s="60"/>
    </row>
    <row r="177" spans="1:4" x14ac:dyDescent="0.25">
      <c r="A177" s="60">
        <v>14</v>
      </c>
      <c r="B177" s="1000" t="s">
        <v>8044</v>
      </c>
      <c r="C177" s="54">
        <v>10000000</v>
      </c>
      <c r="D177" s="60"/>
    </row>
    <row r="178" spans="1:4" x14ac:dyDescent="0.25">
      <c r="A178" s="60">
        <v>15</v>
      </c>
      <c r="B178" s="1000" t="s">
        <v>8045</v>
      </c>
      <c r="C178" s="54">
        <v>10000000</v>
      </c>
      <c r="D178" s="60"/>
    </row>
    <row r="179" spans="1:4" x14ac:dyDescent="0.25">
      <c r="A179" s="60">
        <v>16</v>
      </c>
      <c r="B179" s="1000" t="s">
        <v>8046</v>
      </c>
      <c r="C179" s="54">
        <v>10000000</v>
      </c>
      <c r="D179" s="60"/>
    </row>
    <row r="180" spans="1:4" x14ac:dyDescent="0.25">
      <c r="A180" s="60"/>
      <c r="B180" s="60"/>
      <c r="C180" s="60"/>
      <c r="D180" s="60"/>
    </row>
    <row r="181" spans="1:4" x14ac:dyDescent="0.25">
      <c r="A181" s="60"/>
      <c r="B181" s="1024" t="s">
        <v>8047</v>
      </c>
      <c r="C181" s="68">
        <v>435000000</v>
      </c>
      <c r="D181" s="796" t="s">
        <v>7893</v>
      </c>
    </row>
    <row r="182" spans="1:4" x14ac:dyDescent="0.25">
      <c r="A182" s="60"/>
      <c r="B182" s="1000" t="s">
        <v>8048</v>
      </c>
      <c r="C182" s="54">
        <v>175000000</v>
      </c>
      <c r="D182" s="60"/>
    </row>
    <row r="183" spans="1:4" x14ac:dyDescent="0.25">
      <c r="A183" s="60">
        <v>1</v>
      </c>
      <c r="B183" s="456" t="s">
        <v>8049</v>
      </c>
      <c r="C183" s="54">
        <v>30000000</v>
      </c>
      <c r="D183" s="60"/>
    </row>
    <row r="184" spans="1:4" x14ac:dyDescent="0.25">
      <c r="A184" s="60">
        <v>2</v>
      </c>
      <c r="B184" s="456" t="s">
        <v>8050</v>
      </c>
      <c r="C184" s="54">
        <v>50000000</v>
      </c>
      <c r="D184" s="60"/>
    </row>
    <row r="185" spans="1:4" x14ac:dyDescent="0.25">
      <c r="A185" s="60">
        <v>3</v>
      </c>
      <c r="B185" s="456" t="s">
        <v>8051</v>
      </c>
      <c r="C185" s="54">
        <v>40000000</v>
      </c>
      <c r="D185" s="60"/>
    </row>
    <row r="186" spans="1:4" x14ac:dyDescent="0.25">
      <c r="A186" s="60">
        <v>4</v>
      </c>
      <c r="B186" s="1000" t="s">
        <v>8052</v>
      </c>
      <c r="C186" s="54">
        <v>30000000</v>
      </c>
      <c r="D186" s="60"/>
    </row>
    <row r="187" spans="1:4" x14ac:dyDescent="0.25">
      <c r="A187" s="60">
        <v>5</v>
      </c>
      <c r="B187" s="1000" t="s">
        <v>8053</v>
      </c>
      <c r="C187" s="54">
        <v>60000000</v>
      </c>
      <c r="D187" s="60"/>
    </row>
    <row r="188" spans="1:4" x14ac:dyDescent="0.25">
      <c r="A188" s="60">
        <v>6</v>
      </c>
      <c r="B188" s="1000" t="s">
        <v>8054</v>
      </c>
      <c r="C188" s="54">
        <v>50000000</v>
      </c>
      <c r="D188" s="60"/>
    </row>
    <row r="189" spans="1:4" x14ac:dyDescent="0.25">
      <c r="A189" s="60"/>
      <c r="B189" s="60"/>
      <c r="C189" s="60"/>
      <c r="D189" s="60"/>
    </row>
    <row r="190" spans="1:4" ht="31.2" x14ac:dyDescent="0.25">
      <c r="A190" s="60"/>
      <c r="B190" s="1024" t="s">
        <v>8055</v>
      </c>
      <c r="C190" s="68">
        <v>435000000</v>
      </c>
      <c r="D190" s="796" t="s">
        <v>7902</v>
      </c>
    </row>
    <row r="191" spans="1:4" x14ac:dyDescent="0.25">
      <c r="A191" s="60">
        <v>1</v>
      </c>
      <c r="B191" s="1000" t="s">
        <v>8056</v>
      </c>
      <c r="C191" s="54">
        <v>15000000</v>
      </c>
      <c r="D191" s="60"/>
    </row>
    <row r="192" spans="1:4" x14ac:dyDescent="0.25">
      <c r="A192" s="60">
        <v>2</v>
      </c>
      <c r="B192" s="1000" t="s">
        <v>8057</v>
      </c>
      <c r="C192" s="54">
        <v>10000000</v>
      </c>
      <c r="D192" s="60"/>
    </row>
    <row r="193" spans="1:4" x14ac:dyDescent="0.25">
      <c r="A193" s="60">
        <v>3</v>
      </c>
      <c r="B193" s="1000" t="s">
        <v>8058</v>
      </c>
      <c r="C193" s="54">
        <v>10000000</v>
      </c>
      <c r="D193" s="60"/>
    </row>
    <row r="194" spans="1:4" x14ac:dyDescent="0.25">
      <c r="A194" s="60">
        <v>4</v>
      </c>
      <c r="B194" s="1000" t="s">
        <v>8059</v>
      </c>
      <c r="C194" s="54">
        <v>10000000</v>
      </c>
      <c r="D194" s="60"/>
    </row>
    <row r="195" spans="1:4" x14ac:dyDescent="0.25">
      <c r="A195" s="60">
        <v>5</v>
      </c>
      <c r="B195" s="1000" t="s">
        <v>8060</v>
      </c>
      <c r="C195" s="54">
        <v>10000000</v>
      </c>
      <c r="D195" s="60"/>
    </row>
    <row r="196" spans="1:4" x14ac:dyDescent="0.25">
      <c r="A196" s="60">
        <v>6</v>
      </c>
      <c r="B196" s="1000" t="s">
        <v>8061</v>
      </c>
      <c r="C196" s="54">
        <v>10000000</v>
      </c>
      <c r="D196" s="60"/>
    </row>
    <row r="197" spans="1:4" x14ac:dyDescent="0.25">
      <c r="A197" s="60">
        <v>7</v>
      </c>
      <c r="B197" s="1000" t="s">
        <v>8041</v>
      </c>
      <c r="C197" s="54">
        <v>10000000</v>
      </c>
      <c r="D197" s="60"/>
    </row>
    <row r="198" spans="1:4" x14ac:dyDescent="0.25">
      <c r="A198" s="60">
        <v>8</v>
      </c>
      <c r="B198" s="1000" t="s">
        <v>8062</v>
      </c>
      <c r="C198" s="54">
        <v>10000000</v>
      </c>
      <c r="D198" s="60"/>
    </row>
    <row r="199" spans="1:4" x14ac:dyDescent="0.25">
      <c r="A199" s="60">
        <v>9</v>
      </c>
      <c r="B199" s="1000" t="s">
        <v>8063</v>
      </c>
      <c r="C199" s="54">
        <v>40000000</v>
      </c>
      <c r="D199" s="60"/>
    </row>
    <row r="200" spans="1:4" x14ac:dyDescent="0.25">
      <c r="A200" s="60">
        <v>10</v>
      </c>
      <c r="B200" s="1000" t="s">
        <v>8064</v>
      </c>
      <c r="C200" s="54">
        <v>70000000</v>
      </c>
      <c r="D200" s="60"/>
    </row>
    <row r="201" spans="1:4" x14ac:dyDescent="0.25">
      <c r="A201" s="60">
        <v>11</v>
      </c>
      <c r="B201" s="456" t="s">
        <v>8065</v>
      </c>
      <c r="C201" s="54">
        <v>25000000</v>
      </c>
      <c r="D201" s="60"/>
    </row>
    <row r="202" spans="1:4" x14ac:dyDescent="0.25">
      <c r="A202" s="60">
        <v>12</v>
      </c>
      <c r="B202" s="1000" t="s">
        <v>8066</v>
      </c>
      <c r="C202" s="54">
        <v>25000000</v>
      </c>
      <c r="D202" s="60"/>
    </row>
    <row r="203" spans="1:4" x14ac:dyDescent="0.25">
      <c r="A203" s="60">
        <v>13</v>
      </c>
      <c r="B203" s="1000" t="s">
        <v>8067</v>
      </c>
      <c r="C203" s="54">
        <v>10000000</v>
      </c>
      <c r="D203" s="60"/>
    </row>
    <row r="204" spans="1:4" x14ac:dyDescent="0.25">
      <c r="A204" s="60">
        <v>14</v>
      </c>
      <c r="B204" s="1000" t="s">
        <v>4560</v>
      </c>
      <c r="C204" s="54">
        <v>30000000</v>
      </c>
      <c r="D204" s="60"/>
    </row>
    <row r="205" spans="1:4" x14ac:dyDescent="0.25">
      <c r="A205" s="60">
        <v>15</v>
      </c>
      <c r="B205" s="1000" t="s">
        <v>8068</v>
      </c>
      <c r="C205" s="54">
        <v>90000000</v>
      </c>
      <c r="D205" s="60"/>
    </row>
    <row r="206" spans="1:4" x14ac:dyDescent="0.25">
      <c r="A206" s="60">
        <v>16</v>
      </c>
      <c r="B206" s="1000" t="s">
        <v>8069</v>
      </c>
      <c r="C206" s="54">
        <v>60000000</v>
      </c>
      <c r="D206" s="60"/>
    </row>
    <row r="207" spans="1:4" x14ac:dyDescent="0.25">
      <c r="A207" s="60"/>
      <c r="B207" s="60"/>
      <c r="C207" s="60"/>
      <c r="D207" s="60"/>
    </row>
    <row r="208" spans="1:4" ht="31.2" x14ac:dyDescent="0.25">
      <c r="A208" s="60"/>
      <c r="B208" s="1024" t="s">
        <v>8070</v>
      </c>
      <c r="C208" s="68">
        <v>130000000</v>
      </c>
      <c r="D208" s="796" t="s">
        <v>7902</v>
      </c>
    </row>
    <row r="209" spans="1:4" x14ac:dyDescent="0.25">
      <c r="A209" s="60">
        <v>1</v>
      </c>
      <c r="B209" s="1000" t="s">
        <v>8071</v>
      </c>
      <c r="C209" s="54">
        <v>20000000</v>
      </c>
      <c r="D209" s="60"/>
    </row>
    <row r="210" spans="1:4" x14ac:dyDescent="0.25">
      <c r="A210" s="60">
        <v>2</v>
      </c>
      <c r="B210" s="1000" t="s">
        <v>8072</v>
      </c>
      <c r="C210" s="54">
        <v>10000000</v>
      </c>
      <c r="D210" s="60"/>
    </row>
    <row r="211" spans="1:4" x14ac:dyDescent="0.25">
      <c r="A211" s="60">
        <v>3</v>
      </c>
      <c r="B211" s="1000" t="s">
        <v>8073</v>
      </c>
      <c r="C211" s="54">
        <v>10000000</v>
      </c>
      <c r="D211" s="60"/>
    </row>
    <row r="212" spans="1:4" x14ac:dyDescent="0.25">
      <c r="A212" s="60">
        <v>4</v>
      </c>
      <c r="B212" s="1000" t="s">
        <v>8074</v>
      </c>
      <c r="C212" s="54">
        <v>40000000</v>
      </c>
      <c r="D212" s="60"/>
    </row>
    <row r="213" spans="1:4" x14ac:dyDescent="0.25">
      <c r="A213" s="60">
        <v>5</v>
      </c>
      <c r="B213" s="1000" t="s">
        <v>8075</v>
      </c>
      <c r="C213" s="54">
        <v>50000000</v>
      </c>
      <c r="D213" s="60"/>
    </row>
    <row r="214" spans="1:4" x14ac:dyDescent="0.25">
      <c r="A214" s="60"/>
      <c r="B214" s="60"/>
      <c r="C214" s="60"/>
      <c r="D214" s="60"/>
    </row>
    <row r="215" spans="1:4" ht="31.2" x14ac:dyDescent="0.25">
      <c r="A215" s="60"/>
      <c r="B215" s="1024" t="s">
        <v>8076</v>
      </c>
      <c r="C215" s="68">
        <v>70000000</v>
      </c>
      <c r="D215" s="796" t="s">
        <v>8077</v>
      </c>
    </row>
    <row r="216" spans="1:4" x14ac:dyDescent="0.25">
      <c r="A216" s="60">
        <v>1</v>
      </c>
      <c r="B216" s="1000" t="s">
        <v>8078</v>
      </c>
      <c r="C216" s="54">
        <v>25000000</v>
      </c>
      <c r="D216" s="60"/>
    </row>
    <row r="217" spans="1:4" x14ac:dyDescent="0.25">
      <c r="A217" s="60">
        <v>2</v>
      </c>
      <c r="B217" s="1000" t="s">
        <v>8079</v>
      </c>
      <c r="C217" s="54">
        <v>25000000</v>
      </c>
      <c r="D217" s="60"/>
    </row>
    <row r="218" spans="1:4" x14ac:dyDescent="0.25">
      <c r="A218" s="60">
        <v>3</v>
      </c>
      <c r="B218" s="1000" t="s">
        <v>8080</v>
      </c>
      <c r="C218" s="54">
        <v>10000000</v>
      </c>
      <c r="D218" s="60"/>
    </row>
    <row r="219" spans="1:4" x14ac:dyDescent="0.25">
      <c r="A219" s="60">
        <v>4</v>
      </c>
      <c r="B219" s="1000" t="s">
        <v>8081</v>
      </c>
      <c r="C219" s="54">
        <v>10000000</v>
      </c>
      <c r="D219" s="60"/>
    </row>
    <row r="220" spans="1:4" x14ac:dyDescent="0.25">
      <c r="A220" s="60"/>
      <c r="B220" s="60"/>
      <c r="C220" s="60"/>
      <c r="D220" s="60"/>
    </row>
    <row r="221" spans="1:4" x14ac:dyDescent="0.25">
      <c r="A221" s="60"/>
      <c r="B221" s="1024" t="s">
        <v>8082</v>
      </c>
      <c r="C221" s="68">
        <v>330000000</v>
      </c>
      <c r="D221" s="796" t="s">
        <v>7902</v>
      </c>
    </row>
    <row r="222" spans="1:4" x14ac:dyDescent="0.25">
      <c r="A222" s="60">
        <v>1</v>
      </c>
      <c r="B222" s="1000" t="s">
        <v>8083</v>
      </c>
      <c r="C222" s="54">
        <v>75000000</v>
      </c>
      <c r="D222" s="60"/>
    </row>
    <row r="223" spans="1:4" x14ac:dyDescent="0.25">
      <c r="A223" s="60">
        <v>2</v>
      </c>
      <c r="B223" s="1000" t="s">
        <v>8084</v>
      </c>
      <c r="C223" s="54">
        <v>90000000</v>
      </c>
      <c r="D223" s="60"/>
    </row>
    <row r="224" spans="1:4" x14ac:dyDescent="0.25">
      <c r="A224" s="60">
        <v>3</v>
      </c>
      <c r="B224" s="1000" t="s">
        <v>8085</v>
      </c>
      <c r="C224" s="54">
        <v>40000000</v>
      </c>
      <c r="D224" s="60"/>
    </row>
    <row r="225" spans="1:4" x14ac:dyDescent="0.25">
      <c r="A225" s="60">
        <v>4</v>
      </c>
      <c r="B225" s="1000" t="s">
        <v>8086</v>
      </c>
      <c r="C225" s="54">
        <v>100000000</v>
      </c>
      <c r="D225" s="60"/>
    </row>
    <row r="226" spans="1:4" x14ac:dyDescent="0.25">
      <c r="A226" s="60">
        <v>5</v>
      </c>
      <c r="B226" s="1000" t="s">
        <v>8087</v>
      </c>
      <c r="C226" s="54">
        <v>10000000</v>
      </c>
      <c r="D226" s="60"/>
    </row>
    <row r="227" spans="1:4" x14ac:dyDescent="0.25">
      <c r="A227" s="60">
        <v>6</v>
      </c>
      <c r="B227" s="1000" t="s">
        <v>8088</v>
      </c>
      <c r="C227" s="54">
        <v>15000000</v>
      </c>
      <c r="D227" s="60"/>
    </row>
    <row r="228" spans="1:4" x14ac:dyDescent="0.25">
      <c r="A228" s="60"/>
      <c r="B228" s="60"/>
      <c r="C228" s="60"/>
      <c r="D228" s="60"/>
    </row>
    <row r="229" spans="1:4" ht="31.2" x14ac:dyDescent="0.25">
      <c r="A229" s="60"/>
      <c r="B229" s="1024" t="s">
        <v>8089</v>
      </c>
      <c r="C229" s="68">
        <v>575000000</v>
      </c>
      <c r="D229" s="796" t="s">
        <v>7902</v>
      </c>
    </row>
    <row r="230" spans="1:4" x14ac:dyDescent="0.25">
      <c r="A230" s="60">
        <v>1</v>
      </c>
      <c r="B230" s="1000" t="s">
        <v>8090</v>
      </c>
      <c r="C230" s="54">
        <v>100000000</v>
      </c>
      <c r="D230" s="60"/>
    </row>
    <row r="231" spans="1:4" x14ac:dyDescent="0.25">
      <c r="A231" s="60">
        <v>2</v>
      </c>
      <c r="B231" s="1000" t="s">
        <v>8091</v>
      </c>
      <c r="C231" s="54">
        <v>125000000</v>
      </c>
      <c r="D231" s="60"/>
    </row>
    <row r="232" spans="1:4" x14ac:dyDescent="0.25">
      <c r="A232" s="60">
        <v>3</v>
      </c>
      <c r="B232" s="1000" t="s">
        <v>8092</v>
      </c>
      <c r="C232" s="54">
        <v>150000000</v>
      </c>
      <c r="D232" s="60"/>
    </row>
    <row r="233" spans="1:4" x14ac:dyDescent="0.25">
      <c r="A233" s="60">
        <v>4</v>
      </c>
      <c r="B233" s="1000" t="s">
        <v>8093</v>
      </c>
      <c r="C233" s="54">
        <v>200000000</v>
      </c>
      <c r="D233" s="60"/>
    </row>
    <row r="234" spans="1:4" x14ac:dyDescent="0.25">
      <c r="A234" s="60"/>
      <c r="B234" s="60"/>
      <c r="C234" s="60"/>
      <c r="D234" s="60"/>
    </row>
    <row r="235" spans="1:4" ht="31.2" x14ac:dyDescent="0.25">
      <c r="A235" s="60"/>
      <c r="B235" s="1024" t="s">
        <v>8094</v>
      </c>
      <c r="C235" s="68">
        <v>140000000</v>
      </c>
      <c r="D235" s="796" t="s">
        <v>8095</v>
      </c>
    </row>
    <row r="236" spans="1:4" x14ac:dyDescent="0.25">
      <c r="A236" s="60">
        <v>1</v>
      </c>
      <c r="B236" s="1000" t="s">
        <v>8096</v>
      </c>
      <c r="C236" s="54">
        <v>40000000</v>
      </c>
      <c r="D236" s="60"/>
    </row>
    <row r="237" spans="1:4" x14ac:dyDescent="0.25">
      <c r="A237" s="60">
        <v>2</v>
      </c>
      <c r="B237" s="1000" t="s">
        <v>8097</v>
      </c>
      <c r="C237" s="54">
        <v>100000000</v>
      </c>
      <c r="D237" s="60"/>
    </row>
    <row r="238" spans="1:4" x14ac:dyDescent="0.25">
      <c r="A238" s="60"/>
      <c r="B238" s="60"/>
      <c r="C238" s="60"/>
      <c r="D238" s="60"/>
    </row>
    <row r="239" spans="1:4" x14ac:dyDescent="0.25">
      <c r="A239" s="60"/>
      <c r="B239" s="1024" t="s">
        <v>8098</v>
      </c>
      <c r="C239" s="68">
        <v>520000000</v>
      </c>
      <c r="D239" s="796" t="s">
        <v>7902</v>
      </c>
    </row>
    <row r="240" spans="1:4" x14ac:dyDescent="0.25">
      <c r="A240" s="60">
        <v>1</v>
      </c>
      <c r="B240" s="1000" t="s">
        <v>8099</v>
      </c>
      <c r="C240" s="54">
        <v>10000000</v>
      </c>
      <c r="D240" s="60"/>
    </row>
    <row r="241" spans="1:4" x14ac:dyDescent="0.25">
      <c r="A241" s="60">
        <f>A240+1</f>
        <v>2</v>
      </c>
      <c r="B241" s="1000" t="s">
        <v>8100</v>
      </c>
      <c r="C241" s="54">
        <v>10000000</v>
      </c>
      <c r="D241" s="60"/>
    </row>
    <row r="242" spans="1:4" x14ac:dyDescent="0.25">
      <c r="A242" s="60">
        <f t="shared" ref="A242:A303" si="0">A241+1</f>
        <v>3</v>
      </c>
      <c r="B242" s="1000" t="s">
        <v>8101</v>
      </c>
      <c r="C242" s="54">
        <v>10000000</v>
      </c>
      <c r="D242" s="60"/>
    </row>
    <row r="243" spans="1:4" x14ac:dyDescent="0.25">
      <c r="A243" s="60">
        <f t="shared" si="0"/>
        <v>4</v>
      </c>
      <c r="B243" s="1000" t="s">
        <v>8102</v>
      </c>
      <c r="C243" s="54">
        <v>10000000</v>
      </c>
      <c r="D243" s="60"/>
    </row>
    <row r="244" spans="1:4" x14ac:dyDescent="0.25">
      <c r="A244" s="60">
        <f t="shared" si="0"/>
        <v>5</v>
      </c>
      <c r="B244" s="1000" t="s">
        <v>8103</v>
      </c>
      <c r="C244" s="54">
        <v>10000000</v>
      </c>
      <c r="D244" s="60"/>
    </row>
    <row r="245" spans="1:4" x14ac:dyDescent="0.25">
      <c r="A245" s="60">
        <f t="shared" si="0"/>
        <v>6</v>
      </c>
      <c r="B245" s="456" t="s">
        <v>8104</v>
      </c>
      <c r="C245" s="54">
        <v>10000000</v>
      </c>
      <c r="D245" s="60"/>
    </row>
    <row r="246" spans="1:4" x14ac:dyDescent="0.25">
      <c r="A246" s="60">
        <f t="shared" si="0"/>
        <v>7</v>
      </c>
      <c r="B246" s="456" t="s">
        <v>8105</v>
      </c>
      <c r="C246" s="54">
        <v>10000000</v>
      </c>
      <c r="D246" s="60"/>
    </row>
    <row r="247" spans="1:4" x14ac:dyDescent="0.25">
      <c r="A247" s="60">
        <f t="shared" si="0"/>
        <v>8</v>
      </c>
      <c r="B247" s="1000" t="s">
        <v>8106</v>
      </c>
      <c r="C247" s="54">
        <v>100000000</v>
      </c>
      <c r="D247" s="60"/>
    </row>
    <row r="248" spans="1:4" x14ac:dyDescent="0.25">
      <c r="A248" s="60">
        <f t="shared" si="0"/>
        <v>9</v>
      </c>
      <c r="B248" s="1000" t="s">
        <v>8107</v>
      </c>
      <c r="C248" s="54">
        <v>150000000</v>
      </c>
      <c r="D248" s="60"/>
    </row>
    <row r="249" spans="1:4" x14ac:dyDescent="0.25">
      <c r="A249" s="60">
        <f t="shared" si="0"/>
        <v>10</v>
      </c>
      <c r="B249" s="1000" t="s">
        <v>8093</v>
      </c>
      <c r="C249" s="54">
        <v>200000000</v>
      </c>
      <c r="D249" s="60"/>
    </row>
    <row r="250" spans="1:4" x14ac:dyDescent="0.25">
      <c r="A250" s="60"/>
      <c r="B250" s="60"/>
      <c r="C250" s="60"/>
      <c r="D250" s="60"/>
    </row>
    <row r="251" spans="1:4" ht="31.2" x14ac:dyDescent="0.25">
      <c r="A251" s="60"/>
      <c r="B251" s="1024" t="s">
        <v>8108</v>
      </c>
      <c r="C251" s="68">
        <v>40000000</v>
      </c>
      <c r="D251" s="796" t="s">
        <v>7902</v>
      </c>
    </row>
    <row r="252" spans="1:4" x14ac:dyDescent="0.25">
      <c r="A252" s="60">
        <f t="shared" si="0"/>
        <v>1</v>
      </c>
      <c r="B252" s="1000" t="s">
        <v>8109</v>
      </c>
      <c r="C252" s="54">
        <v>10000000</v>
      </c>
      <c r="D252" s="60"/>
    </row>
    <row r="253" spans="1:4" x14ac:dyDescent="0.25">
      <c r="A253" s="60">
        <f t="shared" si="0"/>
        <v>2</v>
      </c>
      <c r="B253" s="1000" t="s">
        <v>8110</v>
      </c>
      <c r="C253" s="54">
        <v>10000000</v>
      </c>
      <c r="D253" s="60"/>
    </row>
    <row r="254" spans="1:4" x14ac:dyDescent="0.25">
      <c r="A254" s="60">
        <f t="shared" si="0"/>
        <v>3</v>
      </c>
      <c r="B254" s="1000" t="s">
        <v>8111</v>
      </c>
      <c r="C254" s="54">
        <v>10000000</v>
      </c>
      <c r="D254" s="60"/>
    </row>
    <row r="255" spans="1:4" x14ac:dyDescent="0.25">
      <c r="A255" s="60">
        <f t="shared" si="0"/>
        <v>4</v>
      </c>
      <c r="B255" s="1000" t="s">
        <v>8112</v>
      </c>
      <c r="C255" s="54">
        <v>10000000</v>
      </c>
      <c r="D255" s="60"/>
    </row>
    <row r="256" spans="1:4" x14ac:dyDescent="0.25">
      <c r="A256" s="60"/>
      <c r="B256" s="60"/>
      <c r="C256" s="60"/>
      <c r="D256" s="60"/>
    </row>
    <row r="257" spans="1:4" x14ac:dyDescent="0.25">
      <c r="A257" s="60"/>
      <c r="B257" s="1024" t="s">
        <v>8113</v>
      </c>
      <c r="C257" s="68">
        <v>135000000</v>
      </c>
      <c r="D257" s="796" t="s">
        <v>7902</v>
      </c>
    </row>
    <row r="258" spans="1:4" x14ac:dyDescent="0.25">
      <c r="A258" s="60">
        <f t="shared" si="0"/>
        <v>1</v>
      </c>
      <c r="B258" s="1000" t="s">
        <v>8114</v>
      </c>
      <c r="C258" s="54">
        <v>30000000</v>
      </c>
      <c r="D258" s="60"/>
    </row>
    <row r="259" spans="1:4" x14ac:dyDescent="0.25">
      <c r="A259" s="60">
        <f t="shared" si="0"/>
        <v>2</v>
      </c>
      <c r="B259" s="1000" t="s">
        <v>8115</v>
      </c>
      <c r="C259" s="54">
        <v>15000000</v>
      </c>
      <c r="D259" s="60"/>
    </row>
    <row r="260" spans="1:4" x14ac:dyDescent="0.25">
      <c r="A260" s="60">
        <f t="shared" si="0"/>
        <v>3</v>
      </c>
      <c r="B260" s="1000" t="s">
        <v>8116</v>
      </c>
      <c r="C260" s="54">
        <v>10000000</v>
      </c>
      <c r="D260" s="60"/>
    </row>
    <row r="261" spans="1:4" x14ac:dyDescent="0.25">
      <c r="A261" s="60">
        <f t="shared" si="0"/>
        <v>4</v>
      </c>
      <c r="B261" s="1000" t="s">
        <v>8117</v>
      </c>
      <c r="C261" s="54">
        <v>10000000</v>
      </c>
      <c r="D261" s="60"/>
    </row>
    <row r="262" spans="1:4" x14ac:dyDescent="0.25">
      <c r="A262" s="60">
        <f t="shared" si="0"/>
        <v>5</v>
      </c>
      <c r="B262" s="1000" t="s">
        <v>8118</v>
      </c>
      <c r="C262" s="54">
        <v>20000000</v>
      </c>
      <c r="D262" s="60"/>
    </row>
    <row r="263" spans="1:4" x14ac:dyDescent="0.25">
      <c r="A263" s="60">
        <f t="shared" si="0"/>
        <v>6</v>
      </c>
      <c r="B263" s="1000" t="s">
        <v>8119</v>
      </c>
      <c r="C263" s="54">
        <v>10000000</v>
      </c>
      <c r="D263" s="60"/>
    </row>
    <row r="264" spans="1:4" x14ac:dyDescent="0.25">
      <c r="A264" s="60">
        <f t="shared" si="0"/>
        <v>7</v>
      </c>
      <c r="B264" s="1000" t="s">
        <v>8120</v>
      </c>
      <c r="C264" s="54">
        <v>10000000</v>
      </c>
      <c r="D264" s="60"/>
    </row>
    <row r="265" spans="1:4" x14ac:dyDescent="0.25">
      <c r="A265" s="60">
        <f t="shared" si="0"/>
        <v>8</v>
      </c>
      <c r="B265" s="1000" t="s">
        <v>8121</v>
      </c>
      <c r="C265" s="54">
        <v>10000000</v>
      </c>
      <c r="D265" s="60"/>
    </row>
    <row r="266" spans="1:4" x14ac:dyDescent="0.25">
      <c r="A266" s="60">
        <f t="shared" si="0"/>
        <v>9</v>
      </c>
      <c r="B266" s="1000" t="s">
        <v>8122</v>
      </c>
      <c r="C266" s="54">
        <v>10000000</v>
      </c>
      <c r="D266" s="60"/>
    </row>
    <row r="267" spans="1:4" x14ac:dyDescent="0.25">
      <c r="A267" s="60">
        <f t="shared" si="0"/>
        <v>10</v>
      </c>
      <c r="B267" s="1000" t="s">
        <v>8123</v>
      </c>
      <c r="C267" s="54">
        <v>10000000</v>
      </c>
      <c r="D267" s="60"/>
    </row>
    <row r="268" spans="1:4" x14ac:dyDescent="0.25">
      <c r="A268" s="60"/>
      <c r="B268" s="60"/>
      <c r="C268" s="60"/>
      <c r="D268" s="60"/>
    </row>
    <row r="269" spans="1:4" ht="31.2" x14ac:dyDescent="0.25">
      <c r="A269" s="60"/>
      <c r="B269" s="1024" t="s">
        <v>8124</v>
      </c>
      <c r="C269" s="68">
        <v>355000000</v>
      </c>
      <c r="D269" s="796" t="s">
        <v>7902</v>
      </c>
    </row>
    <row r="270" spans="1:4" x14ac:dyDescent="0.25">
      <c r="A270" s="60">
        <f t="shared" si="0"/>
        <v>1</v>
      </c>
      <c r="B270" s="1000" t="s">
        <v>8125</v>
      </c>
      <c r="C270" s="54">
        <v>30000000</v>
      </c>
      <c r="D270" s="60"/>
    </row>
    <row r="271" spans="1:4" x14ac:dyDescent="0.25">
      <c r="A271" s="60">
        <f t="shared" si="0"/>
        <v>2</v>
      </c>
      <c r="B271" s="1000" t="s">
        <v>8126</v>
      </c>
      <c r="C271" s="54">
        <v>15000000</v>
      </c>
      <c r="D271" s="60"/>
    </row>
    <row r="272" spans="1:4" x14ac:dyDescent="0.25">
      <c r="A272" s="60">
        <f t="shared" si="0"/>
        <v>3</v>
      </c>
      <c r="B272" s="1000" t="s">
        <v>8127</v>
      </c>
      <c r="C272" s="54">
        <v>10000000</v>
      </c>
      <c r="D272" s="60"/>
    </row>
    <row r="273" spans="1:4" x14ac:dyDescent="0.25">
      <c r="A273" s="60">
        <f t="shared" si="0"/>
        <v>4</v>
      </c>
      <c r="B273" s="1000" t="s">
        <v>8128</v>
      </c>
      <c r="C273" s="54">
        <v>10000000</v>
      </c>
      <c r="D273" s="60"/>
    </row>
    <row r="274" spans="1:4" x14ac:dyDescent="0.25">
      <c r="A274" s="60">
        <f t="shared" si="0"/>
        <v>5</v>
      </c>
      <c r="B274" s="1000" t="s">
        <v>8129</v>
      </c>
      <c r="C274" s="54">
        <v>50000000</v>
      </c>
      <c r="D274" s="60"/>
    </row>
    <row r="275" spans="1:4" x14ac:dyDescent="0.25">
      <c r="A275" s="60">
        <f t="shared" si="0"/>
        <v>6</v>
      </c>
      <c r="B275" s="1000" t="s">
        <v>8130</v>
      </c>
      <c r="C275" s="54">
        <v>90000000</v>
      </c>
      <c r="D275" s="60"/>
    </row>
    <row r="276" spans="1:4" x14ac:dyDescent="0.25">
      <c r="A276" s="60">
        <f t="shared" si="0"/>
        <v>7</v>
      </c>
      <c r="B276" s="1000" t="s">
        <v>8131</v>
      </c>
      <c r="C276" s="54">
        <v>150000000</v>
      </c>
      <c r="D276" s="60"/>
    </row>
    <row r="277" spans="1:4" x14ac:dyDescent="0.25">
      <c r="A277" s="60"/>
      <c r="B277" s="60"/>
      <c r="C277" s="60"/>
      <c r="D277" s="60"/>
    </row>
    <row r="278" spans="1:4" ht="31.2" x14ac:dyDescent="0.25">
      <c r="A278" s="60"/>
      <c r="B278" s="1024" t="s">
        <v>8132</v>
      </c>
      <c r="C278" s="68">
        <v>160000000</v>
      </c>
      <c r="D278" s="796" t="s">
        <v>7902</v>
      </c>
    </row>
    <row r="279" spans="1:4" x14ac:dyDescent="0.25">
      <c r="A279" s="60">
        <f t="shared" si="0"/>
        <v>1</v>
      </c>
      <c r="B279" s="1000" t="s">
        <v>8133</v>
      </c>
      <c r="C279" s="54">
        <v>30000000</v>
      </c>
      <c r="D279" s="60"/>
    </row>
    <row r="280" spans="1:4" x14ac:dyDescent="0.25">
      <c r="A280" s="60">
        <f t="shared" si="0"/>
        <v>2</v>
      </c>
      <c r="B280" s="1000" t="s">
        <v>8134</v>
      </c>
      <c r="C280" s="54">
        <v>30000000</v>
      </c>
      <c r="D280" s="60"/>
    </row>
    <row r="281" spans="1:4" x14ac:dyDescent="0.25">
      <c r="A281" s="60">
        <f t="shared" si="0"/>
        <v>3</v>
      </c>
      <c r="B281" s="1000" t="s">
        <v>8135</v>
      </c>
      <c r="C281" s="54">
        <v>30000000</v>
      </c>
      <c r="D281" s="60"/>
    </row>
    <row r="282" spans="1:4" x14ac:dyDescent="0.25">
      <c r="A282" s="60">
        <f t="shared" si="0"/>
        <v>4</v>
      </c>
      <c r="B282" s="1000" t="s">
        <v>8136</v>
      </c>
      <c r="C282" s="54">
        <v>70000000</v>
      </c>
      <c r="D282" s="60"/>
    </row>
    <row r="283" spans="1:4" x14ac:dyDescent="0.25">
      <c r="A283" s="60"/>
      <c r="B283" s="60"/>
      <c r="C283" s="60"/>
      <c r="D283" s="60"/>
    </row>
    <row r="284" spans="1:4" ht="31.2" x14ac:dyDescent="0.25">
      <c r="A284" s="60"/>
      <c r="B284" s="1024" t="s">
        <v>8137</v>
      </c>
      <c r="C284" s="68">
        <v>25000000</v>
      </c>
      <c r="D284" s="796" t="s">
        <v>7902</v>
      </c>
    </row>
    <row r="285" spans="1:4" x14ac:dyDescent="0.25">
      <c r="A285" s="60">
        <f t="shared" si="0"/>
        <v>1</v>
      </c>
      <c r="B285" s="1000" t="s">
        <v>8138</v>
      </c>
      <c r="C285" s="54">
        <v>10000000</v>
      </c>
      <c r="D285" s="60"/>
    </row>
    <row r="286" spans="1:4" x14ac:dyDescent="0.25">
      <c r="A286" s="60">
        <f t="shared" si="0"/>
        <v>2</v>
      </c>
      <c r="B286" s="1000" t="s">
        <v>8139</v>
      </c>
      <c r="C286" s="54">
        <v>15000000</v>
      </c>
      <c r="D286" s="60"/>
    </row>
    <row r="287" spans="1:4" x14ac:dyDescent="0.25">
      <c r="A287" s="60"/>
      <c r="B287" s="60"/>
      <c r="C287" s="60"/>
      <c r="D287" s="60"/>
    </row>
    <row r="288" spans="1:4" x14ac:dyDescent="0.25">
      <c r="A288" s="60"/>
      <c r="B288" s="1024" t="s">
        <v>8140</v>
      </c>
      <c r="C288" s="68">
        <v>50000000</v>
      </c>
      <c r="D288" s="796" t="s">
        <v>7902</v>
      </c>
    </row>
    <row r="289" spans="1:4" x14ac:dyDescent="0.25">
      <c r="A289" s="60">
        <f t="shared" si="0"/>
        <v>1</v>
      </c>
      <c r="B289" s="1000" t="s">
        <v>8141</v>
      </c>
      <c r="C289" s="54">
        <v>50000000</v>
      </c>
      <c r="D289" s="60"/>
    </row>
    <row r="290" spans="1:4" x14ac:dyDescent="0.25">
      <c r="A290" s="60"/>
      <c r="B290" s="60"/>
      <c r="C290" s="60"/>
      <c r="D290" s="60"/>
    </row>
    <row r="291" spans="1:4" x14ac:dyDescent="0.25">
      <c r="A291" s="60"/>
      <c r="B291" s="1024" t="s">
        <v>8142</v>
      </c>
      <c r="C291" s="68">
        <v>27000000</v>
      </c>
      <c r="D291" s="796" t="s">
        <v>7902</v>
      </c>
    </row>
    <row r="292" spans="1:4" x14ac:dyDescent="0.25">
      <c r="A292" s="60">
        <f t="shared" si="0"/>
        <v>1</v>
      </c>
      <c r="B292" s="1000" t="s">
        <v>8143</v>
      </c>
      <c r="C292" s="54">
        <v>27000000</v>
      </c>
      <c r="D292" s="60"/>
    </row>
    <row r="293" spans="1:4" x14ac:dyDescent="0.25">
      <c r="A293" s="60"/>
      <c r="B293" s="60"/>
      <c r="C293" s="60"/>
      <c r="D293" s="60"/>
    </row>
    <row r="294" spans="1:4" x14ac:dyDescent="0.25">
      <c r="A294" s="60"/>
      <c r="B294" s="1024" t="s">
        <v>8144</v>
      </c>
      <c r="C294" s="68">
        <v>100000000</v>
      </c>
      <c r="D294" s="796" t="s">
        <v>7902</v>
      </c>
    </row>
    <row r="295" spans="1:4" x14ac:dyDescent="0.25">
      <c r="A295" s="60">
        <f t="shared" si="0"/>
        <v>1</v>
      </c>
      <c r="B295" s="1000" t="s">
        <v>8145</v>
      </c>
      <c r="C295" s="54">
        <v>100000000</v>
      </c>
      <c r="D295" s="60"/>
    </row>
    <row r="296" spans="1:4" x14ac:dyDescent="0.25">
      <c r="A296" s="60"/>
      <c r="B296" s="60"/>
      <c r="C296" s="60"/>
      <c r="D296" s="60"/>
    </row>
    <row r="297" spans="1:4" ht="31.2" x14ac:dyDescent="0.25">
      <c r="A297" s="60"/>
      <c r="B297" s="1024" t="s">
        <v>8146</v>
      </c>
      <c r="C297" s="68">
        <v>215000000</v>
      </c>
      <c r="D297" s="796" t="s">
        <v>7902</v>
      </c>
    </row>
    <row r="298" spans="1:4" x14ac:dyDescent="0.25">
      <c r="A298" s="60">
        <f t="shared" si="0"/>
        <v>1</v>
      </c>
      <c r="B298" s="1000" t="s">
        <v>8147</v>
      </c>
      <c r="C298" s="54">
        <v>165000000</v>
      </c>
      <c r="D298" s="60"/>
    </row>
    <row r="299" spans="1:4" x14ac:dyDescent="0.25">
      <c r="A299" s="60">
        <f t="shared" si="0"/>
        <v>2</v>
      </c>
      <c r="B299" s="1000" t="s">
        <v>8148</v>
      </c>
      <c r="C299" s="54">
        <v>50000000</v>
      </c>
      <c r="D299" s="60"/>
    </row>
    <row r="300" spans="1:4" x14ac:dyDescent="0.25">
      <c r="A300" s="60"/>
      <c r="B300" s="60"/>
      <c r="C300" s="60"/>
      <c r="D300" s="60"/>
    </row>
    <row r="301" spans="1:4" ht="31.2" x14ac:dyDescent="0.25">
      <c r="A301" s="60"/>
      <c r="B301" s="1024" t="s">
        <v>8149</v>
      </c>
      <c r="C301" s="68">
        <v>55000000</v>
      </c>
      <c r="D301" s="796" t="s">
        <v>7902</v>
      </c>
    </row>
    <row r="302" spans="1:4" x14ac:dyDescent="0.25">
      <c r="A302" s="60">
        <f t="shared" si="0"/>
        <v>1</v>
      </c>
      <c r="B302" s="1000" t="s">
        <v>8150</v>
      </c>
      <c r="C302" s="54">
        <v>30000000</v>
      </c>
      <c r="D302" s="60"/>
    </row>
    <row r="303" spans="1:4" x14ac:dyDescent="0.25">
      <c r="A303" s="60">
        <f t="shared" si="0"/>
        <v>2</v>
      </c>
      <c r="B303" s="1000" t="s">
        <v>8151</v>
      </c>
      <c r="C303" s="54">
        <v>25000000</v>
      </c>
      <c r="D303" s="60"/>
    </row>
    <row r="304" spans="1:4" x14ac:dyDescent="0.25">
      <c r="A304" s="60"/>
      <c r="B304" s="60"/>
      <c r="C304" s="60"/>
      <c r="D304" s="60"/>
    </row>
    <row r="305" spans="1:4" x14ac:dyDescent="0.25">
      <c r="A305" s="60"/>
      <c r="B305" s="1024" t="s">
        <v>8152</v>
      </c>
      <c r="C305" s="68">
        <v>335000000</v>
      </c>
      <c r="D305" s="796" t="s">
        <v>7902</v>
      </c>
    </row>
    <row r="306" spans="1:4" x14ac:dyDescent="0.25">
      <c r="A306" s="60">
        <f t="shared" ref="A306:A369" si="1">A305+1</f>
        <v>1</v>
      </c>
      <c r="B306" s="1000" t="s">
        <v>8153</v>
      </c>
      <c r="C306" s="54">
        <v>30000000</v>
      </c>
      <c r="D306" s="60"/>
    </row>
    <row r="307" spans="1:4" x14ac:dyDescent="0.25">
      <c r="A307" s="60">
        <f t="shared" si="1"/>
        <v>2</v>
      </c>
      <c r="B307" s="1000" t="s">
        <v>8154</v>
      </c>
      <c r="C307" s="54">
        <v>100000000</v>
      </c>
      <c r="D307" s="60"/>
    </row>
    <row r="308" spans="1:4" x14ac:dyDescent="0.25">
      <c r="A308" s="60">
        <f t="shared" si="1"/>
        <v>3</v>
      </c>
      <c r="B308" s="1000" t="s">
        <v>8155</v>
      </c>
      <c r="C308" s="54">
        <v>30000000</v>
      </c>
      <c r="D308" s="60"/>
    </row>
    <row r="309" spans="1:4" x14ac:dyDescent="0.25">
      <c r="A309" s="60">
        <f t="shared" si="1"/>
        <v>4</v>
      </c>
      <c r="B309" s="1000" t="s">
        <v>8156</v>
      </c>
      <c r="C309" s="54">
        <v>50000000</v>
      </c>
      <c r="D309" s="60"/>
    </row>
    <row r="310" spans="1:4" x14ac:dyDescent="0.25">
      <c r="A310" s="60">
        <f t="shared" si="1"/>
        <v>5</v>
      </c>
      <c r="B310" s="1000" t="s">
        <v>8157</v>
      </c>
      <c r="C310" s="54">
        <v>20000000</v>
      </c>
      <c r="D310" s="60"/>
    </row>
    <row r="311" spans="1:4" x14ac:dyDescent="0.25">
      <c r="A311" s="60">
        <f t="shared" si="1"/>
        <v>6</v>
      </c>
      <c r="B311" s="1000" t="s">
        <v>8158</v>
      </c>
      <c r="C311" s="54">
        <v>25000000</v>
      </c>
      <c r="D311" s="60"/>
    </row>
    <row r="312" spans="1:4" x14ac:dyDescent="0.25">
      <c r="A312" s="60">
        <f t="shared" si="1"/>
        <v>7</v>
      </c>
      <c r="B312" s="1000" t="s">
        <v>8159</v>
      </c>
      <c r="C312" s="54">
        <v>50000000</v>
      </c>
      <c r="D312" s="60"/>
    </row>
    <row r="313" spans="1:4" x14ac:dyDescent="0.25">
      <c r="A313" s="60">
        <f t="shared" si="1"/>
        <v>8</v>
      </c>
      <c r="B313" s="1000" t="s">
        <v>8160</v>
      </c>
      <c r="C313" s="54">
        <v>30000000</v>
      </c>
      <c r="D313" s="60"/>
    </row>
    <row r="314" spans="1:4" x14ac:dyDescent="0.25">
      <c r="A314" s="60"/>
      <c r="B314" s="60"/>
      <c r="C314" s="60"/>
      <c r="D314" s="60"/>
    </row>
    <row r="315" spans="1:4" x14ac:dyDescent="0.25">
      <c r="A315" s="60"/>
      <c r="B315" s="1024" t="s">
        <v>8161</v>
      </c>
      <c r="C315" s="68">
        <v>130000000</v>
      </c>
      <c r="D315" s="796" t="s">
        <v>7893</v>
      </c>
    </row>
    <row r="316" spans="1:4" x14ac:dyDescent="0.25">
      <c r="A316" s="60">
        <f t="shared" si="1"/>
        <v>1</v>
      </c>
      <c r="B316" s="1000" t="s">
        <v>8162</v>
      </c>
      <c r="C316" s="54">
        <v>50000000</v>
      </c>
      <c r="D316" s="60"/>
    </row>
    <row r="317" spans="1:4" x14ac:dyDescent="0.25">
      <c r="A317" s="60">
        <f t="shared" si="1"/>
        <v>2</v>
      </c>
      <c r="B317" s="1000" t="s">
        <v>8163</v>
      </c>
      <c r="C317" s="54">
        <v>50000000</v>
      </c>
      <c r="D317" s="60"/>
    </row>
    <row r="318" spans="1:4" x14ac:dyDescent="0.25">
      <c r="A318" s="60">
        <f t="shared" si="1"/>
        <v>3</v>
      </c>
      <c r="B318" s="456" t="s">
        <v>8164</v>
      </c>
      <c r="C318" s="54">
        <v>30000000</v>
      </c>
      <c r="D318" s="60"/>
    </row>
    <row r="319" spans="1:4" x14ac:dyDescent="0.25">
      <c r="A319" s="60"/>
      <c r="B319" s="60"/>
      <c r="C319" s="60"/>
      <c r="D319" s="60"/>
    </row>
    <row r="320" spans="1:4" x14ac:dyDescent="0.25">
      <c r="A320" s="60"/>
      <c r="B320" s="1024" t="s">
        <v>8165</v>
      </c>
      <c r="C320" s="68">
        <v>435000000</v>
      </c>
      <c r="D320" s="796" t="s">
        <v>7902</v>
      </c>
    </row>
    <row r="321" spans="1:4" x14ac:dyDescent="0.25">
      <c r="A321" s="60">
        <f t="shared" si="1"/>
        <v>1</v>
      </c>
      <c r="B321" s="1000" t="s">
        <v>8166</v>
      </c>
      <c r="C321" s="54">
        <v>120000000</v>
      </c>
      <c r="D321" s="60"/>
    </row>
    <row r="322" spans="1:4" x14ac:dyDescent="0.25">
      <c r="A322" s="60">
        <f t="shared" si="1"/>
        <v>2</v>
      </c>
      <c r="B322" s="1000" t="s">
        <v>8167</v>
      </c>
      <c r="C322" s="54">
        <v>50000000</v>
      </c>
      <c r="D322" s="60"/>
    </row>
    <row r="323" spans="1:4" x14ac:dyDescent="0.25">
      <c r="A323" s="60">
        <f t="shared" si="1"/>
        <v>3</v>
      </c>
      <c r="B323" s="1000" t="s">
        <v>8145</v>
      </c>
      <c r="C323" s="54">
        <v>150000000</v>
      </c>
      <c r="D323" s="60"/>
    </row>
    <row r="324" spans="1:4" x14ac:dyDescent="0.25">
      <c r="A324" s="60">
        <f t="shared" si="1"/>
        <v>4</v>
      </c>
      <c r="B324" s="1000" t="s">
        <v>8168</v>
      </c>
      <c r="C324" s="54">
        <v>15000000</v>
      </c>
      <c r="D324" s="60"/>
    </row>
    <row r="325" spans="1:4" x14ac:dyDescent="0.25">
      <c r="A325" s="60">
        <f t="shared" si="1"/>
        <v>5</v>
      </c>
      <c r="B325" s="1000" t="s">
        <v>8169</v>
      </c>
      <c r="C325" s="54">
        <v>100000000</v>
      </c>
      <c r="D325" s="60"/>
    </row>
    <row r="326" spans="1:4" x14ac:dyDescent="0.25">
      <c r="A326" s="60"/>
      <c r="B326" s="60"/>
      <c r="C326" s="60"/>
      <c r="D326" s="60"/>
    </row>
    <row r="327" spans="1:4" ht="31.2" x14ac:dyDescent="0.25">
      <c r="A327" s="60"/>
      <c r="B327" s="1024" t="s">
        <v>8170</v>
      </c>
      <c r="C327" s="68">
        <v>100000000</v>
      </c>
      <c r="D327" s="796" t="s">
        <v>8171</v>
      </c>
    </row>
    <row r="328" spans="1:4" x14ac:dyDescent="0.25">
      <c r="A328" s="60">
        <f t="shared" si="1"/>
        <v>1</v>
      </c>
      <c r="B328" s="1000" t="s">
        <v>8172</v>
      </c>
      <c r="C328" s="54">
        <v>50000000</v>
      </c>
      <c r="D328" s="60"/>
    </row>
    <row r="329" spans="1:4" x14ac:dyDescent="0.25">
      <c r="A329" s="60">
        <f t="shared" si="1"/>
        <v>2</v>
      </c>
      <c r="B329" s="456" t="s">
        <v>8173</v>
      </c>
      <c r="C329" s="54">
        <v>50000000</v>
      </c>
      <c r="D329" s="60"/>
    </row>
    <row r="330" spans="1:4" x14ac:dyDescent="0.25">
      <c r="A330" s="60"/>
      <c r="B330" s="60"/>
      <c r="C330" s="60"/>
      <c r="D330" s="60"/>
    </row>
    <row r="331" spans="1:4" ht="31.2" x14ac:dyDescent="0.25">
      <c r="A331" s="60"/>
      <c r="B331" s="1024" t="s">
        <v>8174</v>
      </c>
      <c r="C331" s="68">
        <v>110000000</v>
      </c>
      <c r="D331" s="796" t="s">
        <v>7902</v>
      </c>
    </row>
    <row r="332" spans="1:4" x14ac:dyDescent="0.25">
      <c r="A332" s="60">
        <f t="shared" si="1"/>
        <v>1</v>
      </c>
      <c r="B332" s="456" t="s">
        <v>8175</v>
      </c>
      <c r="C332" s="54">
        <v>30000000</v>
      </c>
      <c r="D332" s="60"/>
    </row>
    <row r="333" spans="1:4" x14ac:dyDescent="0.25">
      <c r="A333" s="60">
        <f t="shared" si="1"/>
        <v>2</v>
      </c>
      <c r="B333" s="1000" t="s">
        <v>8176</v>
      </c>
      <c r="C333" s="54">
        <v>30000000</v>
      </c>
      <c r="D333" s="60"/>
    </row>
    <row r="334" spans="1:4" x14ac:dyDescent="0.25">
      <c r="A334" s="60">
        <f t="shared" si="1"/>
        <v>3</v>
      </c>
      <c r="B334" s="1000" t="s">
        <v>8177</v>
      </c>
      <c r="C334" s="54">
        <v>50000000</v>
      </c>
      <c r="D334" s="60"/>
    </row>
    <row r="335" spans="1:4" x14ac:dyDescent="0.25">
      <c r="A335" s="60"/>
      <c r="B335" s="60"/>
      <c r="C335" s="60"/>
      <c r="D335" s="60"/>
    </row>
    <row r="336" spans="1:4" ht="31.2" x14ac:dyDescent="0.25">
      <c r="A336" s="60"/>
      <c r="B336" s="1024" t="s">
        <v>8178</v>
      </c>
      <c r="C336" s="68">
        <v>205000000</v>
      </c>
      <c r="D336" s="796" t="s">
        <v>7902</v>
      </c>
    </row>
    <row r="337" spans="1:4" x14ac:dyDescent="0.25">
      <c r="A337" s="60">
        <f t="shared" si="1"/>
        <v>1</v>
      </c>
      <c r="B337" s="1000" t="s">
        <v>8179</v>
      </c>
      <c r="C337" s="54">
        <v>30000000</v>
      </c>
      <c r="D337" s="60"/>
    </row>
    <row r="338" spans="1:4" x14ac:dyDescent="0.25">
      <c r="A338" s="60">
        <f t="shared" si="1"/>
        <v>2</v>
      </c>
      <c r="B338" s="1000" t="s">
        <v>8180</v>
      </c>
      <c r="C338" s="54">
        <v>40000000</v>
      </c>
      <c r="D338" s="60"/>
    </row>
    <row r="339" spans="1:4" x14ac:dyDescent="0.25">
      <c r="A339" s="60">
        <f t="shared" si="1"/>
        <v>3</v>
      </c>
      <c r="B339" s="1000" t="s">
        <v>8181</v>
      </c>
      <c r="C339" s="54">
        <v>30000000</v>
      </c>
      <c r="D339" s="60"/>
    </row>
    <row r="340" spans="1:4" x14ac:dyDescent="0.25">
      <c r="A340" s="60">
        <f t="shared" si="1"/>
        <v>4</v>
      </c>
      <c r="B340" s="456" t="s">
        <v>8182</v>
      </c>
      <c r="C340" s="54">
        <v>90000000</v>
      </c>
      <c r="D340" s="60"/>
    </row>
    <row r="341" spans="1:4" x14ac:dyDescent="0.25">
      <c r="A341" s="60">
        <f t="shared" si="1"/>
        <v>5</v>
      </c>
      <c r="B341" s="456" t="s">
        <v>8183</v>
      </c>
      <c r="C341" s="54">
        <v>15000000</v>
      </c>
      <c r="D341" s="60"/>
    </row>
    <row r="342" spans="1:4" x14ac:dyDescent="0.25">
      <c r="A342" s="60"/>
      <c r="B342" s="60"/>
      <c r="C342" s="60"/>
      <c r="D342" s="60"/>
    </row>
    <row r="343" spans="1:4" x14ac:dyDescent="0.25">
      <c r="A343" s="60"/>
      <c r="B343" s="1024" t="s">
        <v>8184</v>
      </c>
      <c r="C343" s="68">
        <v>20000000</v>
      </c>
      <c r="D343" s="796" t="s">
        <v>7902</v>
      </c>
    </row>
    <row r="344" spans="1:4" x14ac:dyDescent="0.25">
      <c r="A344" s="60">
        <f t="shared" si="1"/>
        <v>1</v>
      </c>
      <c r="B344" s="1000" t="s">
        <v>7900</v>
      </c>
      <c r="C344" s="54">
        <v>20000000</v>
      </c>
      <c r="D344" s="60"/>
    </row>
    <row r="345" spans="1:4" x14ac:dyDescent="0.25">
      <c r="A345" s="60"/>
      <c r="B345" s="60"/>
      <c r="C345" s="60"/>
      <c r="D345" s="60"/>
    </row>
    <row r="346" spans="1:4" ht="31.2" x14ac:dyDescent="0.25">
      <c r="A346" s="60"/>
      <c r="B346" s="1024" t="s">
        <v>8185</v>
      </c>
      <c r="C346" s="68">
        <v>290000000</v>
      </c>
      <c r="D346" s="796" t="s">
        <v>7902</v>
      </c>
    </row>
    <row r="347" spans="1:4" x14ac:dyDescent="0.25">
      <c r="A347" s="60">
        <f t="shared" si="1"/>
        <v>1</v>
      </c>
      <c r="B347" s="456" t="s">
        <v>8186</v>
      </c>
      <c r="C347" s="54">
        <v>40000000</v>
      </c>
      <c r="D347" s="60"/>
    </row>
    <row r="348" spans="1:4" x14ac:dyDescent="0.25">
      <c r="A348" s="60">
        <f t="shared" si="1"/>
        <v>2</v>
      </c>
      <c r="B348" s="1000" t="s">
        <v>8187</v>
      </c>
      <c r="C348" s="54">
        <v>35000000</v>
      </c>
      <c r="D348" s="60"/>
    </row>
    <row r="349" spans="1:4" x14ac:dyDescent="0.25">
      <c r="A349" s="60">
        <f t="shared" si="1"/>
        <v>3</v>
      </c>
      <c r="B349" s="456" t="s">
        <v>8188</v>
      </c>
      <c r="C349" s="54">
        <v>20000000</v>
      </c>
      <c r="D349" s="60"/>
    </row>
    <row r="350" spans="1:4" x14ac:dyDescent="0.25">
      <c r="A350" s="60">
        <f t="shared" si="1"/>
        <v>4</v>
      </c>
      <c r="B350" s="1000" t="s">
        <v>8189</v>
      </c>
      <c r="C350" s="54">
        <v>25000000</v>
      </c>
      <c r="D350" s="60"/>
    </row>
    <row r="351" spans="1:4" x14ac:dyDescent="0.25">
      <c r="A351" s="60">
        <f t="shared" si="1"/>
        <v>5</v>
      </c>
      <c r="B351" s="1000" t="s">
        <v>8190</v>
      </c>
      <c r="C351" s="54">
        <v>25000000</v>
      </c>
      <c r="D351" s="60"/>
    </row>
    <row r="352" spans="1:4" x14ac:dyDescent="0.25">
      <c r="A352" s="60">
        <f t="shared" si="1"/>
        <v>6</v>
      </c>
      <c r="B352" s="1000" t="s">
        <v>8191</v>
      </c>
      <c r="C352" s="54">
        <v>70000000</v>
      </c>
      <c r="D352" s="60"/>
    </row>
    <row r="353" spans="1:4" x14ac:dyDescent="0.25">
      <c r="A353" s="60">
        <f t="shared" si="1"/>
        <v>7</v>
      </c>
      <c r="B353" s="1000" t="s">
        <v>8192</v>
      </c>
      <c r="C353" s="54">
        <v>25000000</v>
      </c>
      <c r="D353" s="60"/>
    </row>
    <row r="354" spans="1:4" x14ac:dyDescent="0.25">
      <c r="A354" s="60">
        <f t="shared" si="1"/>
        <v>8</v>
      </c>
      <c r="B354" s="1000" t="s">
        <v>8193</v>
      </c>
      <c r="C354" s="54">
        <v>20000000</v>
      </c>
      <c r="D354" s="60"/>
    </row>
    <row r="355" spans="1:4" x14ac:dyDescent="0.25">
      <c r="A355" s="60">
        <f t="shared" si="1"/>
        <v>9</v>
      </c>
      <c r="B355" s="1000" t="s">
        <v>8194</v>
      </c>
      <c r="C355" s="54">
        <v>30000000</v>
      </c>
      <c r="D355" s="60"/>
    </row>
    <row r="356" spans="1:4" x14ac:dyDescent="0.25">
      <c r="A356" s="60"/>
      <c r="B356" s="60"/>
      <c r="C356" s="60"/>
      <c r="D356" s="60"/>
    </row>
    <row r="357" spans="1:4" x14ac:dyDescent="0.25">
      <c r="A357" s="60"/>
      <c r="B357" s="1024" t="s">
        <v>8195</v>
      </c>
      <c r="C357" s="68">
        <v>860000000</v>
      </c>
      <c r="D357" s="796" t="s">
        <v>7902</v>
      </c>
    </row>
    <row r="358" spans="1:4" x14ac:dyDescent="0.25">
      <c r="A358" s="60">
        <f t="shared" si="1"/>
        <v>1</v>
      </c>
      <c r="B358" s="1000" t="s">
        <v>8196</v>
      </c>
      <c r="C358" s="54">
        <v>50000000</v>
      </c>
      <c r="D358" s="60"/>
    </row>
    <row r="359" spans="1:4" x14ac:dyDescent="0.25">
      <c r="A359" s="60">
        <f t="shared" si="1"/>
        <v>2</v>
      </c>
      <c r="B359" s="1000" t="s">
        <v>8197</v>
      </c>
      <c r="C359" s="54">
        <v>20000000</v>
      </c>
      <c r="D359" s="60"/>
    </row>
    <row r="360" spans="1:4" x14ac:dyDescent="0.25">
      <c r="A360" s="60">
        <f t="shared" si="1"/>
        <v>3</v>
      </c>
      <c r="B360" s="1000" t="s">
        <v>8198</v>
      </c>
      <c r="C360" s="54">
        <v>25000000</v>
      </c>
      <c r="D360" s="60"/>
    </row>
    <row r="361" spans="1:4" x14ac:dyDescent="0.25">
      <c r="A361" s="60">
        <f t="shared" si="1"/>
        <v>4</v>
      </c>
      <c r="B361" s="1000" t="s">
        <v>8199</v>
      </c>
      <c r="C361" s="54">
        <v>25000000</v>
      </c>
      <c r="D361" s="60"/>
    </row>
    <row r="362" spans="1:4" x14ac:dyDescent="0.25">
      <c r="A362" s="60">
        <f t="shared" si="1"/>
        <v>5</v>
      </c>
      <c r="B362" s="1000" t="s">
        <v>8200</v>
      </c>
      <c r="C362" s="54">
        <v>150000000</v>
      </c>
      <c r="D362" s="60"/>
    </row>
    <row r="363" spans="1:4" x14ac:dyDescent="0.25">
      <c r="A363" s="60">
        <f t="shared" si="1"/>
        <v>6</v>
      </c>
      <c r="B363" s="1000" t="s">
        <v>8201</v>
      </c>
      <c r="C363" s="54">
        <v>50000000</v>
      </c>
      <c r="D363" s="60"/>
    </row>
    <row r="364" spans="1:4" x14ac:dyDescent="0.25">
      <c r="A364" s="60">
        <f t="shared" si="1"/>
        <v>7</v>
      </c>
      <c r="B364" s="1000" t="s">
        <v>8202</v>
      </c>
      <c r="C364" s="54">
        <v>100000000</v>
      </c>
      <c r="D364" s="60"/>
    </row>
    <row r="365" spans="1:4" x14ac:dyDescent="0.25">
      <c r="A365" s="60">
        <f t="shared" si="1"/>
        <v>8</v>
      </c>
      <c r="B365" s="1000" t="s">
        <v>8203</v>
      </c>
      <c r="C365" s="54">
        <v>100000000</v>
      </c>
      <c r="D365" s="60"/>
    </row>
    <row r="366" spans="1:4" x14ac:dyDescent="0.25">
      <c r="A366" s="60">
        <f t="shared" si="1"/>
        <v>9</v>
      </c>
      <c r="B366" s="1000" t="s">
        <v>8204</v>
      </c>
      <c r="C366" s="54">
        <v>100000000</v>
      </c>
      <c r="D366" s="60"/>
    </row>
    <row r="367" spans="1:4" x14ac:dyDescent="0.25">
      <c r="A367" s="60">
        <f t="shared" si="1"/>
        <v>10</v>
      </c>
      <c r="B367" s="1000" t="s">
        <v>8205</v>
      </c>
      <c r="C367" s="54">
        <v>100000000</v>
      </c>
      <c r="D367" s="60"/>
    </row>
    <row r="368" spans="1:4" x14ac:dyDescent="0.25">
      <c r="A368" s="60">
        <f t="shared" si="1"/>
        <v>11</v>
      </c>
      <c r="B368" s="456" t="s">
        <v>8206</v>
      </c>
      <c r="C368" s="54">
        <v>50000000</v>
      </c>
      <c r="D368" s="60"/>
    </row>
    <row r="369" spans="1:4" x14ac:dyDescent="0.25">
      <c r="A369" s="60">
        <f t="shared" si="1"/>
        <v>12</v>
      </c>
      <c r="B369" s="1000" t="s">
        <v>8207</v>
      </c>
      <c r="C369" s="54">
        <v>15000000</v>
      </c>
      <c r="D369" s="60"/>
    </row>
    <row r="370" spans="1:4" x14ac:dyDescent="0.25">
      <c r="A370" s="60">
        <f t="shared" ref="A370:A433" si="2">A369+1</f>
        <v>13</v>
      </c>
      <c r="B370" s="1000" t="s">
        <v>8208</v>
      </c>
      <c r="C370" s="54">
        <v>60000000</v>
      </c>
      <c r="D370" s="60"/>
    </row>
    <row r="371" spans="1:4" x14ac:dyDescent="0.25">
      <c r="A371" s="60">
        <f t="shared" si="2"/>
        <v>14</v>
      </c>
      <c r="B371" s="1000" t="s">
        <v>8209</v>
      </c>
      <c r="C371" s="54">
        <v>15000000</v>
      </c>
      <c r="D371" s="60"/>
    </row>
    <row r="372" spans="1:4" x14ac:dyDescent="0.25">
      <c r="A372" s="60"/>
      <c r="B372" s="60"/>
      <c r="C372" s="60"/>
      <c r="D372" s="60"/>
    </row>
    <row r="373" spans="1:4" x14ac:dyDescent="0.25">
      <c r="A373" s="60"/>
      <c r="B373" s="1024" t="s">
        <v>8210</v>
      </c>
      <c r="C373" s="68">
        <v>915000000</v>
      </c>
      <c r="D373" s="796" t="s">
        <v>7893</v>
      </c>
    </row>
    <row r="374" spans="1:4" x14ac:dyDescent="0.25">
      <c r="A374" s="60">
        <f t="shared" si="2"/>
        <v>1</v>
      </c>
      <c r="B374" s="1000" t="s">
        <v>8211</v>
      </c>
      <c r="C374" s="54">
        <v>30000000</v>
      </c>
      <c r="D374" s="60"/>
    </row>
    <row r="375" spans="1:4" x14ac:dyDescent="0.25">
      <c r="A375" s="60">
        <f t="shared" si="2"/>
        <v>2</v>
      </c>
      <c r="B375" s="1000" t="s">
        <v>8212</v>
      </c>
      <c r="C375" s="54">
        <v>30000000</v>
      </c>
      <c r="D375" s="60"/>
    </row>
    <row r="376" spans="1:4" x14ac:dyDescent="0.25">
      <c r="A376" s="60">
        <f t="shared" si="2"/>
        <v>3</v>
      </c>
      <c r="B376" s="1000" t="s">
        <v>8213</v>
      </c>
      <c r="C376" s="54">
        <v>50000000</v>
      </c>
      <c r="D376" s="60"/>
    </row>
    <row r="377" spans="1:4" x14ac:dyDescent="0.25">
      <c r="A377" s="60">
        <f t="shared" si="2"/>
        <v>4</v>
      </c>
      <c r="B377" s="1000" t="s">
        <v>8214</v>
      </c>
      <c r="C377" s="54">
        <v>30000000</v>
      </c>
      <c r="D377" s="60"/>
    </row>
    <row r="378" spans="1:4" x14ac:dyDescent="0.25">
      <c r="A378" s="60">
        <f t="shared" si="2"/>
        <v>5</v>
      </c>
      <c r="B378" s="1000" t="s">
        <v>8215</v>
      </c>
      <c r="C378" s="54">
        <v>35000000</v>
      </c>
      <c r="D378" s="60"/>
    </row>
    <row r="379" spans="1:4" x14ac:dyDescent="0.25">
      <c r="A379" s="60">
        <f t="shared" si="2"/>
        <v>6</v>
      </c>
      <c r="B379" s="1000" t="s">
        <v>8216</v>
      </c>
      <c r="C379" s="54">
        <v>35000000</v>
      </c>
      <c r="D379" s="60"/>
    </row>
    <row r="380" spans="1:4" x14ac:dyDescent="0.25">
      <c r="A380" s="60">
        <f t="shared" si="2"/>
        <v>7</v>
      </c>
      <c r="B380" s="1000" t="s">
        <v>8217</v>
      </c>
      <c r="C380" s="54">
        <v>20000000</v>
      </c>
      <c r="D380" s="60"/>
    </row>
    <row r="381" spans="1:4" x14ac:dyDescent="0.25">
      <c r="A381" s="60">
        <f t="shared" si="2"/>
        <v>8</v>
      </c>
      <c r="B381" s="1000" t="s">
        <v>8218</v>
      </c>
      <c r="C381" s="54">
        <v>50000000</v>
      </c>
      <c r="D381" s="60"/>
    </row>
    <row r="382" spans="1:4" x14ac:dyDescent="0.25">
      <c r="A382" s="60">
        <f t="shared" si="2"/>
        <v>9</v>
      </c>
      <c r="B382" s="1000" t="s">
        <v>8219</v>
      </c>
      <c r="C382" s="54">
        <v>100000000</v>
      </c>
      <c r="D382" s="60"/>
    </row>
    <row r="383" spans="1:4" x14ac:dyDescent="0.25">
      <c r="A383" s="60">
        <f t="shared" si="2"/>
        <v>10</v>
      </c>
      <c r="B383" s="456" t="s">
        <v>8220</v>
      </c>
      <c r="C383" s="54">
        <v>100000000</v>
      </c>
      <c r="D383" s="60"/>
    </row>
    <row r="384" spans="1:4" x14ac:dyDescent="0.25">
      <c r="A384" s="60">
        <f t="shared" si="2"/>
        <v>11</v>
      </c>
      <c r="B384" s="1000" t="s">
        <v>8221</v>
      </c>
      <c r="C384" s="54">
        <v>50000000</v>
      </c>
      <c r="D384" s="60"/>
    </row>
    <row r="385" spans="1:4" x14ac:dyDescent="0.25">
      <c r="A385" s="60">
        <f t="shared" si="2"/>
        <v>12</v>
      </c>
      <c r="B385" s="456" t="s">
        <v>8222</v>
      </c>
      <c r="C385" s="54">
        <v>50000000</v>
      </c>
      <c r="D385" s="60"/>
    </row>
    <row r="386" spans="1:4" x14ac:dyDescent="0.25">
      <c r="A386" s="60">
        <f t="shared" si="2"/>
        <v>13</v>
      </c>
      <c r="B386" s="456" t="s">
        <v>8223</v>
      </c>
      <c r="C386" s="54">
        <v>20000000</v>
      </c>
      <c r="D386" s="60"/>
    </row>
    <row r="387" spans="1:4" x14ac:dyDescent="0.25">
      <c r="A387" s="60">
        <f t="shared" si="2"/>
        <v>14</v>
      </c>
      <c r="B387" s="1000" t="s">
        <v>8224</v>
      </c>
      <c r="C387" s="54">
        <v>20000000</v>
      </c>
      <c r="D387" s="60"/>
    </row>
    <row r="388" spans="1:4" x14ac:dyDescent="0.25">
      <c r="A388" s="60">
        <f t="shared" si="2"/>
        <v>15</v>
      </c>
      <c r="B388" s="1000" t="s">
        <v>8225</v>
      </c>
      <c r="C388" s="54">
        <v>20000000</v>
      </c>
      <c r="D388" s="60"/>
    </row>
    <row r="389" spans="1:4" x14ac:dyDescent="0.25">
      <c r="A389" s="60">
        <f t="shared" si="2"/>
        <v>16</v>
      </c>
      <c r="B389" s="1000" t="s">
        <v>8226</v>
      </c>
      <c r="C389" s="54">
        <v>100000000</v>
      </c>
      <c r="D389" s="60"/>
    </row>
    <row r="390" spans="1:4" x14ac:dyDescent="0.25">
      <c r="A390" s="60">
        <f t="shared" si="2"/>
        <v>17</v>
      </c>
      <c r="B390" s="1000" t="s">
        <v>8227</v>
      </c>
      <c r="C390" s="54">
        <v>75000000</v>
      </c>
      <c r="D390" s="60"/>
    </row>
    <row r="391" spans="1:4" x14ac:dyDescent="0.25">
      <c r="A391" s="60">
        <f t="shared" si="2"/>
        <v>18</v>
      </c>
      <c r="B391" s="1000" t="s">
        <v>8228</v>
      </c>
      <c r="C391" s="54">
        <v>40000000</v>
      </c>
      <c r="D391" s="60"/>
    </row>
    <row r="392" spans="1:4" x14ac:dyDescent="0.25">
      <c r="A392" s="60">
        <f t="shared" si="2"/>
        <v>19</v>
      </c>
      <c r="B392" s="1000" t="s">
        <v>8229</v>
      </c>
      <c r="C392" s="54">
        <v>15000000</v>
      </c>
      <c r="D392" s="60"/>
    </row>
    <row r="393" spans="1:4" x14ac:dyDescent="0.25">
      <c r="A393" s="60">
        <f t="shared" si="2"/>
        <v>20</v>
      </c>
      <c r="B393" s="1000" t="s">
        <v>8230</v>
      </c>
      <c r="C393" s="54">
        <v>15000000</v>
      </c>
      <c r="D393" s="60"/>
    </row>
    <row r="394" spans="1:4" x14ac:dyDescent="0.25">
      <c r="A394" s="60">
        <f t="shared" si="2"/>
        <v>21</v>
      </c>
      <c r="B394" s="1000" t="s">
        <v>8231</v>
      </c>
      <c r="C394" s="54">
        <v>15000000</v>
      </c>
      <c r="D394" s="60"/>
    </row>
    <row r="395" spans="1:4" x14ac:dyDescent="0.25">
      <c r="A395" s="60">
        <f t="shared" si="2"/>
        <v>22</v>
      </c>
      <c r="B395" s="1000" t="s">
        <v>8232</v>
      </c>
      <c r="C395" s="54">
        <v>15000000</v>
      </c>
      <c r="D395" s="60"/>
    </row>
    <row r="396" spans="1:4" x14ac:dyDescent="0.25">
      <c r="A396" s="60"/>
      <c r="B396" s="60"/>
      <c r="C396" s="60"/>
      <c r="D396" s="60"/>
    </row>
    <row r="397" spans="1:4" ht="31.2" x14ac:dyDescent="0.25">
      <c r="A397" s="60"/>
      <c r="B397" s="1024" t="s">
        <v>8233</v>
      </c>
      <c r="C397" s="68">
        <v>595000000</v>
      </c>
      <c r="D397" s="796" t="s">
        <v>7893</v>
      </c>
    </row>
    <row r="398" spans="1:4" x14ac:dyDescent="0.25">
      <c r="A398" s="60">
        <f t="shared" si="2"/>
        <v>1</v>
      </c>
      <c r="B398" s="1000" t="s">
        <v>8234</v>
      </c>
      <c r="C398" s="54">
        <v>25000000</v>
      </c>
      <c r="D398" s="60"/>
    </row>
    <row r="399" spans="1:4" x14ac:dyDescent="0.25">
      <c r="A399" s="60">
        <f t="shared" si="2"/>
        <v>2</v>
      </c>
      <c r="B399" s="1000" t="s">
        <v>8235</v>
      </c>
      <c r="C399" s="54">
        <v>25000000</v>
      </c>
      <c r="D399" s="60"/>
    </row>
    <row r="400" spans="1:4" x14ac:dyDescent="0.25">
      <c r="A400" s="60">
        <f t="shared" si="2"/>
        <v>3</v>
      </c>
      <c r="B400" s="456" t="s">
        <v>8236</v>
      </c>
      <c r="C400" s="54">
        <v>100000000</v>
      </c>
      <c r="D400" s="60"/>
    </row>
    <row r="401" spans="1:4" x14ac:dyDescent="0.25">
      <c r="A401" s="60">
        <f t="shared" si="2"/>
        <v>4</v>
      </c>
      <c r="B401" s="1000" t="s">
        <v>8237</v>
      </c>
      <c r="C401" s="54">
        <v>30000000</v>
      </c>
      <c r="D401" s="60"/>
    </row>
    <row r="402" spans="1:4" x14ac:dyDescent="0.25">
      <c r="A402" s="60">
        <f t="shared" si="2"/>
        <v>5</v>
      </c>
      <c r="B402" s="456" t="s">
        <v>8238</v>
      </c>
      <c r="C402" s="54">
        <v>30000000</v>
      </c>
      <c r="D402" s="60"/>
    </row>
    <row r="403" spans="1:4" x14ac:dyDescent="0.25">
      <c r="A403" s="60">
        <f t="shared" si="2"/>
        <v>6</v>
      </c>
      <c r="B403" s="456" t="s">
        <v>8239</v>
      </c>
      <c r="C403" s="54">
        <v>45000000</v>
      </c>
      <c r="D403" s="60"/>
    </row>
    <row r="404" spans="1:4" x14ac:dyDescent="0.25">
      <c r="A404" s="60">
        <f t="shared" si="2"/>
        <v>7</v>
      </c>
      <c r="B404" s="1000" t="s">
        <v>8240</v>
      </c>
      <c r="C404" s="54">
        <v>35000000</v>
      </c>
      <c r="D404" s="60"/>
    </row>
    <row r="405" spans="1:4" x14ac:dyDescent="0.25">
      <c r="A405" s="60">
        <f t="shared" si="2"/>
        <v>8</v>
      </c>
      <c r="B405" s="1000" t="s">
        <v>8241</v>
      </c>
      <c r="C405" s="54">
        <v>100000000</v>
      </c>
      <c r="D405" s="60"/>
    </row>
    <row r="406" spans="1:4" x14ac:dyDescent="0.25">
      <c r="A406" s="60">
        <f t="shared" si="2"/>
        <v>9</v>
      </c>
      <c r="B406" s="1000" t="s">
        <v>8242</v>
      </c>
      <c r="C406" s="54">
        <v>150000000</v>
      </c>
      <c r="D406" s="60"/>
    </row>
    <row r="407" spans="1:4" x14ac:dyDescent="0.25">
      <c r="A407" s="60">
        <f t="shared" si="2"/>
        <v>10</v>
      </c>
      <c r="B407" s="1000" t="s">
        <v>8243</v>
      </c>
      <c r="C407" s="54">
        <v>20000000</v>
      </c>
      <c r="D407" s="60"/>
    </row>
    <row r="408" spans="1:4" x14ac:dyDescent="0.25">
      <c r="A408" s="60">
        <f t="shared" si="2"/>
        <v>11</v>
      </c>
      <c r="B408" s="1000" t="s">
        <v>8244</v>
      </c>
      <c r="C408" s="54">
        <v>20000000</v>
      </c>
      <c r="D408" s="60"/>
    </row>
    <row r="409" spans="1:4" x14ac:dyDescent="0.25">
      <c r="A409" s="60">
        <f t="shared" si="2"/>
        <v>12</v>
      </c>
      <c r="B409" s="1000" t="s">
        <v>8245</v>
      </c>
      <c r="C409" s="54">
        <v>15000000</v>
      </c>
      <c r="D409" s="60"/>
    </row>
    <row r="410" spans="1:4" x14ac:dyDescent="0.25">
      <c r="A410" s="60"/>
      <c r="B410" s="60"/>
      <c r="C410" s="60"/>
      <c r="D410" s="60"/>
    </row>
    <row r="411" spans="1:4" x14ac:dyDescent="0.25">
      <c r="A411" s="60"/>
      <c r="B411" s="1024" t="s">
        <v>8246</v>
      </c>
      <c r="C411" s="68">
        <v>280000000</v>
      </c>
      <c r="D411" s="796" t="s">
        <v>7893</v>
      </c>
    </row>
    <row r="412" spans="1:4" x14ac:dyDescent="0.25">
      <c r="A412" s="60">
        <f t="shared" si="2"/>
        <v>1</v>
      </c>
      <c r="B412" s="1000" t="s">
        <v>8247</v>
      </c>
      <c r="C412" s="54">
        <v>35000000</v>
      </c>
      <c r="D412" s="60"/>
    </row>
    <row r="413" spans="1:4" x14ac:dyDescent="0.25">
      <c r="A413" s="60">
        <f t="shared" si="2"/>
        <v>2</v>
      </c>
      <c r="B413" s="1000" t="s">
        <v>8248</v>
      </c>
      <c r="C413" s="54">
        <v>25000000</v>
      </c>
      <c r="D413" s="60"/>
    </row>
    <row r="414" spans="1:4" x14ac:dyDescent="0.25">
      <c r="A414" s="60">
        <f t="shared" si="2"/>
        <v>3</v>
      </c>
      <c r="B414" s="1000" t="s">
        <v>8249</v>
      </c>
      <c r="C414" s="54">
        <v>25000000</v>
      </c>
      <c r="D414" s="60"/>
    </row>
    <row r="415" spans="1:4" x14ac:dyDescent="0.25">
      <c r="A415" s="60">
        <f t="shared" si="2"/>
        <v>4</v>
      </c>
      <c r="B415" s="1000" t="s">
        <v>8250</v>
      </c>
      <c r="C415" s="54">
        <v>50000000</v>
      </c>
      <c r="D415" s="60"/>
    </row>
    <row r="416" spans="1:4" x14ac:dyDescent="0.25">
      <c r="A416" s="60">
        <f t="shared" si="2"/>
        <v>5</v>
      </c>
      <c r="B416" s="1000" t="s">
        <v>8251</v>
      </c>
      <c r="C416" s="54">
        <v>25000000</v>
      </c>
      <c r="D416" s="60"/>
    </row>
    <row r="417" spans="1:4" x14ac:dyDescent="0.25">
      <c r="A417" s="60">
        <f t="shared" si="2"/>
        <v>6</v>
      </c>
      <c r="B417" s="1000" t="s">
        <v>8252</v>
      </c>
      <c r="C417" s="54">
        <v>25000000</v>
      </c>
      <c r="D417" s="60"/>
    </row>
    <row r="418" spans="1:4" x14ac:dyDescent="0.25">
      <c r="A418" s="60">
        <f t="shared" si="2"/>
        <v>7</v>
      </c>
      <c r="B418" s="1000" t="s">
        <v>8253</v>
      </c>
      <c r="C418" s="54">
        <v>25000000</v>
      </c>
      <c r="D418" s="60"/>
    </row>
    <row r="419" spans="1:4" x14ac:dyDescent="0.25">
      <c r="A419" s="60">
        <f t="shared" si="2"/>
        <v>8</v>
      </c>
      <c r="B419" s="1000" t="s">
        <v>8254</v>
      </c>
      <c r="C419" s="54">
        <v>50000000</v>
      </c>
      <c r="D419" s="60"/>
    </row>
    <row r="420" spans="1:4" x14ac:dyDescent="0.25">
      <c r="A420" s="60">
        <f t="shared" si="2"/>
        <v>9</v>
      </c>
      <c r="B420" s="1000" t="s">
        <v>8255</v>
      </c>
      <c r="C420" s="54">
        <v>20000000</v>
      </c>
      <c r="D420" s="60"/>
    </row>
    <row r="421" spans="1:4" x14ac:dyDescent="0.25">
      <c r="A421" s="60"/>
      <c r="B421" s="60"/>
      <c r="C421" s="60"/>
      <c r="D421" s="60"/>
    </row>
    <row r="422" spans="1:4" x14ac:dyDescent="0.25">
      <c r="A422" s="60"/>
      <c r="B422" s="1024" t="s">
        <v>8256</v>
      </c>
      <c r="C422" s="68">
        <v>795000000</v>
      </c>
      <c r="D422" s="796" t="s">
        <v>7902</v>
      </c>
    </row>
    <row r="423" spans="1:4" x14ac:dyDescent="0.25">
      <c r="A423" s="60">
        <f t="shared" si="2"/>
        <v>1</v>
      </c>
      <c r="B423" s="1000" t="s">
        <v>8257</v>
      </c>
      <c r="C423" s="54">
        <v>50000000</v>
      </c>
      <c r="D423" s="60"/>
    </row>
    <row r="424" spans="1:4" x14ac:dyDescent="0.25">
      <c r="A424" s="60">
        <f t="shared" si="2"/>
        <v>2</v>
      </c>
      <c r="B424" s="1000" t="s">
        <v>8258</v>
      </c>
      <c r="C424" s="54">
        <v>25000000</v>
      </c>
      <c r="D424" s="60"/>
    </row>
    <row r="425" spans="1:4" x14ac:dyDescent="0.25">
      <c r="A425" s="60">
        <f t="shared" si="2"/>
        <v>3</v>
      </c>
      <c r="B425" s="1000" t="s">
        <v>8259</v>
      </c>
      <c r="C425" s="54">
        <v>25000000</v>
      </c>
      <c r="D425" s="60"/>
    </row>
    <row r="426" spans="1:4" x14ac:dyDescent="0.25">
      <c r="A426" s="60">
        <f t="shared" si="2"/>
        <v>4</v>
      </c>
      <c r="B426" s="1000" t="s">
        <v>8260</v>
      </c>
      <c r="C426" s="54">
        <v>15000000</v>
      </c>
      <c r="D426" s="60"/>
    </row>
    <row r="427" spans="1:4" x14ac:dyDescent="0.25">
      <c r="A427" s="60">
        <f t="shared" si="2"/>
        <v>5</v>
      </c>
      <c r="B427" s="1000" t="s">
        <v>8261</v>
      </c>
      <c r="C427" s="54">
        <v>50000000</v>
      </c>
      <c r="D427" s="60"/>
    </row>
    <row r="428" spans="1:4" x14ac:dyDescent="0.25">
      <c r="A428" s="60">
        <f t="shared" si="2"/>
        <v>6</v>
      </c>
      <c r="B428" s="1000" t="s">
        <v>8262</v>
      </c>
      <c r="C428" s="54">
        <v>50000000</v>
      </c>
      <c r="D428" s="60"/>
    </row>
    <row r="429" spans="1:4" x14ac:dyDescent="0.25">
      <c r="A429" s="60">
        <f t="shared" si="2"/>
        <v>7</v>
      </c>
      <c r="B429" s="1000" t="s">
        <v>8263</v>
      </c>
      <c r="C429" s="54">
        <v>50000000</v>
      </c>
      <c r="D429" s="60"/>
    </row>
    <row r="430" spans="1:4" x14ac:dyDescent="0.25">
      <c r="A430" s="60">
        <f t="shared" si="2"/>
        <v>8</v>
      </c>
      <c r="B430" s="1000" t="s">
        <v>8264</v>
      </c>
      <c r="C430" s="54">
        <v>50000000</v>
      </c>
      <c r="D430" s="60"/>
    </row>
    <row r="431" spans="1:4" x14ac:dyDescent="0.25">
      <c r="A431" s="60">
        <f t="shared" si="2"/>
        <v>9</v>
      </c>
      <c r="B431" s="1000" t="s">
        <v>8265</v>
      </c>
      <c r="C431" s="54">
        <v>50000000</v>
      </c>
      <c r="D431" s="60"/>
    </row>
    <row r="432" spans="1:4" x14ac:dyDescent="0.25">
      <c r="A432" s="60">
        <f t="shared" si="2"/>
        <v>10</v>
      </c>
      <c r="B432" s="1000" t="s">
        <v>8266</v>
      </c>
      <c r="C432" s="54">
        <v>50000000</v>
      </c>
      <c r="D432" s="60"/>
    </row>
    <row r="433" spans="1:4" x14ac:dyDescent="0.25">
      <c r="A433" s="60">
        <f t="shared" si="2"/>
        <v>11</v>
      </c>
      <c r="B433" s="1000" t="s">
        <v>8267</v>
      </c>
      <c r="C433" s="54">
        <v>50000000</v>
      </c>
      <c r="D433" s="60"/>
    </row>
    <row r="434" spans="1:4" x14ac:dyDescent="0.25">
      <c r="A434" s="60">
        <f t="shared" ref="A434:A490" si="3">A433+1</f>
        <v>12</v>
      </c>
      <c r="B434" s="1000" t="s">
        <v>8268</v>
      </c>
      <c r="C434" s="54">
        <v>25000000</v>
      </c>
      <c r="D434" s="60"/>
    </row>
    <row r="435" spans="1:4" x14ac:dyDescent="0.25">
      <c r="A435" s="60">
        <f t="shared" si="3"/>
        <v>13</v>
      </c>
      <c r="B435" s="1000" t="s">
        <v>8269</v>
      </c>
      <c r="C435" s="54">
        <v>25000000</v>
      </c>
      <c r="D435" s="60"/>
    </row>
    <row r="436" spans="1:4" x14ac:dyDescent="0.25">
      <c r="A436" s="60">
        <f t="shared" si="3"/>
        <v>14</v>
      </c>
      <c r="B436" s="1000" t="s">
        <v>8270</v>
      </c>
      <c r="C436" s="54">
        <v>25000000</v>
      </c>
      <c r="D436" s="60"/>
    </row>
    <row r="437" spans="1:4" x14ac:dyDescent="0.25">
      <c r="A437" s="60">
        <f t="shared" si="3"/>
        <v>15</v>
      </c>
      <c r="B437" s="1000" t="s">
        <v>8271</v>
      </c>
      <c r="C437" s="54">
        <v>25000000</v>
      </c>
      <c r="D437" s="60"/>
    </row>
    <row r="438" spans="1:4" x14ac:dyDescent="0.25">
      <c r="A438" s="60">
        <f t="shared" si="3"/>
        <v>16</v>
      </c>
      <c r="B438" s="1000" t="s">
        <v>8272</v>
      </c>
      <c r="C438" s="54">
        <v>150000000</v>
      </c>
      <c r="D438" s="60"/>
    </row>
    <row r="439" spans="1:4" x14ac:dyDescent="0.25">
      <c r="A439" s="60">
        <f t="shared" si="3"/>
        <v>17</v>
      </c>
      <c r="B439" s="1000" t="s">
        <v>8273</v>
      </c>
      <c r="C439" s="54">
        <v>15000000</v>
      </c>
      <c r="D439" s="60"/>
    </row>
    <row r="440" spans="1:4" x14ac:dyDescent="0.25">
      <c r="A440" s="60">
        <f t="shared" si="3"/>
        <v>18</v>
      </c>
      <c r="B440" s="1000" t="s">
        <v>8274</v>
      </c>
      <c r="C440" s="54">
        <v>20000000</v>
      </c>
      <c r="D440" s="60"/>
    </row>
    <row r="441" spans="1:4" x14ac:dyDescent="0.25">
      <c r="A441" s="60">
        <f t="shared" si="3"/>
        <v>19</v>
      </c>
      <c r="B441" s="1000" t="s">
        <v>8275</v>
      </c>
      <c r="C441" s="54">
        <v>15000000</v>
      </c>
      <c r="D441" s="60"/>
    </row>
    <row r="442" spans="1:4" x14ac:dyDescent="0.25">
      <c r="A442" s="60">
        <f t="shared" si="3"/>
        <v>20</v>
      </c>
      <c r="B442" s="1000" t="s">
        <v>8276</v>
      </c>
      <c r="C442" s="54">
        <v>30000000</v>
      </c>
      <c r="D442" s="60"/>
    </row>
    <row r="443" spans="1:4" x14ac:dyDescent="0.25">
      <c r="A443" s="60"/>
      <c r="B443" s="60"/>
      <c r="C443" s="60"/>
      <c r="D443" s="60"/>
    </row>
    <row r="444" spans="1:4" x14ac:dyDescent="0.25">
      <c r="A444" s="60"/>
      <c r="B444" s="1024" t="s">
        <v>8277</v>
      </c>
      <c r="C444" s="68">
        <v>385000000</v>
      </c>
      <c r="D444" s="796" t="s">
        <v>7902</v>
      </c>
    </row>
    <row r="445" spans="1:4" x14ac:dyDescent="0.25">
      <c r="A445" s="60">
        <f t="shared" si="3"/>
        <v>1</v>
      </c>
      <c r="B445" s="1000" t="s">
        <v>8278</v>
      </c>
      <c r="C445" s="54">
        <v>30000000</v>
      </c>
      <c r="D445" s="60"/>
    </row>
    <row r="446" spans="1:4" x14ac:dyDescent="0.25">
      <c r="A446" s="60">
        <f t="shared" si="3"/>
        <v>2</v>
      </c>
      <c r="B446" s="1000" t="s">
        <v>8279</v>
      </c>
      <c r="C446" s="54">
        <v>25000000</v>
      </c>
      <c r="D446" s="60"/>
    </row>
    <row r="447" spans="1:4" x14ac:dyDescent="0.25">
      <c r="A447" s="60">
        <f t="shared" si="3"/>
        <v>3</v>
      </c>
      <c r="B447" s="1000" t="s">
        <v>8280</v>
      </c>
      <c r="C447" s="54">
        <v>25000000</v>
      </c>
      <c r="D447" s="60"/>
    </row>
    <row r="448" spans="1:4" x14ac:dyDescent="0.25">
      <c r="A448" s="60">
        <f t="shared" si="3"/>
        <v>4</v>
      </c>
      <c r="B448" s="1000" t="s">
        <v>8281</v>
      </c>
      <c r="C448" s="54">
        <v>25000000</v>
      </c>
      <c r="D448" s="60"/>
    </row>
    <row r="449" spans="1:4" x14ac:dyDescent="0.25">
      <c r="A449" s="60">
        <f t="shared" si="3"/>
        <v>5</v>
      </c>
      <c r="B449" s="1000" t="s">
        <v>8282</v>
      </c>
      <c r="C449" s="54">
        <v>25000000</v>
      </c>
      <c r="D449" s="60"/>
    </row>
    <row r="450" spans="1:4" x14ac:dyDescent="0.25">
      <c r="A450" s="60">
        <f t="shared" si="3"/>
        <v>6</v>
      </c>
      <c r="B450" s="1000" t="s">
        <v>8283</v>
      </c>
      <c r="C450" s="54">
        <v>25000000</v>
      </c>
      <c r="D450" s="60"/>
    </row>
    <row r="451" spans="1:4" x14ac:dyDescent="0.25">
      <c r="A451" s="60">
        <f t="shared" si="3"/>
        <v>7</v>
      </c>
      <c r="B451" s="456" t="s">
        <v>8284</v>
      </c>
      <c r="C451" s="54">
        <v>25000000</v>
      </c>
      <c r="D451" s="60"/>
    </row>
    <row r="452" spans="1:4" x14ac:dyDescent="0.25">
      <c r="A452" s="60">
        <f t="shared" si="3"/>
        <v>8</v>
      </c>
      <c r="B452" s="1000" t="s">
        <v>8285</v>
      </c>
      <c r="C452" s="54">
        <v>25000000</v>
      </c>
      <c r="D452" s="60"/>
    </row>
    <row r="453" spans="1:4" x14ac:dyDescent="0.25">
      <c r="A453" s="60">
        <f t="shared" si="3"/>
        <v>9</v>
      </c>
      <c r="B453" s="456" t="s">
        <v>8286</v>
      </c>
      <c r="C453" s="54">
        <v>30000000</v>
      </c>
      <c r="D453" s="60"/>
    </row>
    <row r="454" spans="1:4" x14ac:dyDescent="0.25">
      <c r="A454" s="60">
        <f t="shared" si="3"/>
        <v>10</v>
      </c>
      <c r="B454" s="1000" t="s">
        <v>8287</v>
      </c>
      <c r="C454" s="54">
        <v>150000000</v>
      </c>
      <c r="D454" s="60"/>
    </row>
    <row r="455" spans="1:4" x14ac:dyDescent="0.25">
      <c r="A455" s="60"/>
      <c r="B455" s="60"/>
      <c r="C455" s="60"/>
      <c r="D455" s="60"/>
    </row>
    <row r="456" spans="1:4" ht="31.2" x14ac:dyDescent="0.25">
      <c r="A456" s="60"/>
      <c r="B456" s="1024" t="s">
        <v>8288</v>
      </c>
      <c r="C456" s="68">
        <v>225000000</v>
      </c>
      <c r="D456" s="796" t="s">
        <v>7902</v>
      </c>
    </row>
    <row r="457" spans="1:4" x14ac:dyDescent="0.25">
      <c r="A457" s="60">
        <f t="shared" si="3"/>
        <v>1</v>
      </c>
      <c r="B457" s="1000" t="s">
        <v>8289</v>
      </c>
      <c r="C457" s="54">
        <v>80000000</v>
      </c>
      <c r="D457" s="60"/>
    </row>
    <row r="458" spans="1:4" x14ac:dyDescent="0.25">
      <c r="A458" s="60">
        <f t="shared" si="3"/>
        <v>2</v>
      </c>
      <c r="B458" s="1000" t="s">
        <v>8290</v>
      </c>
      <c r="C458" s="54">
        <v>25000000</v>
      </c>
      <c r="D458" s="60"/>
    </row>
    <row r="459" spans="1:4" x14ac:dyDescent="0.25">
      <c r="A459" s="60">
        <f t="shared" si="3"/>
        <v>3</v>
      </c>
      <c r="B459" s="1000" t="s">
        <v>8291</v>
      </c>
      <c r="C459" s="54">
        <v>25000000</v>
      </c>
      <c r="D459" s="60"/>
    </row>
    <row r="460" spans="1:4" x14ac:dyDescent="0.25">
      <c r="A460" s="60">
        <f t="shared" si="3"/>
        <v>4</v>
      </c>
      <c r="B460" s="1000" t="s">
        <v>8292</v>
      </c>
      <c r="C460" s="54">
        <v>25000000</v>
      </c>
      <c r="D460" s="60"/>
    </row>
    <row r="461" spans="1:4" x14ac:dyDescent="0.25">
      <c r="A461" s="60">
        <f t="shared" si="3"/>
        <v>5</v>
      </c>
      <c r="B461" s="1000" t="s">
        <v>8293</v>
      </c>
      <c r="C461" s="54">
        <v>25000000</v>
      </c>
      <c r="D461" s="60"/>
    </row>
    <row r="462" spans="1:4" x14ac:dyDescent="0.25">
      <c r="A462" s="60">
        <f t="shared" si="3"/>
        <v>6</v>
      </c>
      <c r="B462" s="456" t="s">
        <v>8294</v>
      </c>
      <c r="C462" s="54">
        <v>25000000</v>
      </c>
      <c r="D462" s="60"/>
    </row>
    <row r="463" spans="1:4" x14ac:dyDescent="0.25">
      <c r="A463" s="60">
        <f t="shared" si="3"/>
        <v>7</v>
      </c>
      <c r="B463" s="1000" t="s">
        <v>8295</v>
      </c>
      <c r="C463" s="54">
        <v>20000000</v>
      </c>
      <c r="D463" s="60"/>
    </row>
    <row r="464" spans="1:4" x14ac:dyDescent="0.25">
      <c r="A464" s="60"/>
      <c r="B464" s="60"/>
      <c r="C464" s="60"/>
      <c r="D464" s="60"/>
    </row>
    <row r="465" spans="1:4" x14ac:dyDescent="0.25">
      <c r="A465" s="60"/>
      <c r="B465" s="1024" t="s">
        <v>8296</v>
      </c>
      <c r="C465" s="68">
        <v>305000000</v>
      </c>
      <c r="D465" s="796" t="s">
        <v>7893</v>
      </c>
    </row>
    <row r="466" spans="1:4" x14ac:dyDescent="0.25">
      <c r="A466" s="60">
        <f t="shared" si="3"/>
        <v>1</v>
      </c>
      <c r="B466" s="1000" t="s">
        <v>8297</v>
      </c>
      <c r="C466" s="54">
        <v>25000000</v>
      </c>
      <c r="D466" s="60"/>
    </row>
    <row r="467" spans="1:4" x14ac:dyDescent="0.25">
      <c r="A467" s="60">
        <f t="shared" si="3"/>
        <v>2</v>
      </c>
      <c r="B467" s="1000" t="s">
        <v>8298</v>
      </c>
      <c r="C467" s="54">
        <v>30000000</v>
      </c>
      <c r="D467" s="60"/>
    </row>
    <row r="468" spans="1:4" x14ac:dyDescent="0.25">
      <c r="A468" s="60">
        <f t="shared" si="3"/>
        <v>3</v>
      </c>
      <c r="B468" s="1000" t="s">
        <v>8299</v>
      </c>
      <c r="C468" s="54">
        <v>25000000</v>
      </c>
      <c r="D468" s="60"/>
    </row>
    <row r="469" spans="1:4" x14ac:dyDescent="0.25">
      <c r="A469" s="60">
        <f t="shared" si="3"/>
        <v>4</v>
      </c>
      <c r="B469" s="1000" t="s">
        <v>8300</v>
      </c>
      <c r="C469" s="54">
        <v>30000000</v>
      </c>
      <c r="D469" s="60"/>
    </row>
    <row r="470" spans="1:4" x14ac:dyDescent="0.25">
      <c r="A470" s="60">
        <f t="shared" si="3"/>
        <v>5</v>
      </c>
      <c r="B470" s="1000" t="s">
        <v>8301</v>
      </c>
      <c r="C470" s="54">
        <v>25000000</v>
      </c>
      <c r="D470" s="60"/>
    </row>
    <row r="471" spans="1:4" x14ac:dyDescent="0.25">
      <c r="A471" s="60">
        <f t="shared" si="3"/>
        <v>6</v>
      </c>
      <c r="B471" s="1000" t="s">
        <v>8302</v>
      </c>
      <c r="C471" s="54">
        <v>100000000</v>
      </c>
      <c r="D471" s="60"/>
    </row>
    <row r="472" spans="1:4" x14ac:dyDescent="0.25">
      <c r="A472" s="60">
        <f t="shared" si="3"/>
        <v>7</v>
      </c>
      <c r="B472" s="1000" t="s">
        <v>8303</v>
      </c>
      <c r="C472" s="54">
        <v>25000000</v>
      </c>
      <c r="D472" s="60"/>
    </row>
    <row r="473" spans="1:4" x14ac:dyDescent="0.25">
      <c r="A473" s="60">
        <f t="shared" si="3"/>
        <v>8</v>
      </c>
      <c r="B473" s="1000" t="s">
        <v>8304</v>
      </c>
      <c r="C473" s="54">
        <v>25000000</v>
      </c>
      <c r="D473" s="60"/>
    </row>
    <row r="474" spans="1:4" x14ac:dyDescent="0.25">
      <c r="A474" s="60">
        <f t="shared" si="3"/>
        <v>9</v>
      </c>
      <c r="B474" s="1000" t="s">
        <v>8305</v>
      </c>
      <c r="C474" s="54">
        <v>20000000</v>
      </c>
      <c r="D474" s="60"/>
    </row>
    <row r="475" spans="1:4" x14ac:dyDescent="0.25">
      <c r="A475" s="60"/>
      <c r="B475" s="60"/>
      <c r="C475" s="60"/>
      <c r="D475" s="60"/>
    </row>
    <row r="476" spans="1:4" ht="31.2" x14ac:dyDescent="0.25">
      <c r="A476" s="60"/>
      <c r="B476" s="1024" t="s">
        <v>8306</v>
      </c>
      <c r="C476" s="68">
        <v>120000000</v>
      </c>
      <c r="D476" s="796" t="s">
        <v>7893</v>
      </c>
    </row>
    <row r="477" spans="1:4" x14ac:dyDescent="0.25">
      <c r="A477" s="60">
        <f t="shared" si="3"/>
        <v>1</v>
      </c>
      <c r="B477" s="456" t="s">
        <v>8307</v>
      </c>
      <c r="C477" s="54">
        <v>30000000</v>
      </c>
      <c r="D477" s="60"/>
    </row>
    <row r="478" spans="1:4" x14ac:dyDescent="0.25">
      <c r="A478" s="60">
        <f t="shared" si="3"/>
        <v>2</v>
      </c>
      <c r="B478" s="456" t="s">
        <v>8308</v>
      </c>
      <c r="C478" s="54">
        <v>30000000</v>
      </c>
      <c r="D478" s="60"/>
    </row>
    <row r="479" spans="1:4" x14ac:dyDescent="0.25">
      <c r="A479" s="60">
        <f t="shared" si="3"/>
        <v>3</v>
      </c>
      <c r="B479" s="456" t="s">
        <v>8309</v>
      </c>
      <c r="C479" s="60"/>
      <c r="D479" s="60"/>
    </row>
    <row r="480" spans="1:4" x14ac:dyDescent="0.25">
      <c r="A480" s="60">
        <f t="shared" si="3"/>
        <v>4</v>
      </c>
      <c r="B480" s="1000" t="s">
        <v>8310</v>
      </c>
      <c r="C480" s="54">
        <v>20000000</v>
      </c>
      <c r="D480" s="60"/>
    </row>
    <row r="481" spans="1:4" x14ac:dyDescent="0.25">
      <c r="A481" s="60">
        <f t="shared" si="3"/>
        <v>5</v>
      </c>
      <c r="B481" s="456" t="s">
        <v>8311</v>
      </c>
      <c r="C481" s="54">
        <v>40000000</v>
      </c>
      <c r="D481" s="60"/>
    </row>
    <row r="482" spans="1:4" x14ac:dyDescent="0.25">
      <c r="A482" s="60"/>
      <c r="B482" s="60"/>
      <c r="C482" s="60"/>
      <c r="D482" s="60"/>
    </row>
    <row r="483" spans="1:4" ht="31.2" x14ac:dyDescent="0.25">
      <c r="A483" s="60"/>
      <c r="B483" s="1024" t="s">
        <v>8312</v>
      </c>
      <c r="C483" s="68">
        <v>372000000</v>
      </c>
      <c r="D483" s="796" t="s">
        <v>7902</v>
      </c>
    </row>
    <row r="484" spans="1:4" x14ac:dyDescent="0.25">
      <c r="A484" s="60">
        <f t="shared" si="3"/>
        <v>1</v>
      </c>
      <c r="B484" s="1000" t="s">
        <v>8313</v>
      </c>
      <c r="C484" s="54">
        <v>50000000</v>
      </c>
      <c r="D484" s="60"/>
    </row>
    <row r="485" spans="1:4" x14ac:dyDescent="0.25">
      <c r="A485" s="60">
        <f t="shared" si="3"/>
        <v>2</v>
      </c>
      <c r="B485" s="1000" t="s">
        <v>8314</v>
      </c>
      <c r="C485" s="54">
        <v>60000000</v>
      </c>
      <c r="D485" s="60"/>
    </row>
    <row r="486" spans="1:4" x14ac:dyDescent="0.25">
      <c r="A486" s="60">
        <f t="shared" si="3"/>
        <v>3</v>
      </c>
      <c r="B486" s="456" t="s">
        <v>8315</v>
      </c>
      <c r="C486" s="54">
        <v>70000000</v>
      </c>
      <c r="D486" s="60"/>
    </row>
    <row r="487" spans="1:4" x14ac:dyDescent="0.25">
      <c r="A487" s="60">
        <f t="shared" si="3"/>
        <v>4</v>
      </c>
      <c r="B487" s="1000" t="s">
        <v>8316</v>
      </c>
      <c r="C487" s="54">
        <v>75000000</v>
      </c>
      <c r="D487" s="60"/>
    </row>
    <row r="488" spans="1:4" x14ac:dyDescent="0.25">
      <c r="A488" s="60">
        <f t="shared" si="3"/>
        <v>5</v>
      </c>
      <c r="B488" s="1000" t="s">
        <v>8317</v>
      </c>
      <c r="C488" s="54">
        <v>75000000</v>
      </c>
      <c r="D488" s="60"/>
    </row>
    <row r="489" spans="1:4" x14ac:dyDescent="0.25">
      <c r="A489" s="60">
        <f t="shared" si="3"/>
        <v>6</v>
      </c>
      <c r="B489" s="1000" t="s">
        <v>8318</v>
      </c>
      <c r="C489" s="54">
        <v>22000000</v>
      </c>
      <c r="D489" s="60"/>
    </row>
    <row r="490" spans="1:4" x14ac:dyDescent="0.25">
      <c r="A490" s="60">
        <f t="shared" si="3"/>
        <v>7</v>
      </c>
      <c r="B490" s="1000" t="s">
        <v>8319</v>
      </c>
      <c r="C490" s="54">
        <v>20000000</v>
      </c>
      <c r="D490" s="60"/>
    </row>
    <row r="491" spans="1:4" x14ac:dyDescent="0.25">
      <c r="A491" s="60"/>
      <c r="B491" s="60"/>
      <c r="C491" s="60"/>
      <c r="D491" s="60"/>
    </row>
    <row r="492" spans="1:4" ht="31.2" x14ac:dyDescent="0.25">
      <c r="A492" s="60"/>
      <c r="B492" s="1024" t="s">
        <v>8320</v>
      </c>
      <c r="C492" s="68">
        <v>45000000</v>
      </c>
      <c r="D492" s="796" t="s">
        <v>7902</v>
      </c>
    </row>
    <row r="493" spans="1:4" x14ac:dyDescent="0.25">
      <c r="A493" s="60">
        <f t="shared" ref="A493:A556" si="4">A492+1</f>
        <v>1</v>
      </c>
      <c r="B493" s="1000" t="s">
        <v>8321</v>
      </c>
      <c r="C493" s="54">
        <v>25000000</v>
      </c>
      <c r="D493" s="60"/>
    </row>
    <row r="494" spans="1:4" x14ac:dyDescent="0.25">
      <c r="A494" s="60">
        <f t="shared" si="4"/>
        <v>2</v>
      </c>
      <c r="B494" s="456" t="s">
        <v>8322</v>
      </c>
      <c r="C494" s="54">
        <v>20000000</v>
      </c>
      <c r="D494" s="60"/>
    </row>
    <row r="495" spans="1:4" x14ac:dyDescent="0.25">
      <c r="A495" s="60"/>
      <c r="B495" s="60"/>
      <c r="C495" s="60"/>
      <c r="D495" s="60"/>
    </row>
    <row r="496" spans="1:4" ht="31.2" x14ac:dyDescent="0.25">
      <c r="A496" s="60"/>
      <c r="B496" s="1024" t="s">
        <v>8323</v>
      </c>
      <c r="C496" s="68">
        <v>25000000</v>
      </c>
      <c r="D496" s="796" t="s">
        <v>7893</v>
      </c>
    </row>
    <row r="497" spans="1:4" x14ac:dyDescent="0.25">
      <c r="A497" s="60">
        <f t="shared" si="4"/>
        <v>1</v>
      </c>
      <c r="B497" s="1000" t="s">
        <v>8324</v>
      </c>
      <c r="C497" s="54">
        <v>25000000</v>
      </c>
      <c r="D497" s="60"/>
    </row>
    <row r="498" spans="1:4" x14ac:dyDescent="0.25">
      <c r="A498" s="60"/>
      <c r="B498" s="60"/>
      <c r="C498" s="60"/>
      <c r="D498" s="60"/>
    </row>
    <row r="499" spans="1:4" ht="31.2" x14ac:dyDescent="0.25">
      <c r="A499" s="60"/>
      <c r="B499" s="1024" t="s">
        <v>8325</v>
      </c>
      <c r="C499" s="68">
        <v>545000000</v>
      </c>
      <c r="D499" s="796" t="s">
        <v>7902</v>
      </c>
    </row>
    <row r="500" spans="1:4" x14ac:dyDescent="0.25">
      <c r="A500" s="60">
        <f t="shared" si="4"/>
        <v>1</v>
      </c>
      <c r="B500" s="1000" t="s">
        <v>8326</v>
      </c>
      <c r="C500" s="54">
        <v>50000000</v>
      </c>
      <c r="D500" s="60"/>
    </row>
    <row r="501" spans="1:4" x14ac:dyDescent="0.25">
      <c r="A501" s="60">
        <f t="shared" si="4"/>
        <v>2</v>
      </c>
      <c r="B501" s="1000" t="s">
        <v>8327</v>
      </c>
      <c r="C501" s="54">
        <v>30000000</v>
      </c>
      <c r="D501" s="60"/>
    </row>
    <row r="502" spans="1:4" x14ac:dyDescent="0.25">
      <c r="A502" s="60">
        <f t="shared" si="4"/>
        <v>3</v>
      </c>
      <c r="B502" s="1000" t="s">
        <v>8328</v>
      </c>
      <c r="C502" s="54">
        <v>50000000</v>
      </c>
      <c r="D502" s="60"/>
    </row>
    <row r="503" spans="1:4" x14ac:dyDescent="0.25">
      <c r="A503" s="60">
        <f t="shared" si="4"/>
        <v>4</v>
      </c>
      <c r="B503" s="1000" t="s">
        <v>8329</v>
      </c>
      <c r="C503" s="54">
        <v>50000000</v>
      </c>
      <c r="D503" s="60"/>
    </row>
    <row r="504" spans="1:4" x14ac:dyDescent="0.25">
      <c r="A504" s="60">
        <f t="shared" si="4"/>
        <v>5</v>
      </c>
      <c r="B504" s="1000" t="s">
        <v>8330</v>
      </c>
      <c r="C504" s="54">
        <v>150000000</v>
      </c>
      <c r="D504" s="60"/>
    </row>
    <row r="505" spans="1:4" x14ac:dyDescent="0.25">
      <c r="A505" s="60">
        <f t="shared" si="4"/>
        <v>6</v>
      </c>
      <c r="B505" s="1000" t="s">
        <v>8331</v>
      </c>
      <c r="C505" s="54">
        <v>50000000</v>
      </c>
      <c r="D505" s="60"/>
    </row>
    <row r="506" spans="1:4" x14ac:dyDescent="0.25">
      <c r="A506" s="60">
        <f t="shared" si="4"/>
        <v>7</v>
      </c>
      <c r="B506" s="1000" t="s">
        <v>8332</v>
      </c>
      <c r="C506" s="54">
        <v>50000000</v>
      </c>
      <c r="D506" s="60"/>
    </row>
    <row r="507" spans="1:4" x14ac:dyDescent="0.25">
      <c r="A507" s="60">
        <f t="shared" si="4"/>
        <v>8</v>
      </c>
      <c r="B507" s="1000" t="s">
        <v>8333</v>
      </c>
      <c r="C507" s="54">
        <v>50000000</v>
      </c>
      <c r="D507" s="60"/>
    </row>
    <row r="508" spans="1:4" x14ac:dyDescent="0.25">
      <c r="A508" s="60">
        <f t="shared" si="4"/>
        <v>9</v>
      </c>
      <c r="B508" s="1000" t="s">
        <v>8334</v>
      </c>
      <c r="C508" s="54">
        <v>65000000</v>
      </c>
      <c r="D508" s="60"/>
    </row>
    <row r="509" spans="1:4" x14ac:dyDescent="0.25">
      <c r="A509" s="60"/>
      <c r="B509" s="60"/>
      <c r="C509" s="60"/>
      <c r="D509" s="60"/>
    </row>
    <row r="510" spans="1:4" ht="31.2" x14ac:dyDescent="0.25">
      <c r="A510" s="60"/>
      <c r="B510" s="1024" t="s">
        <v>8335</v>
      </c>
      <c r="C510" s="68">
        <v>410000000</v>
      </c>
      <c r="D510" s="796" t="s">
        <v>8336</v>
      </c>
    </row>
    <row r="511" spans="1:4" x14ac:dyDescent="0.25">
      <c r="A511" s="60">
        <f t="shared" si="4"/>
        <v>1</v>
      </c>
      <c r="B511" s="1000" t="s">
        <v>8337</v>
      </c>
      <c r="C511" s="54">
        <v>40000000</v>
      </c>
      <c r="D511" s="60"/>
    </row>
    <row r="512" spans="1:4" x14ac:dyDescent="0.25">
      <c r="A512" s="60">
        <f t="shared" si="4"/>
        <v>2</v>
      </c>
      <c r="B512" s="1000" t="s">
        <v>8338</v>
      </c>
      <c r="C512" s="54">
        <v>35000000</v>
      </c>
      <c r="D512" s="60"/>
    </row>
    <row r="513" spans="1:4" x14ac:dyDescent="0.25">
      <c r="A513" s="60">
        <f t="shared" si="4"/>
        <v>3</v>
      </c>
      <c r="B513" s="1000" t="s">
        <v>8339</v>
      </c>
      <c r="C513" s="54">
        <v>25000000</v>
      </c>
      <c r="D513" s="60"/>
    </row>
    <row r="514" spans="1:4" x14ac:dyDescent="0.25">
      <c r="A514" s="60">
        <f t="shared" si="4"/>
        <v>4</v>
      </c>
      <c r="B514" s="456" t="s">
        <v>8340</v>
      </c>
      <c r="C514" s="54">
        <v>40000000</v>
      </c>
      <c r="D514" s="60"/>
    </row>
    <row r="515" spans="1:4" x14ac:dyDescent="0.25">
      <c r="A515" s="60">
        <f t="shared" si="4"/>
        <v>5</v>
      </c>
      <c r="B515" s="456" t="s">
        <v>8341</v>
      </c>
      <c r="C515" s="54">
        <v>40000000</v>
      </c>
      <c r="D515" s="60"/>
    </row>
    <row r="516" spans="1:4" x14ac:dyDescent="0.25">
      <c r="A516" s="60">
        <f t="shared" si="4"/>
        <v>6</v>
      </c>
      <c r="B516" s="1000" t="s">
        <v>8342</v>
      </c>
      <c r="C516" s="54">
        <v>30000000</v>
      </c>
      <c r="D516" s="60"/>
    </row>
    <row r="517" spans="1:4" x14ac:dyDescent="0.25">
      <c r="A517" s="60">
        <f t="shared" si="4"/>
        <v>7</v>
      </c>
      <c r="B517" s="1000" t="s">
        <v>8343</v>
      </c>
      <c r="C517" s="54">
        <v>25000000</v>
      </c>
      <c r="D517" s="60"/>
    </row>
    <row r="518" spans="1:4" x14ac:dyDescent="0.25">
      <c r="A518" s="60">
        <f t="shared" si="4"/>
        <v>8</v>
      </c>
      <c r="B518" s="1000" t="s">
        <v>8344</v>
      </c>
      <c r="C518" s="54">
        <v>25000000</v>
      </c>
      <c r="D518" s="60"/>
    </row>
    <row r="519" spans="1:4" x14ac:dyDescent="0.25">
      <c r="A519" s="60">
        <f t="shared" si="4"/>
        <v>9</v>
      </c>
      <c r="B519" s="1000" t="s">
        <v>8345</v>
      </c>
      <c r="C519" s="54">
        <v>150000000</v>
      </c>
      <c r="D519" s="60"/>
    </row>
    <row r="520" spans="1:4" x14ac:dyDescent="0.25">
      <c r="A520" s="60"/>
      <c r="B520" s="60"/>
      <c r="C520" s="60"/>
      <c r="D520" s="60"/>
    </row>
    <row r="521" spans="1:4" ht="31.2" x14ac:dyDescent="0.25">
      <c r="A521" s="60"/>
      <c r="B521" s="1024" t="s">
        <v>8346</v>
      </c>
      <c r="C521" s="68">
        <v>580000000</v>
      </c>
      <c r="D521" s="796" t="s">
        <v>7893</v>
      </c>
    </row>
    <row r="522" spans="1:4" x14ac:dyDescent="0.25">
      <c r="A522" s="60">
        <f t="shared" si="4"/>
        <v>1</v>
      </c>
      <c r="B522" s="1000" t="s">
        <v>8347</v>
      </c>
      <c r="C522" s="54">
        <v>75000000</v>
      </c>
      <c r="D522" s="60"/>
    </row>
    <row r="523" spans="1:4" x14ac:dyDescent="0.25">
      <c r="A523" s="60">
        <f t="shared" si="4"/>
        <v>2</v>
      </c>
      <c r="B523" s="1000" t="s">
        <v>8348</v>
      </c>
      <c r="C523" s="54">
        <v>60000000</v>
      </c>
      <c r="D523" s="60"/>
    </row>
    <row r="524" spans="1:4" x14ac:dyDescent="0.25">
      <c r="A524" s="60">
        <f t="shared" si="4"/>
        <v>3</v>
      </c>
      <c r="B524" s="1000" t="s">
        <v>8349</v>
      </c>
      <c r="C524" s="54">
        <v>150000000</v>
      </c>
      <c r="D524" s="60"/>
    </row>
    <row r="525" spans="1:4" x14ac:dyDescent="0.25">
      <c r="A525" s="60">
        <f t="shared" si="4"/>
        <v>4</v>
      </c>
      <c r="B525" s="1000" t="s">
        <v>8350</v>
      </c>
      <c r="C525" s="54">
        <v>40000000</v>
      </c>
      <c r="D525" s="60"/>
    </row>
    <row r="526" spans="1:4" x14ac:dyDescent="0.25">
      <c r="A526" s="60">
        <f t="shared" si="4"/>
        <v>5</v>
      </c>
      <c r="B526" s="1000" t="s">
        <v>8351</v>
      </c>
      <c r="C526" s="54">
        <v>40000000</v>
      </c>
      <c r="D526" s="60"/>
    </row>
    <row r="527" spans="1:4" x14ac:dyDescent="0.25">
      <c r="A527" s="60">
        <f t="shared" si="4"/>
        <v>6</v>
      </c>
      <c r="B527" s="1000" t="s">
        <v>8352</v>
      </c>
      <c r="C527" s="54">
        <v>40000000</v>
      </c>
      <c r="D527" s="60"/>
    </row>
    <row r="528" spans="1:4" x14ac:dyDescent="0.25">
      <c r="A528" s="60">
        <f t="shared" si="4"/>
        <v>7</v>
      </c>
      <c r="B528" s="1000" t="s">
        <v>8353</v>
      </c>
      <c r="C528" s="54">
        <v>100000000</v>
      </c>
      <c r="D528" s="60"/>
    </row>
    <row r="529" spans="1:4" x14ac:dyDescent="0.25">
      <c r="A529" s="60">
        <f t="shared" si="4"/>
        <v>8</v>
      </c>
      <c r="B529" s="1000" t="s">
        <v>8354</v>
      </c>
      <c r="C529" s="54">
        <v>75000000</v>
      </c>
      <c r="D529" s="60"/>
    </row>
    <row r="530" spans="1:4" x14ac:dyDescent="0.25">
      <c r="A530" s="60"/>
      <c r="B530" s="60"/>
      <c r="C530" s="60"/>
      <c r="D530" s="60"/>
    </row>
    <row r="531" spans="1:4" ht="31.2" x14ac:dyDescent="0.25">
      <c r="A531" s="60"/>
      <c r="B531" s="1024" t="s">
        <v>8355</v>
      </c>
      <c r="C531" s="68">
        <v>225000000</v>
      </c>
      <c r="D531" s="796" t="s">
        <v>7902</v>
      </c>
    </row>
    <row r="532" spans="1:4" x14ac:dyDescent="0.25">
      <c r="A532" s="60">
        <f t="shared" si="4"/>
        <v>1</v>
      </c>
      <c r="B532" s="456" t="s">
        <v>8356</v>
      </c>
      <c r="C532" s="54">
        <v>50000000</v>
      </c>
      <c r="D532" s="60"/>
    </row>
    <row r="533" spans="1:4" x14ac:dyDescent="0.25">
      <c r="A533" s="60">
        <f t="shared" si="4"/>
        <v>2</v>
      </c>
      <c r="B533" s="1000" t="s">
        <v>8357</v>
      </c>
      <c r="C533" s="54">
        <v>100000000</v>
      </c>
      <c r="D533" s="60"/>
    </row>
    <row r="534" spans="1:4" x14ac:dyDescent="0.25">
      <c r="A534" s="60">
        <f t="shared" si="4"/>
        <v>3</v>
      </c>
      <c r="B534" s="1000" t="s">
        <v>8358</v>
      </c>
      <c r="C534" s="54">
        <v>50000000</v>
      </c>
      <c r="D534" s="60"/>
    </row>
    <row r="535" spans="1:4" x14ac:dyDescent="0.25">
      <c r="A535" s="60">
        <f t="shared" si="4"/>
        <v>4</v>
      </c>
      <c r="B535" s="1000" t="s">
        <v>8359</v>
      </c>
      <c r="C535" s="54">
        <v>25000000</v>
      </c>
      <c r="D535" s="60"/>
    </row>
    <row r="536" spans="1:4" x14ac:dyDescent="0.25">
      <c r="A536" s="60"/>
      <c r="B536" s="60"/>
      <c r="C536" s="60"/>
      <c r="D536" s="60"/>
    </row>
    <row r="537" spans="1:4" x14ac:dyDescent="0.25">
      <c r="A537" s="60"/>
      <c r="B537" s="1024" t="s">
        <v>8360</v>
      </c>
      <c r="C537" s="68">
        <v>470000000</v>
      </c>
      <c r="D537" s="796" t="s">
        <v>7893</v>
      </c>
    </row>
    <row r="538" spans="1:4" x14ac:dyDescent="0.25">
      <c r="A538" s="60">
        <f t="shared" si="4"/>
        <v>1</v>
      </c>
      <c r="B538" s="1000" t="s">
        <v>8361</v>
      </c>
      <c r="C538" s="54">
        <v>50000000</v>
      </c>
      <c r="D538" s="60"/>
    </row>
    <row r="539" spans="1:4" x14ac:dyDescent="0.25">
      <c r="A539" s="60">
        <f t="shared" si="4"/>
        <v>2</v>
      </c>
      <c r="B539" s="456" t="s">
        <v>8362</v>
      </c>
      <c r="C539" s="54">
        <v>30000000</v>
      </c>
      <c r="D539" s="60"/>
    </row>
    <row r="540" spans="1:4" x14ac:dyDescent="0.25">
      <c r="A540" s="60">
        <f t="shared" si="4"/>
        <v>3</v>
      </c>
      <c r="B540" s="1000" t="s">
        <v>8363</v>
      </c>
      <c r="C540" s="54">
        <v>140000000</v>
      </c>
      <c r="D540" s="60"/>
    </row>
    <row r="541" spans="1:4" x14ac:dyDescent="0.25">
      <c r="A541" s="60">
        <f t="shared" si="4"/>
        <v>4</v>
      </c>
      <c r="B541" s="1000" t="s">
        <v>8364</v>
      </c>
      <c r="C541" s="54">
        <v>110000000</v>
      </c>
      <c r="D541" s="60"/>
    </row>
    <row r="542" spans="1:4" x14ac:dyDescent="0.25">
      <c r="A542" s="60">
        <f t="shared" si="4"/>
        <v>5</v>
      </c>
      <c r="B542" s="1000" t="s">
        <v>8365</v>
      </c>
      <c r="C542" s="54">
        <v>25000000</v>
      </c>
      <c r="D542" s="60"/>
    </row>
    <row r="543" spans="1:4" x14ac:dyDescent="0.25">
      <c r="A543" s="60">
        <f t="shared" si="4"/>
        <v>6</v>
      </c>
      <c r="B543" s="1000" t="s">
        <v>8366</v>
      </c>
      <c r="C543" s="54">
        <v>115000000</v>
      </c>
      <c r="D543" s="60"/>
    </row>
    <row r="544" spans="1:4" x14ac:dyDescent="0.25">
      <c r="A544" s="60"/>
      <c r="B544" s="60"/>
      <c r="C544" s="60"/>
      <c r="D544" s="60"/>
    </row>
    <row r="545" spans="1:4" ht="31.2" x14ac:dyDescent="0.25">
      <c r="A545" s="60"/>
      <c r="B545" s="1024" t="s">
        <v>8367</v>
      </c>
      <c r="C545" s="68">
        <v>90000000</v>
      </c>
      <c r="D545" s="796" t="s">
        <v>7902</v>
      </c>
    </row>
    <row r="546" spans="1:4" x14ac:dyDescent="0.25">
      <c r="A546" s="60">
        <f t="shared" si="4"/>
        <v>1</v>
      </c>
      <c r="B546" s="1000" t="s">
        <v>8368</v>
      </c>
      <c r="C546" s="54">
        <v>40000000</v>
      </c>
      <c r="D546" s="60"/>
    </row>
    <row r="547" spans="1:4" x14ac:dyDescent="0.25">
      <c r="A547" s="60">
        <f t="shared" si="4"/>
        <v>2</v>
      </c>
      <c r="B547" s="1000" t="s">
        <v>8369</v>
      </c>
      <c r="C547" s="54">
        <v>25000000</v>
      </c>
      <c r="D547" s="60"/>
    </row>
    <row r="548" spans="1:4" x14ac:dyDescent="0.25">
      <c r="A548" s="60">
        <f t="shared" si="4"/>
        <v>3</v>
      </c>
      <c r="B548" s="456" t="s">
        <v>8370</v>
      </c>
      <c r="C548" s="54">
        <v>25000000</v>
      </c>
      <c r="D548" s="60"/>
    </row>
    <row r="549" spans="1:4" x14ac:dyDescent="0.25">
      <c r="A549" s="60"/>
      <c r="B549" s="60"/>
      <c r="C549" s="60"/>
      <c r="D549" s="60"/>
    </row>
    <row r="550" spans="1:4" ht="31.2" x14ac:dyDescent="0.25">
      <c r="A550" s="60"/>
      <c r="B550" s="1024" t="s">
        <v>8371</v>
      </c>
      <c r="C550" s="68">
        <v>625000000</v>
      </c>
      <c r="D550" s="796" t="s">
        <v>7902</v>
      </c>
    </row>
    <row r="551" spans="1:4" x14ac:dyDescent="0.25">
      <c r="A551" s="60">
        <f t="shared" si="4"/>
        <v>1</v>
      </c>
      <c r="B551" s="1000" t="s">
        <v>8372</v>
      </c>
      <c r="C551" s="54">
        <v>100000000</v>
      </c>
      <c r="D551" s="60"/>
    </row>
    <row r="552" spans="1:4" x14ac:dyDescent="0.25">
      <c r="A552" s="60">
        <f t="shared" si="4"/>
        <v>2</v>
      </c>
      <c r="B552" s="1000" t="s">
        <v>8373</v>
      </c>
      <c r="C552" s="54">
        <v>150000000</v>
      </c>
      <c r="D552" s="60"/>
    </row>
    <row r="553" spans="1:4" x14ac:dyDescent="0.25">
      <c r="A553" s="60">
        <f t="shared" si="4"/>
        <v>3</v>
      </c>
      <c r="B553" s="1000" t="s">
        <v>8374</v>
      </c>
      <c r="C553" s="54">
        <v>50000000</v>
      </c>
      <c r="D553" s="60"/>
    </row>
    <row r="554" spans="1:4" x14ac:dyDescent="0.25">
      <c r="A554" s="60">
        <f t="shared" si="4"/>
        <v>4</v>
      </c>
      <c r="B554" s="1000" t="s">
        <v>8375</v>
      </c>
      <c r="C554" s="54">
        <v>20000000</v>
      </c>
      <c r="D554" s="60"/>
    </row>
    <row r="555" spans="1:4" x14ac:dyDescent="0.25">
      <c r="A555" s="60">
        <f t="shared" si="4"/>
        <v>5</v>
      </c>
      <c r="B555" s="1000" t="s">
        <v>8376</v>
      </c>
      <c r="C555" s="54">
        <v>75000000</v>
      </c>
      <c r="D555" s="60"/>
    </row>
    <row r="556" spans="1:4" x14ac:dyDescent="0.25">
      <c r="A556" s="60">
        <f t="shared" si="4"/>
        <v>6</v>
      </c>
      <c r="B556" s="1000" t="s">
        <v>8377</v>
      </c>
      <c r="C556" s="54">
        <v>130000000</v>
      </c>
      <c r="D556" s="60"/>
    </row>
    <row r="557" spans="1:4" x14ac:dyDescent="0.25">
      <c r="A557" s="60">
        <f t="shared" ref="A557:A618" si="5">A556+1</f>
        <v>7</v>
      </c>
      <c r="B557" s="1000" t="s">
        <v>8378</v>
      </c>
      <c r="C557" s="54">
        <v>100000000</v>
      </c>
      <c r="D557" s="60"/>
    </row>
    <row r="558" spans="1:4" x14ac:dyDescent="0.25">
      <c r="A558" s="60"/>
      <c r="B558" s="60"/>
      <c r="C558" s="60"/>
      <c r="D558" s="60"/>
    </row>
    <row r="559" spans="1:4" ht="31.2" x14ac:dyDescent="0.25">
      <c r="A559" s="60"/>
      <c r="B559" s="1024" t="s">
        <v>8379</v>
      </c>
      <c r="C559" s="68">
        <v>105000000</v>
      </c>
      <c r="D559" s="796" t="s">
        <v>7893</v>
      </c>
    </row>
    <row r="560" spans="1:4" x14ac:dyDescent="0.25">
      <c r="A560" s="60">
        <f t="shared" si="5"/>
        <v>1</v>
      </c>
      <c r="B560" s="456" t="s">
        <v>8380</v>
      </c>
      <c r="C560" s="54">
        <v>25000000</v>
      </c>
      <c r="D560" s="60"/>
    </row>
    <row r="561" spans="1:4" x14ac:dyDescent="0.25">
      <c r="A561" s="60">
        <f t="shared" si="5"/>
        <v>2</v>
      </c>
      <c r="B561" s="1000" t="s">
        <v>8381</v>
      </c>
      <c r="C561" s="54">
        <v>30000000</v>
      </c>
      <c r="D561" s="60"/>
    </row>
    <row r="562" spans="1:4" x14ac:dyDescent="0.25">
      <c r="A562" s="60">
        <f t="shared" si="5"/>
        <v>3</v>
      </c>
      <c r="B562" s="1000" t="s">
        <v>8382</v>
      </c>
      <c r="C562" s="54">
        <v>50000000</v>
      </c>
      <c r="D562" s="60"/>
    </row>
    <row r="563" spans="1:4" x14ac:dyDescent="0.25">
      <c r="A563" s="60"/>
      <c r="B563" s="60"/>
      <c r="C563" s="60"/>
      <c r="D563" s="60"/>
    </row>
    <row r="564" spans="1:4" ht="31.2" x14ac:dyDescent="0.25">
      <c r="A564" s="60"/>
      <c r="B564" s="1024" t="s">
        <v>8383</v>
      </c>
      <c r="C564" s="68">
        <v>250000000</v>
      </c>
      <c r="D564" s="796" t="s">
        <v>7893</v>
      </c>
    </row>
    <row r="565" spans="1:4" x14ac:dyDescent="0.25">
      <c r="A565" s="60">
        <f t="shared" si="5"/>
        <v>1</v>
      </c>
      <c r="B565" s="1000" t="s">
        <v>8384</v>
      </c>
      <c r="C565" s="54">
        <v>50000000</v>
      </c>
      <c r="D565" s="60"/>
    </row>
    <row r="566" spans="1:4" x14ac:dyDescent="0.25">
      <c r="A566" s="60">
        <f t="shared" si="5"/>
        <v>2</v>
      </c>
      <c r="B566" s="1000" t="s">
        <v>8385</v>
      </c>
      <c r="C566" s="54">
        <v>30000000</v>
      </c>
      <c r="D566" s="60"/>
    </row>
    <row r="567" spans="1:4" x14ac:dyDescent="0.25">
      <c r="A567" s="60">
        <f t="shared" si="5"/>
        <v>3</v>
      </c>
      <c r="B567" s="1000" t="s">
        <v>8386</v>
      </c>
      <c r="C567" s="54">
        <v>100000000</v>
      </c>
      <c r="D567" s="60"/>
    </row>
    <row r="568" spans="1:4" x14ac:dyDescent="0.25">
      <c r="A568" s="60">
        <f t="shared" si="5"/>
        <v>4</v>
      </c>
      <c r="B568" s="1000" t="s">
        <v>8387</v>
      </c>
      <c r="C568" s="54">
        <v>70000000</v>
      </c>
      <c r="D568" s="60"/>
    </row>
    <row r="569" spans="1:4" x14ac:dyDescent="0.25">
      <c r="A569" s="60"/>
      <c r="B569" s="60"/>
      <c r="C569" s="60"/>
      <c r="D569" s="60"/>
    </row>
    <row r="570" spans="1:4" x14ac:dyDescent="0.25">
      <c r="A570" s="60"/>
      <c r="B570" s="1024" t="s">
        <v>8388</v>
      </c>
      <c r="C570" s="68">
        <v>410000000</v>
      </c>
      <c r="D570" s="796" t="s">
        <v>7893</v>
      </c>
    </row>
    <row r="571" spans="1:4" x14ac:dyDescent="0.25">
      <c r="A571" s="60">
        <f t="shared" si="5"/>
        <v>1</v>
      </c>
      <c r="B571" s="1000" t="s">
        <v>8389</v>
      </c>
      <c r="C571" s="54">
        <v>100000000</v>
      </c>
      <c r="D571" s="60"/>
    </row>
    <row r="572" spans="1:4" x14ac:dyDescent="0.25">
      <c r="A572" s="60">
        <f t="shared" si="5"/>
        <v>2</v>
      </c>
      <c r="B572" s="1000" t="s">
        <v>8390</v>
      </c>
      <c r="C572" s="54">
        <v>60000000</v>
      </c>
      <c r="D572" s="60"/>
    </row>
    <row r="573" spans="1:4" x14ac:dyDescent="0.25">
      <c r="A573" s="60">
        <f t="shared" si="5"/>
        <v>3</v>
      </c>
      <c r="B573" s="1000" t="s">
        <v>8391</v>
      </c>
      <c r="C573" s="54">
        <v>150000000</v>
      </c>
      <c r="D573" s="60"/>
    </row>
    <row r="574" spans="1:4" x14ac:dyDescent="0.25">
      <c r="A574" s="60"/>
      <c r="B574" s="1000" t="s">
        <v>8392</v>
      </c>
      <c r="C574" s="54">
        <v>100000000</v>
      </c>
      <c r="D574" s="60"/>
    </row>
    <row r="575" spans="1:4" x14ac:dyDescent="0.25">
      <c r="A575" s="60"/>
      <c r="B575" s="60"/>
      <c r="C575" s="60"/>
      <c r="D575" s="60"/>
    </row>
    <row r="576" spans="1:4" ht="31.2" x14ac:dyDescent="0.25">
      <c r="A576" s="60"/>
      <c r="B576" s="1024" t="s">
        <v>8393</v>
      </c>
      <c r="C576" s="68">
        <v>100000000</v>
      </c>
      <c r="D576" s="796" t="s">
        <v>7893</v>
      </c>
    </row>
    <row r="577" spans="1:4" x14ac:dyDescent="0.25">
      <c r="A577" s="60">
        <f t="shared" si="5"/>
        <v>1</v>
      </c>
      <c r="B577" s="1000" t="s">
        <v>8394</v>
      </c>
      <c r="C577" s="54">
        <v>25000000</v>
      </c>
      <c r="D577" s="60"/>
    </row>
    <row r="578" spans="1:4" x14ac:dyDescent="0.25">
      <c r="A578" s="60">
        <f t="shared" si="5"/>
        <v>2</v>
      </c>
      <c r="B578" s="1000" t="s">
        <v>8395</v>
      </c>
      <c r="C578" s="54">
        <v>25000000</v>
      </c>
      <c r="D578" s="60"/>
    </row>
    <row r="579" spans="1:4" x14ac:dyDescent="0.25">
      <c r="A579" s="60">
        <f t="shared" si="5"/>
        <v>3</v>
      </c>
      <c r="B579" s="1000" t="s">
        <v>8396</v>
      </c>
      <c r="C579" s="54">
        <v>50000000</v>
      </c>
      <c r="D579" s="60"/>
    </row>
    <row r="580" spans="1:4" x14ac:dyDescent="0.25">
      <c r="A580" s="60"/>
      <c r="B580" s="60"/>
      <c r="C580" s="60"/>
      <c r="D580" s="60"/>
    </row>
    <row r="581" spans="1:4" ht="31.2" x14ac:dyDescent="0.25">
      <c r="A581" s="60"/>
      <c r="B581" s="1024" t="s">
        <v>8397</v>
      </c>
      <c r="C581" s="68">
        <v>325000000</v>
      </c>
      <c r="D581" s="796" t="s">
        <v>7893</v>
      </c>
    </row>
    <row r="582" spans="1:4" x14ac:dyDescent="0.25">
      <c r="A582" s="60">
        <f t="shared" si="5"/>
        <v>1</v>
      </c>
      <c r="B582" s="1000" t="s">
        <v>8398</v>
      </c>
      <c r="C582" s="54">
        <v>40000000</v>
      </c>
      <c r="D582" s="60"/>
    </row>
    <row r="583" spans="1:4" x14ac:dyDescent="0.25">
      <c r="A583" s="60">
        <f t="shared" si="5"/>
        <v>2</v>
      </c>
      <c r="B583" s="456" t="s">
        <v>8399</v>
      </c>
      <c r="C583" s="54">
        <v>25000000</v>
      </c>
      <c r="D583" s="60"/>
    </row>
    <row r="584" spans="1:4" x14ac:dyDescent="0.25">
      <c r="A584" s="60">
        <f t="shared" si="5"/>
        <v>3</v>
      </c>
      <c r="B584" s="456" t="s">
        <v>8400</v>
      </c>
      <c r="C584" s="54">
        <v>30000000</v>
      </c>
      <c r="D584" s="60"/>
    </row>
    <row r="585" spans="1:4" x14ac:dyDescent="0.25">
      <c r="A585" s="60">
        <f t="shared" si="5"/>
        <v>4</v>
      </c>
      <c r="B585" s="1000" t="s">
        <v>8401</v>
      </c>
      <c r="C585" s="54">
        <v>40000000</v>
      </c>
      <c r="D585" s="60"/>
    </row>
    <row r="586" spans="1:4" x14ac:dyDescent="0.25">
      <c r="A586" s="60">
        <f t="shared" si="5"/>
        <v>5</v>
      </c>
      <c r="B586" s="456" t="s">
        <v>8402</v>
      </c>
      <c r="C586" s="54">
        <v>15000000</v>
      </c>
      <c r="D586" s="60"/>
    </row>
    <row r="587" spans="1:4" x14ac:dyDescent="0.25">
      <c r="A587" s="60">
        <f t="shared" si="5"/>
        <v>6</v>
      </c>
      <c r="B587" s="1000" t="s">
        <v>8403</v>
      </c>
      <c r="C587" s="54">
        <v>60000000</v>
      </c>
      <c r="D587" s="60"/>
    </row>
    <row r="588" spans="1:4" x14ac:dyDescent="0.25">
      <c r="A588" s="60">
        <f t="shared" si="5"/>
        <v>7</v>
      </c>
      <c r="B588" s="456" t="s">
        <v>8404</v>
      </c>
      <c r="C588" s="54">
        <v>55000000</v>
      </c>
      <c r="D588" s="60"/>
    </row>
    <row r="589" spans="1:4" x14ac:dyDescent="0.25">
      <c r="A589" s="60">
        <f t="shared" si="5"/>
        <v>8</v>
      </c>
      <c r="B589" s="1000" t="s">
        <v>8405</v>
      </c>
      <c r="C589" s="54">
        <v>20000000</v>
      </c>
      <c r="D589" s="60"/>
    </row>
    <row r="590" spans="1:4" x14ac:dyDescent="0.25">
      <c r="A590" s="60">
        <f t="shared" si="5"/>
        <v>9</v>
      </c>
      <c r="B590" s="1000" t="s">
        <v>8406</v>
      </c>
      <c r="C590" s="54">
        <v>25000000</v>
      </c>
      <c r="D590" s="60"/>
    </row>
    <row r="591" spans="1:4" x14ac:dyDescent="0.25">
      <c r="A591" s="60">
        <f t="shared" si="5"/>
        <v>10</v>
      </c>
      <c r="B591" s="456" t="s">
        <v>8407</v>
      </c>
      <c r="C591" s="54">
        <v>15000000</v>
      </c>
      <c r="D591" s="60"/>
    </row>
    <row r="592" spans="1:4" x14ac:dyDescent="0.25">
      <c r="A592" s="60"/>
      <c r="B592" s="60"/>
      <c r="C592" s="60"/>
      <c r="D592" s="60"/>
    </row>
    <row r="593" spans="1:4" ht="31.2" x14ac:dyDescent="0.25">
      <c r="A593" s="60"/>
      <c r="B593" s="1024" t="s">
        <v>8408</v>
      </c>
      <c r="C593" s="68">
        <v>30000000</v>
      </c>
      <c r="D593" s="796" t="s">
        <v>7893</v>
      </c>
    </row>
    <row r="594" spans="1:4" x14ac:dyDescent="0.25">
      <c r="A594" s="60">
        <f t="shared" si="5"/>
        <v>1</v>
      </c>
      <c r="B594" s="456" t="s">
        <v>8409</v>
      </c>
      <c r="C594" s="54">
        <v>15000000</v>
      </c>
      <c r="D594" s="60"/>
    </row>
    <row r="595" spans="1:4" x14ac:dyDescent="0.25">
      <c r="A595" s="60">
        <f t="shared" si="5"/>
        <v>2</v>
      </c>
      <c r="B595" s="456" t="s">
        <v>8410</v>
      </c>
      <c r="C595" s="54">
        <v>15000000</v>
      </c>
      <c r="D595" s="60"/>
    </row>
    <row r="596" spans="1:4" x14ac:dyDescent="0.25">
      <c r="A596" s="60"/>
      <c r="B596" s="60"/>
      <c r="C596" s="60"/>
      <c r="D596" s="60"/>
    </row>
    <row r="597" spans="1:4" ht="31.2" x14ac:dyDescent="0.25">
      <c r="A597" s="60"/>
      <c r="B597" s="1024" t="s">
        <v>8411</v>
      </c>
      <c r="C597" s="68">
        <v>61500000</v>
      </c>
      <c r="D597" s="796" t="s">
        <v>7893</v>
      </c>
    </row>
    <row r="598" spans="1:4" x14ac:dyDescent="0.25">
      <c r="A598" s="60">
        <f t="shared" si="5"/>
        <v>1</v>
      </c>
      <c r="B598" s="1000" t="s">
        <v>8412</v>
      </c>
      <c r="C598" s="54">
        <v>40000000</v>
      </c>
      <c r="D598" s="60"/>
    </row>
    <row r="599" spans="1:4" x14ac:dyDescent="0.25">
      <c r="A599" s="60">
        <f t="shared" si="5"/>
        <v>2</v>
      </c>
      <c r="B599" s="1000" t="s">
        <v>8413</v>
      </c>
      <c r="C599" s="54">
        <v>21500000</v>
      </c>
      <c r="D599" s="60"/>
    </row>
    <row r="600" spans="1:4" x14ac:dyDescent="0.25">
      <c r="A600" s="60"/>
      <c r="B600" s="60"/>
      <c r="C600" s="60"/>
      <c r="D600" s="60"/>
    </row>
    <row r="601" spans="1:4" ht="31.2" x14ac:dyDescent="0.25">
      <c r="A601" s="60"/>
      <c r="B601" s="1024" t="s">
        <v>8414</v>
      </c>
      <c r="C601" s="68">
        <v>105000000</v>
      </c>
      <c r="D601" s="796" t="s">
        <v>7893</v>
      </c>
    </row>
    <row r="602" spans="1:4" x14ac:dyDescent="0.25">
      <c r="A602" s="60">
        <f t="shared" si="5"/>
        <v>1</v>
      </c>
      <c r="B602" s="1000" t="s">
        <v>8415</v>
      </c>
      <c r="C602" s="54">
        <v>35000000</v>
      </c>
      <c r="D602" s="60"/>
    </row>
    <row r="603" spans="1:4" x14ac:dyDescent="0.25">
      <c r="A603" s="60">
        <f t="shared" si="5"/>
        <v>2</v>
      </c>
      <c r="B603" s="1000" t="s">
        <v>8416</v>
      </c>
      <c r="C603" s="54">
        <v>20000000</v>
      </c>
      <c r="D603" s="60"/>
    </row>
    <row r="604" spans="1:4" x14ac:dyDescent="0.25">
      <c r="A604" s="60">
        <f t="shared" si="5"/>
        <v>3</v>
      </c>
      <c r="B604" s="456" t="s">
        <v>8417</v>
      </c>
      <c r="C604" s="54">
        <v>15000000</v>
      </c>
      <c r="D604" s="60"/>
    </row>
    <row r="605" spans="1:4" x14ac:dyDescent="0.25">
      <c r="A605" s="60">
        <f t="shared" si="5"/>
        <v>4</v>
      </c>
      <c r="B605" s="456" t="s">
        <v>8418</v>
      </c>
      <c r="C605" s="54">
        <v>15000000</v>
      </c>
      <c r="D605" s="60"/>
    </row>
    <row r="606" spans="1:4" x14ac:dyDescent="0.25">
      <c r="A606" s="60">
        <f t="shared" si="5"/>
        <v>5</v>
      </c>
      <c r="B606" s="456" t="s">
        <v>8419</v>
      </c>
      <c r="C606" s="54">
        <v>15000000</v>
      </c>
      <c r="D606" s="60"/>
    </row>
    <row r="607" spans="1:4" x14ac:dyDescent="0.25">
      <c r="A607" s="60">
        <f t="shared" si="5"/>
        <v>6</v>
      </c>
      <c r="B607" s="1000" t="s">
        <v>8420</v>
      </c>
      <c r="C607" s="54">
        <v>5000000</v>
      </c>
      <c r="D607" s="60"/>
    </row>
    <row r="608" spans="1:4" x14ac:dyDescent="0.25">
      <c r="A608" s="60"/>
      <c r="B608" s="60"/>
      <c r="C608" s="60"/>
      <c r="D608" s="60"/>
    </row>
    <row r="609" spans="1:4" ht="31.2" x14ac:dyDescent="0.25">
      <c r="A609" s="60"/>
      <c r="B609" s="1024" t="s">
        <v>8421</v>
      </c>
      <c r="C609" s="68">
        <v>272000000</v>
      </c>
      <c r="D609" s="796" t="s">
        <v>7893</v>
      </c>
    </row>
    <row r="610" spans="1:4" x14ac:dyDescent="0.25">
      <c r="A610" s="60">
        <f t="shared" si="5"/>
        <v>1</v>
      </c>
      <c r="B610" s="1000" t="s">
        <v>8422</v>
      </c>
      <c r="C610" s="54">
        <v>25000000</v>
      </c>
      <c r="D610" s="60"/>
    </row>
    <row r="611" spans="1:4" x14ac:dyDescent="0.25">
      <c r="A611" s="60">
        <f t="shared" si="5"/>
        <v>2</v>
      </c>
      <c r="B611" s="1000" t="s">
        <v>8423</v>
      </c>
      <c r="C611" s="54">
        <v>22000000</v>
      </c>
      <c r="D611" s="60"/>
    </row>
    <row r="612" spans="1:4" x14ac:dyDescent="0.25">
      <c r="A612" s="60">
        <f t="shared" si="5"/>
        <v>3</v>
      </c>
      <c r="B612" s="1000" t="s">
        <v>8424</v>
      </c>
      <c r="C612" s="54">
        <v>150000000</v>
      </c>
      <c r="D612" s="60"/>
    </row>
    <row r="613" spans="1:4" x14ac:dyDescent="0.25">
      <c r="A613" s="60">
        <f t="shared" si="5"/>
        <v>4</v>
      </c>
      <c r="B613" s="1000" t="s">
        <v>8425</v>
      </c>
      <c r="C613" s="54">
        <v>75000000</v>
      </c>
      <c r="D613" s="60"/>
    </row>
    <row r="614" spans="1:4" x14ac:dyDescent="0.25">
      <c r="A614" s="60"/>
      <c r="B614" s="60"/>
      <c r="C614" s="60"/>
      <c r="D614" s="60"/>
    </row>
    <row r="615" spans="1:4" ht="31.2" x14ac:dyDescent="0.25">
      <c r="A615" s="60"/>
      <c r="B615" s="1024" t="s">
        <v>8426</v>
      </c>
      <c r="C615" s="68">
        <v>75000000</v>
      </c>
      <c r="D615" s="796" t="s">
        <v>7893</v>
      </c>
    </row>
    <row r="616" spans="1:4" x14ac:dyDescent="0.25">
      <c r="A616" s="60">
        <f t="shared" si="5"/>
        <v>1</v>
      </c>
      <c r="B616" s="1000" t="s">
        <v>8427</v>
      </c>
      <c r="C616" s="54">
        <v>35000000</v>
      </c>
      <c r="D616" s="60"/>
    </row>
    <row r="617" spans="1:4" x14ac:dyDescent="0.25">
      <c r="A617" s="60">
        <f t="shared" si="5"/>
        <v>2</v>
      </c>
      <c r="B617" s="456" t="s">
        <v>8428</v>
      </c>
      <c r="C617" s="54">
        <v>20000000</v>
      </c>
      <c r="D617" s="60"/>
    </row>
    <row r="618" spans="1:4" x14ac:dyDescent="0.25">
      <c r="A618" s="60">
        <f t="shared" si="5"/>
        <v>3</v>
      </c>
      <c r="B618" s="456" t="s">
        <v>8429</v>
      </c>
      <c r="C618" s="54">
        <v>20000000</v>
      </c>
      <c r="D618" s="60"/>
    </row>
    <row r="619" spans="1:4" x14ac:dyDescent="0.25">
      <c r="A619" s="60"/>
      <c r="B619" s="60"/>
      <c r="C619" s="60"/>
      <c r="D619" s="60"/>
    </row>
    <row r="620" spans="1:4" ht="31.2" x14ac:dyDescent="0.25">
      <c r="A620" s="60"/>
      <c r="B620" s="1024" t="s">
        <v>8430</v>
      </c>
      <c r="C620" s="54">
        <v>220000000</v>
      </c>
      <c r="D620" s="1000" t="s">
        <v>7893</v>
      </c>
    </row>
    <row r="621" spans="1:4" x14ac:dyDescent="0.25">
      <c r="A621" s="60">
        <f t="shared" ref="A621:A675" si="6">A620+1</f>
        <v>1</v>
      </c>
      <c r="B621" s="1000" t="s">
        <v>8431</v>
      </c>
      <c r="C621" s="54">
        <v>40000000</v>
      </c>
      <c r="D621" s="60"/>
    </row>
    <row r="622" spans="1:4" x14ac:dyDescent="0.25">
      <c r="A622" s="60">
        <f t="shared" si="6"/>
        <v>2</v>
      </c>
      <c r="B622" s="1000" t="s">
        <v>8432</v>
      </c>
      <c r="C622" s="54">
        <v>30000000</v>
      </c>
      <c r="D622" s="60"/>
    </row>
    <row r="623" spans="1:4" x14ac:dyDescent="0.25">
      <c r="A623" s="60">
        <f t="shared" si="6"/>
        <v>3</v>
      </c>
      <c r="B623" s="1000" t="s">
        <v>8433</v>
      </c>
      <c r="C623" s="54">
        <v>150000000</v>
      </c>
      <c r="D623" s="60"/>
    </row>
    <row r="624" spans="1:4" x14ac:dyDescent="0.25">
      <c r="A624" s="60"/>
      <c r="B624" s="60"/>
      <c r="C624" s="60"/>
      <c r="D624" s="60"/>
    </row>
    <row r="625" spans="1:4" ht="31.2" x14ac:dyDescent="0.25">
      <c r="A625" s="60"/>
      <c r="B625" s="1024" t="s">
        <v>8434</v>
      </c>
      <c r="C625" s="68">
        <v>85000000</v>
      </c>
      <c r="D625" s="796" t="s">
        <v>7893</v>
      </c>
    </row>
    <row r="626" spans="1:4" x14ac:dyDescent="0.25">
      <c r="A626" s="60">
        <f t="shared" si="6"/>
        <v>1</v>
      </c>
      <c r="B626" s="456" t="s">
        <v>8435</v>
      </c>
      <c r="C626" s="54">
        <v>40000000</v>
      </c>
      <c r="D626" s="60"/>
    </row>
    <row r="627" spans="1:4" x14ac:dyDescent="0.25">
      <c r="A627" s="60">
        <f t="shared" si="6"/>
        <v>2</v>
      </c>
      <c r="B627" s="456" t="s">
        <v>8436</v>
      </c>
      <c r="C627" s="54">
        <v>15000000</v>
      </c>
      <c r="D627" s="60"/>
    </row>
    <row r="628" spans="1:4" x14ac:dyDescent="0.25">
      <c r="A628" s="60">
        <f t="shared" si="6"/>
        <v>3</v>
      </c>
      <c r="B628" s="456" t="s">
        <v>8437</v>
      </c>
      <c r="C628" s="54">
        <v>15000000</v>
      </c>
      <c r="D628" s="60"/>
    </row>
    <row r="629" spans="1:4" x14ac:dyDescent="0.25">
      <c r="A629" s="60">
        <f t="shared" si="6"/>
        <v>4</v>
      </c>
      <c r="B629" s="456" t="s">
        <v>8438</v>
      </c>
      <c r="C629" s="54">
        <v>15000000</v>
      </c>
      <c r="D629" s="60"/>
    </row>
    <row r="630" spans="1:4" x14ac:dyDescent="0.25">
      <c r="A630" s="60"/>
      <c r="B630" s="60"/>
      <c r="C630" s="60"/>
      <c r="D630" s="60"/>
    </row>
    <row r="631" spans="1:4" ht="31.2" x14ac:dyDescent="0.25">
      <c r="A631" s="60"/>
      <c r="B631" s="1024" t="s">
        <v>8439</v>
      </c>
      <c r="C631" s="68">
        <v>115000000</v>
      </c>
      <c r="D631" s="796" t="s">
        <v>7893</v>
      </c>
    </row>
    <row r="632" spans="1:4" x14ac:dyDescent="0.25">
      <c r="A632" s="60">
        <f t="shared" si="6"/>
        <v>1</v>
      </c>
      <c r="B632" s="1000" t="s">
        <v>8440</v>
      </c>
      <c r="C632" s="54">
        <v>25000000</v>
      </c>
      <c r="D632" s="60"/>
    </row>
    <row r="633" spans="1:4" x14ac:dyDescent="0.25">
      <c r="A633" s="60">
        <f t="shared" si="6"/>
        <v>2</v>
      </c>
      <c r="B633" s="1000" t="s">
        <v>8441</v>
      </c>
      <c r="C633" s="54">
        <v>75000000</v>
      </c>
      <c r="D633" s="60"/>
    </row>
    <row r="634" spans="1:4" x14ac:dyDescent="0.25">
      <c r="A634" s="60">
        <f t="shared" si="6"/>
        <v>3</v>
      </c>
      <c r="B634" s="456" t="s">
        <v>8442</v>
      </c>
      <c r="C634" s="54">
        <v>15000000</v>
      </c>
      <c r="D634" s="60"/>
    </row>
    <row r="635" spans="1:4" x14ac:dyDescent="0.25">
      <c r="A635" s="60"/>
      <c r="B635" s="60"/>
      <c r="C635" s="60"/>
      <c r="D635" s="60"/>
    </row>
    <row r="636" spans="1:4" ht="31.2" x14ac:dyDescent="0.25">
      <c r="A636" s="60"/>
      <c r="B636" s="1024" t="s">
        <v>8443</v>
      </c>
      <c r="C636" s="68">
        <v>149000000</v>
      </c>
      <c r="D636" s="796" t="s">
        <v>7893</v>
      </c>
    </row>
    <row r="637" spans="1:4" x14ac:dyDescent="0.25">
      <c r="A637" s="60">
        <f t="shared" si="6"/>
        <v>1</v>
      </c>
      <c r="B637" s="1000" t="s">
        <v>8444</v>
      </c>
      <c r="C637" s="54">
        <v>30000000</v>
      </c>
      <c r="D637" s="60"/>
    </row>
    <row r="638" spans="1:4" x14ac:dyDescent="0.25">
      <c r="A638" s="60">
        <f t="shared" si="6"/>
        <v>2</v>
      </c>
      <c r="B638" s="1000" t="s">
        <v>8445</v>
      </c>
      <c r="C638" s="54">
        <v>22000000</v>
      </c>
      <c r="D638" s="60"/>
    </row>
    <row r="639" spans="1:4" x14ac:dyDescent="0.25">
      <c r="A639" s="60">
        <f t="shared" si="6"/>
        <v>3</v>
      </c>
      <c r="B639" s="1000" t="s">
        <v>8446</v>
      </c>
      <c r="C639" s="54">
        <v>22000000</v>
      </c>
      <c r="D639" s="60"/>
    </row>
    <row r="640" spans="1:4" x14ac:dyDescent="0.25">
      <c r="A640" s="60">
        <f t="shared" si="6"/>
        <v>4</v>
      </c>
      <c r="B640" s="1000" t="s">
        <v>8447</v>
      </c>
      <c r="C640" s="54">
        <v>75000000</v>
      </c>
      <c r="D640" s="60"/>
    </row>
    <row r="641" spans="1:4" x14ac:dyDescent="0.25">
      <c r="A641" s="60"/>
      <c r="B641" s="60"/>
      <c r="C641" s="60"/>
      <c r="D641" s="60"/>
    </row>
    <row r="642" spans="1:4" ht="31.2" x14ac:dyDescent="0.25">
      <c r="A642" s="60"/>
      <c r="B642" s="1024" t="s">
        <v>8448</v>
      </c>
      <c r="C642" s="68">
        <v>384000000</v>
      </c>
      <c r="D642" s="796" t="s">
        <v>7893</v>
      </c>
    </row>
    <row r="643" spans="1:4" x14ac:dyDescent="0.25">
      <c r="A643" s="60">
        <f t="shared" si="6"/>
        <v>1</v>
      </c>
      <c r="B643" s="1000" t="s">
        <v>8449</v>
      </c>
      <c r="C643" s="54">
        <v>60000000</v>
      </c>
      <c r="D643" s="60"/>
    </row>
    <row r="644" spans="1:4" x14ac:dyDescent="0.25">
      <c r="A644" s="60">
        <f t="shared" si="6"/>
        <v>2</v>
      </c>
      <c r="B644" s="1000" t="s">
        <v>8450</v>
      </c>
      <c r="C644" s="54">
        <v>50000000</v>
      </c>
      <c r="D644" s="60"/>
    </row>
    <row r="645" spans="1:4" x14ac:dyDescent="0.25">
      <c r="A645" s="60">
        <f t="shared" si="6"/>
        <v>3</v>
      </c>
      <c r="B645" s="1000" t="s">
        <v>8451</v>
      </c>
      <c r="C645" s="54">
        <v>200000000</v>
      </c>
      <c r="D645" s="60"/>
    </row>
    <row r="646" spans="1:4" x14ac:dyDescent="0.25">
      <c r="A646" s="60">
        <f t="shared" si="6"/>
        <v>4</v>
      </c>
      <c r="B646" s="1000" t="s">
        <v>8452</v>
      </c>
      <c r="C646" s="54">
        <v>30000000</v>
      </c>
      <c r="D646" s="60"/>
    </row>
    <row r="647" spans="1:4" x14ac:dyDescent="0.25">
      <c r="A647" s="60">
        <f t="shared" si="6"/>
        <v>5</v>
      </c>
      <c r="B647" s="1000" t="s">
        <v>8453</v>
      </c>
      <c r="C647" s="54">
        <v>22000000</v>
      </c>
      <c r="D647" s="60"/>
    </row>
    <row r="648" spans="1:4" x14ac:dyDescent="0.25">
      <c r="A648" s="60">
        <f t="shared" si="6"/>
        <v>6</v>
      </c>
      <c r="B648" s="456" t="s">
        <v>8454</v>
      </c>
      <c r="C648" s="54">
        <v>22000000</v>
      </c>
      <c r="D648" s="60"/>
    </row>
    <row r="649" spans="1:4" x14ac:dyDescent="0.25">
      <c r="A649" s="60"/>
      <c r="B649" s="60"/>
      <c r="C649" s="60"/>
      <c r="D649" s="60"/>
    </row>
    <row r="650" spans="1:4" x14ac:dyDescent="0.25">
      <c r="A650" s="60"/>
      <c r="B650" s="1024" t="s">
        <v>8455</v>
      </c>
      <c r="C650" s="68">
        <v>825000000</v>
      </c>
      <c r="D650" s="796" t="s">
        <v>7902</v>
      </c>
    </row>
    <row r="651" spans="1:4" x14ac:dyDescent="0.25">
      <c r="A651" s="60">
        <f t="shared" si="6"/>
        <v>1</v>
      </c>
      <c r="B651" s="1000" t="s">
        <v>8456</v>
      </c>
      <c r="C651" s="54">
        <v>50000000</v>
      </c>
      <c r="D651" s="60"/>
    </row>
    <row r="652" spans="1:4" x14ac:dyDescent="0.25">
      <c r="A652" s="60">
        <f t="shared" si="6"/>
        <v>2</v>
      </c>
      <c r="B652" s="456" t="s">
        <v>8457</v>
      </c>
      <c r="C652" s="54">
        <v>200000000</v>
      </c>
      <c r="D652" s="60"/>
    </row>
    <row r="653" spans="1:4" x14ac:dyDescent="0.25">
      <c r="A653" s="60">
        <f t="shared" si="6"/>
        <v>3</v>
      </c>
      <c r="B653" s="1000" t="s">
        <v>8458</v>
      </c>
      <c r="C653" s="54">
        <v>150000000</v>
      </c>
      <c r="D653" s="60"/>
    </row>
    <row r="654" spans="1:4" x14ac:dyDescent="0.25">
      <c r="A654" s="60">
        <f t="shared" si="6"/>
        <v>4</v>
      </c>
      <c r="B654" s="1000" t="s">
        <v>8459</v>
      </c>
      <c r="C654" s="54">
        <v>50000000</v>
      </c>
      <c r="D654" s="60"/>
    </row>
    <row r="655" spans="1:4" x14ac:dyDescent="0.25">
      <c r="A655" s="60">
        <f t="shared" si="6"/>
        <v>5</v>
      </c>
      <c r="B655" s="1000" t="s">
        <v>8460</v>
      </c>
      <c r="C655" s="54">
        <v>50000000</v>
      </c>
      <c r="D655" s="60"/>
    </row>
    <row r="656" spans="1:4" x14ac:dyDescent="0.25">
      <c r="A656" s="60">
        <f t="shared" si="6"/>
        <v>6</v>
      </c>
      <c r="B656" s="1000" t="s">
        <v>8461</v>
      </c>
      <c r="C656" s="54">
        <v>50000000</v>
      </c>
      <c r="D656" s="60"/>
    </row>
    <row r="657" spans="1:4" x14ac:dyDescent="0.25">
      <c r="A657" s="60">
        <f t="shared" si="6"/>
        <v>7</v>
      </c>
      <c r="B657" s="1000" t="s">
        <v>8462</v>
      </c>
      <c r="C657" s="54">
        <v>50000000</v>
      </c>
      <c r="D657" s="60"/>
    </row>
    <row r="658" spans="1:4" x14ac:dyDescent="0.25">
      <c r="A658" s="60">
        <f t="shared" si="6"/>
        <v>8</v>
      </c>
      <c r="B658" s="1000" t="s">
        <v>8463</v>
      </c>
      <c r="C658" s="54">
        <v>50000000</v>
      </c>
      <c r="D658" s="60"/>
    </row>
    <row r="659" spans="1:4" x14ac:dyDescent="0.25">
      <c r="A659" s="60">
        <f t="shared" si="6"/>
        <v>9</v>
      </c>
      <c r="B659" s="456" t="s">
        <v>8464</v>
      </c>
      <c r="C659" s="54">
        <v>50000000</v>
      </c>
      <c r="D659" s="60"/>
    </row>
    <row r="660" spans="1:4" x14ac:dyDescent="0.25">
      <c r="A660" s="60">
        <f t="shared" si="6"/>
        <v>10</v>
      </c>
      <c r="B660" s="1000" t="s">
        <v>8465</v>
      </c>
      <c r="C660" s="54">
        <v>125000000</v>
      </c>
      <c r="D660" s="60"/>
    </row>
    <row r="661" spans="1:4" x14ac:dyDescent="0.25">
      <c r="A661" s="60"/>
      <c r="B661" s="60"/>
      <c r="C661" s="60"/>
      <c r="D661" s="60"/>
    </row>
    <row r="662" spans="1:4" ht="31.2" x14ac:dyDescent="0.25">
      <c r="A662" s="60"/>
      <c r="B662" s="1024" t="s">
        <v>8466</v>
      </c>
      <c r="C662" s="68">
        <v>1090000000</v>
      </c>
      <c r="D662" s="796" t="s">
        <v>7902</v>
      </c>
    </row>
    <row r="663" spans="1:4" x14ac:dyDescent="0.25">
      <c r="A663" s="60">
        <f t="shared" si="6"/>
        <v>1</v>
      </c>
      <c r="B663" s="1000" t="s">
        <v>8467</v>
      </c>
      <c r="C663" s="54">
        <v>50000000</v>
      </c>
      <c r="D663" s="60"/>
    </row>
    <row r="664" spans="1:4" x14ac:dyDescent="0.25">
      <c r="A664" s="60">
        <f t="shared" si="6"/>
        <v>2</v>
      </c>
      <c r="B664" s="1000" t="s">
        <v>8468</v>
      </c>
      <c r="C664" s="54">
        <v>70000000</v>
      </c>
      <c r="D664" s="60"/>
    </row>
    <row r="665" spans="1:4" x14ac:dyDescent="0.25">
      <c r="A665" s="60">
        <f t="shared" si="6"/>
        <v>3</v>
      </c>
      <c r="B665" s="1000" t="s">
        <v>8469</v>
      </c>
      <c r="C665" s="54">
        <v>25000000</v>
      </c>
      <c r="D665" s="60"/>
    </row>
    <row r="666" spans="1:4" x14ac:dyDescent="0.25">
      <c r="A666" s="60">
        <f t="shared" si="6"/>
        <v>4</v>
      </c>
      <c r="B666" s="1000" t="s">
        <v>8470</v>
      </c>
      <c r="C666" s="54">
        <v>25000000</v>
      </c>
      <c r="D666" s="60"/>
    </row>
    <row r="667" spans="1:4" x14ac:dyDescent="0.25">
      <c r="A667" s="60">
        <f t="shared" si="6"/>
        <v>5</v>
      </c>
      <c r="B667" s="456" t="s">
        <v>8471</v>
      </c>
      <c r="C667" s="54">
        <v>150000000</v>
      </c>
      <c r="D667" s="60"/>
    </row>
    <row r="668" spans="1:4" x14ac:dyDescent="0.25">
      <c r="A668" s="60">
        <f t="shared" si="6"/>
        <v>6</v>
      </c>
      <c r="B668" s="456" t="s">
        <v>8472</v>
      </c>
      <c r="C668" s="54">
        <v>50000000</v>
      </c>
      <c r="D668" s="60"/>
    </row>
    <row r="669" spans="1:4" x14ac:dyDescent="0.25">
      <c r="A669" s="60">
        <f t="shared" si="6"/>
        <v>7</v>
      </c>
      <c r="B669" s="1000" t="s">
        <v>8473</v>
      </c>
      <c r="C669" s="54">
        <v>150000000</v>
      </c>
      <c r="D669" s="60"/>
    </row>
    <row r="670" spans="1:4" x14ac:dyDescent="0.25">
      <c r="A670" s="60">
        <f t="shared" si="6"/>
        <v>8</v>
      </c>
      <c r="B670" s="1000" t="s">
        <v>8474</v>
      </c>
      <c r="C670" s="54">
        <v>150000000</v>
      </c>
      <c r="D670" s="60"/>
    </row>
    <row r="671" spans="1:4" x14ac:dyDescent="0.25">
      <c r="A671" s="60">
        <f t="shared" si="6"/>
        <v>9</v>
      </c>
      <c r="B671" s="1000" t="s">
        <v>8475</v>
      </c>
      <c r="C671" s="54">
        <v>70000000</v>
      </c>
      <c r="D671" s="60"/>
    </row>
    <row r="672" spans="1:4" x14ac:dyDescent="0.25">
      <c r="A672" s="60">
        <f t="shared" si="6"/>
        <v>10</v>
      </c>
      <c r="B672" s="1000" t="s">
        <v>8476</v>
      </c>
      <c r="C672" s="54">
        <v>50000000</v>
      </c>
      <c r="D672" s="60"/>
    </row>
    <row r="673" spans="1:4" x14ac:dyDescent="0.25">
      <c r="A673" s="60">
        <f t="shared" si="6"/>
        <v>11</v>
      </c>
      <c r="B673" s="1000" t="s">
        <v>8477</v>
      </c>
      <c r="C673" s="54">
        <v>150000000</v>
      </c>
      <c r="D673" s="60"/>
    </row>
    <row r="674" spans="1:4" x14ac:dyDescent="0.25">
      <c r="A674" s="60">
        <f t="shared" si="6"/>
        <v>12</v>
      </c>
      <c r="B674" s="1000" t="s">
        <v>8478</v>
      </c>
      <c r="C674" s="54">
        <v>50000000</v>
      </c>
      <c r="D674" s="60"/>
    </row>
    <row r="675" spans="1:4" x14ac:dyDescent="0.25">
      <c r="A675" s="60">
        <f t="shared" si="6"/>
        <v>13</v>
      </c>
      <c r="B675" s="1000" t="s">
        <v>8479</v>
      </c>
      <c r="C675" s="54">
        <v>100000000</v>
      </c>
      <c r="D675" s="60"/>
    </row>
    <row r="676" spans="1:4" x14ac:dyDescent="0.25">
      <c r="A676" s="60"/>
      <c r="B676" s="60"/>
      <c r="C676" s="60"/>
      <c r="D676" s="60"/>
    </row>
    <row r="677" spans="1:4" x14ac:dyDescent="0.25">
      <c r="A677" s="60"/>
      <c r="B677" s="1024" t="s">
        <v>8480</v>
      </c>
      <c r="C677" s="68">
        <v>300000000</v>
      </c>
      <c r="D677" s="796" t="s">
        <v>7902</v>
      </c>
    </row>
    <row r="678" spans="1:4" x14ac:dyDescent="0.25">
      <c r="A678" s="60">
        <f t="shared" ref="A678:A740" si="7">A677+1</f>
        <v>1</v>
      </c>
      <c r="B678" s="1000" t="s">
        <v>8481</v>
      </c>
      <c r="C678" s="54">
        <v>50000000</v>
      </c>
      <c r="D678" s="60"/>
    </row>
    <row r="679" spans="1:4" x14ac:dyDescent="0.25">
      <c r="A679" s="60">
        <f t="shared" si="7"/>
        <v>2</v>
      </c>
      <c r="B679" s="1000" t="s">
        <v>8482</v>
      </c>
      <c r="C679" s="54">
        <v>50000000</v>
      </c>
      <c r="D679" s="60"/>
    </row>
    <row r="680" spans="1:4" x14ac:dyDescent="0.25">
      <c r="A680" s="60">
        <f t="shared" si="7"/>
        <v>3</v>
      </c>
      <c r="B680" s="1000" t="s">
        <v>8483</v>
      </c>
      <c r="C680" s="54">
        <v>100000000</v>
      </c>
      <c r="D680" s="60"/>
    </row>
    <row r="681" spans="1:4" x14ac:dyDescent="0.25">
      <c r="A681" s="60">
        <f t="shared" si="7"/>
        <v>4</v>
      </c>
      <c r="B681" s="1000" t="s">
        <v>8484</v>
      </c>
      <c r="C681" s="54">
        <v>50000000</v>
      </c>
      <c r="D681" s="60"/>
    </row>
    <row r="682" spans="1:4" x14ac:dyDescent="0.25">
      <c r="A682" s="60">
        <f t="shared" si="7"/>
        <v>5</v>
      </c>
      <c r="B682" s="1000" t="s">
        <v>8485</v>
      </c>
      <c r="C682" s="54">
        <v>50000000</v>
      </c>
      <c r="D682" s="60"/>
    </row>
    <row r="683" spans="1:4" x14ac:dyDescent="0.25">
      <c r="A683" s="60"/>
      <c r="B683" s="60"/>
      <c r="C683" s="60"/>
      <c r="D683" s="60"/>
    </row>
    <row r="684" spans="1:4" x14ac:dyDescent="0.25">
      <c r="A684" s="60"/>
      <c r="B684" s="1024" t="s">
        <v>8486</v>
      </c>
      <c r="C684" s="68">
        <v>650000000</v>
      </c>
      <c r="D684" s="796" t="s">
        <v>7893</v>
      </c>
    </row>
    <row r="685" spans="1:4" x14ac:dyDescent="0.25">
      <c r="A685" s="60">
        <f t="shared" si="7"/>
        <v>1</v>
      </c>
      <c r="B685" s="1000" t="s">
        <v>8487</v>
      </c>
      <c r="C685" s="54">
        <v>25000000</v>
      </c>
      <c r="D685" s="60"/>
    </row>
    <row r="686" spans="1:4" x14ac:dyDescent="0.25">
      <c r="A686" s="60">
        <f t="shared" si="7"/>
        <v>2</v>
      </c>
      <c r="B686" s="1000" t="s">
        <v>8488</v>
      </c>
      <c r="C686" s="54">
        <v>25000000</v>
      </c>
      <c r="D686" s="60"/>
    </row>
    <row r="687" spans="1:4" x14ac:dyDescent="0.25">
      <c r="A687" s="60">
        <f t="shared" si="7"/>
        <v>3</v>
      </c>
      <c r="B687" s="1000" t="s">
        <v>8489</v>
      </c>
      <c r="C687" s="54">
        <v>100000000</v>
      </c>
      <c r="D687" s="60"/>
    </row>
    <row r="688" spans="1:4" x14ac:dyDescent="0.25">
      <c r="A688" s="60">
        <f t="shared" si="7"/>
        <v>4</v>
      </c>
      <c r="B688" s="1000" t="s">
        <v>8490</v>
      </c>
      <c r="C688" s="54">
        <v>100000000</v>
      </c>
      <c r="D688" s="60"/>
    </row>
    <row r="689" spans="1:4" x14ac:dyDescent="0.25">
      <c r="A689" s="60">
        <f t="shared" si="7"/>
        <v>5</v>
      </c>
      <c r="B689" s="1000" t="s">
        <v>8491</v>
      </c>
      <c r="C689" s="54">
        <v>50000000</v>
      </c>
      <c r="D689" s="60"/>
    </row>
    <row r="690" spans="1:4" x14ac:dyDescent="0.25">
      <c r="A690" s="60">
        <f t="shared" si="7"/>
        <v>6</v>
      </c>
      <c r="B690" s="1000" t="s">
        <v>8492</v>
      </c>
      <c r="C690" s="54">
        <v>50000000</v>
      </c>
      <c r="D690" s="60"/>
    </row>
    <row r="691" spans="1:4" x14ac:dyDescent="0.25">
      <c r="A691" s="60">
        <f t="shared" si="7"/>
        <v>7</v>
      </c>
      <c r="B691" s="1000" t="s">
        <v>8493</v>
      </c>
      <c r="C691" s="54">
        <v>20000000</v>
      </c>
      <c r="D691" s="60"/>
    </row>
    <row r="692" spans="1:4" x14ac:dyDescent="0.25">
      <c r="A692" s="60">
        <f t="shared" si="7"/>
        <v>8</v>
      </c>
      <c r="B692" s="1000" t="s">
        <v>8494</v>
      </c>
      <c r="C692" s="54">
        <v>25000000</v>
      </c>
      <c r="D692" s="60"/>
    </row>
    <row r="693" spans="1:4" x14ac:dyDescent="0.25">
      <c r="A693" s="60">
        <f t="shared" si="7"/>
        <v>9</v>
      </c>
      <c r="B693" s="1000" t="s">
        <v>8495</v>
      </c>
      <c r="C693" s="54">
        <v>80000000</v>
      </c>
      <c r="D693" s="60"/>
    </row>
    <row r="694" spans="1:4" x14ac:dyDescent="0.25">
      <c r="A694" s="60">
        <f t="shared" si="7"/>
        <v>10</v>
      </c>
      <c r="B694" s="456" t="s">
        <v>8496</v>
      </c>
      <c r="C694" s="54">
        <v>75000000</v>
      </c>
      <c r="D694" s="60"/>
    </row>
    <row r="695" spans="1:4" x14ac:dyDescent="0.25">
      <c r="A695" s="60">
        <f t="shared" si="7"/>
        <v>11</v>
      </c>
      <c r="B695" s="1000" t="s">
        <v>8497</v>
      </c>
      <c r="C695" s="54">
        <v>80000000</v>
      </c>
      <c r="D695" s="60"/>
    </row>
    <row r="696" spans="1:4" x14ac:dyDescent="0.25">
      <c r="A696" s="60">
        <f t="shared" si="7"/>
        <v>12</v>
      </c>
      <c r="B696" s="1000" t="s">
        <v>8498</v>
      </c>
      <c r="C696" s="54">
        <v>20000000</v>
      </c>
      <c r="D696" s="60"/>
    </row>
    <row r="697" spans="1:4" x14ac:dyDescent="0.25">
      <c r="A697" s="60"/>
      <c r="B697" s="60"/>
      <c r="C697" s="60"/>
      <c r="D697" s="60"/>
    </row>
    <row r="698" spans="1:4" x14ac:dyDescent="0.25">
      <c r="A698" s="60"/>
      <c r="B698" s="1024" t="s">
        <v>8499</v>
      </c>
      <c r="C698" s="68">
        <v>480000000</v>
      </c>
      <c r="D698" s="796" t="s">
        <v>7893</v>
      </c>
    </row>
    <row r="699" spans="1:4" x14ac:dyDescent="0.25">
      <c r="A699" s="60">
        <f t="shared" si="7"/>
        <v>1</v>
      </c>
      <c r="B699" s="1000" t="s">
        <v>8500</v>
      </c>
      <c r="C699" s="54">
        <v>35000000</v>
      </c>
      <c r="D699" s="60"/>
    </row>
    <row r="700" spans="1:4" x14ac:dyDescent="0.25">
      <c r="A700" s="60">
        <f t="shared" si="7"/>
        <v>2</v>
      </c>
      <c r="B700" s="1000" t="s">
        <v>8501</v>
      </c>
      <c r="C700" s="54">
        <v>200000000</v>
      </c>
      <c r="D700" s="60"/>
    </row>
    <row r="701" spans="1:4" x14ac:dyDescent="0.25">
      <c r="A701" s="60">
        <f t="shared" si="7"/>
        <v>3</v>
      </c>
      <c r="B701" s="1000" t="s">
        <v>8502</v>
      </c>
      <c r="C701" s="54">
        <v>25000000</v>
      </c>
      <c r="D701" s="60"/>
    </row>
    <row r="702" spans="1:4" x14ac:dyDescent="0.25">
      <c r="A702" s="60">
        <f t="shared" si="7"/>
        <v>4</v>
      </c>
      <c r="B702" s="1000" t="s">
        <v>8503</v>
      </c>
      <c r="C702" s="54">
        <v>40000000</v>
      </c>
      <c r="D702" s="60"/>
    </row>
    <row r="703" spans="1:4" x14ac:dyDescent="0.25">
      <c r="A703" s="60">
        <f t="shared" si="7"/>
        <v>5</v>
      </c>
      <c r="B703" s="1000" t="s">
        <v>8504</v>
      </c>
      <c r="C703" s="54">
        <v>25000000</v>
      </c>
      <c r="D703" s="60"/>
    </row>
    <row r="704" spans="1:4" x14ac:dyDescent="0.25">
      <c r="A704" s="60">
        <f t="shared" si="7"/>
        <v>6</v>
      </c>
      <c r="B704" s="456" t="s">
        <v>8505</v>
      </c>
      <c r="C704" s="54">
        <v>55000000</v>
      </c>
      <c r="D704" s="60"/>
    </row>
    <row r="705" spans="1:4" x14ac:dyDescent="0.25">
      <c r="A705" s="60">
        <f t="shared" si="7"/>
        <v>7</v>
      </c>
      <c r="B705" s="1000" t="s">
        <v>8506</v>
      </c>
      <c r="C705" s="54">
        <v>50000000</v>
      </c>
      <c r="D705" s="60"/>
    </row>
    <row r="706" spans="1:4" x14ac:dyDescent="0.25">
      <c r="A706" s="60">
        <f t="shared" si="7"/>
        <v>8</v>
      </c>
      <c r="B706" s="1000" t="s">
        <v>8507</v>
      </c>
      <c r="C706" s="54">
        <v>25000000</v>
      </c>
      <c r="D706" s="60"/>
    </row>
    <row r="707" spans="1:4" x14ac:dyDescent="0.25">
      <c r="A707" s="60">
        <f t="shared" si="7"/>
        <v>9</v>
      </c>
      <c r="B707" s="456" t="s">
        <v>8508</v>
      </c>
      <c r="C707" s="54">
        <v>25000000</v>
      </c>
      <c r="D707" s="60"/>
    </row>
    <row r="708" spans="1:4" x14ac:dyDescent="0.25">
      <c r="A708" s="60"/>
      <c r="B708" s="60"/>
      <c r="C708" s="60"/>
      <c r="D708" s="60"/>
    </row>
    <row r="709" spans="1:4" ht="31.2" x14ac:dyDescent="0.25">
      <c r="A709" s="60"/>
      <c r="B709" s="1024" t="s">
        <v>8509</v>
      </c>
      <c r="C709" s="68">
        <v>445000000</v>
      </c>
      <c r="D709" s="796" t="s">
        <v>7893</v>
      </c>
    </row>
    <row r="710" spans="1:4" x14ac:dyDescent="0.25">
      <c r="A710" s="60">
        <f t="shared" si="7"/>
        <v>1</v>
      </c>
      <c r="B710" s="456" t="s">
        <v>8510</v>
      </c>
      <c r="C710" s="54">
        <v>30000000</v>
      </c>
      <c r="D710" s="60"/>
    </row>
    <row r="711" spans="1:4" x14ac:dyDescent="0.25">
      <c r="A711" s="60">
        <f t="shared" si="7"/>
        <v>2</v>
      </c>
      <c r="B711" s="1000" t="s">
        <v>8511</v>
      </c>
      <c r="C711" s="54">
        <v>25000000</v>
      </c>
      <c r="D711" s="60"/>
    </row>
    <row r="712" spans="1:4" x14ac:dyDescent="0.25">
      <c r="A712" s="60">
        <f t="shared" si="7"/>
        <v>3</v>
      </c>
      <c r="B712" s="456" t="s">
        <v>8512</v>
      </c>
      <c r="C712" s="54">
        <v>200000000</v>
      </c>
      <c r="D712" s="60"/>
    </row>
    <row r="713" spans="1:4" x14ac:dyDescent="0.25">
      <c r="A713" s="60">
        <f t="shared" si="7"/>
        <v>4</v>
      </c>
      <c r="B713" s="1000" t="s">
        <v>8513</v>
      </c>
      <c r="C713" s="54">
        <v>15000000</v>
      </c>
      <c r="D713" s="60"/>
    </row>
    <row r="714" spans="1:4" x14ac:dyDescent="0.25">
      <c r="A714" s="60">
        <f t="shared" si="7"/>
        <v>5</v>
      </c>
      <c r="B714" s="1000" t="s">
        <v>8514</v>
      </c>
      <c r="C714" s="54">
        <v>75000000</v>
      </c>
      <c r="D714" s="60"/>
    </row>
    <row r="715" spans="1:4" x14ac:dyDescent="0.25">
      <c r="A715" s="60">
        <f t="shared" si="7"/>
        <v>6</v>
      </c>
      <c r="B715" s="1000" t="s">
        <v>8515</v>
      </c>
      <c r="C715" s="54">
        <v>50000000</v>
      </c>
      <c r="D715" s="60"/>
    </row>
    <row r="716" spans="1:4" x14ac:dyDescent="0.25">
      <c r="A716" s="60">
        <f t="shared" si="7"/>
        <v>7</v>
      </c>
      <c r="B716" s="1000" t="s">
        <v>8516</v>
      </c>
      <c r="C716" s="54">
        <v>50000000</v>
      </c>
      <c r="D716" s="60"/>
    </row>
    <row r="717" spans="1:4" x14ac:dyDescent="0.25">
      <c r="A717" s="60"/>
      <c r="B717" s="60"/>
      <c r="C717" s="60"/>
      <c r="D717" s="60"/>
    </row>
    <row r="718" spans="1:4" ht="31.2" x14ac:dyDescent="0.25">
      <c r="A718" s="60"/>
      <c r="B718" s="1024" t="s">
        <v>8517</v>
      </c>
      <c r="C718" s="68">
        <v>375000000</v>
      </c>
      <c r="D718" s="796" t="s">
        <v>7902</v>
      </c>
    </row>
    <row r="719" spans="1:4" x14ac:dyDescent="0.25">
      <c r="A719" s="60">
        <f t="shared" si="7"/>
        <v>1</v>
      </c>
      <c r="B719" s="1000" t="s">
        <v>8518</v>
      </c>
      <c r="C719" s="54">
        <v>125000000</v>
      </c>
      <c r="D719" s="60"/>
    </row>
    <row r="720" spans="1:4" x14ac:dyDescent="0.25">
      <c r="A720" s="60">
        <f t="shared" si="7"/>
        <v>2</v>
      </c>
      <c r="B720" s="1000" t="s">
        <v>8519</v>
      </c>
      <c r="C720" s="54">
        <v>50000000</v>
      </c>
      <c r="D720" s="60"/>
    </row>
    <row r="721" spans="1:4" x14ac:dyDescent="0.25">
      <c r="A721" s="60">
        <f t="shared" si="7"/>
        <v>3</v>
      </c>
      <c r="B721" s="1000" t="s">
        <v>8145</v>
      </c>
      <c r="C721" s="54">
        <v>150000000</v>
      </c>
      <c r="D721" s="60"/>
    </row>
    <row r="722" spans="1:4" x14ac:dyDescent="0.25">
      <c r="A722" s="60">
        <f t="shared" si="7"/>
        <v>4</v>
      </c>
      <c r="B722" s="1000" t="s">
        <v>8520</v>
      </c>
      <c r="C722" s="54">
        <v>50000000</v>
      </c>
      <c r="D722" s="60"/>
    </row>
    <row r="723" spans="1:4" x14ac:dyDescent="0.25">
      <c r="A723" s="60"/>
      <c r="B723" s="60"/>
      <c r="C723" s="60"/>
      <c r="D723" s="60"/>
    </row>
    <row r="724" spans="1:4" x14ac:dyDescent="0.25">
      <c r="A724" s="60"/>
      <c r="B724" s="1024" t="s">
        <v>8521</v>
      </c>
      <c r="C724" s="68">
        <v>410000000</v>
      </c>
      <c r="D724" s="796" t="s">
        <v>7902</v>
      </c>
    </row>
    <row r="725" spans="1:4" x14ac:dyDescent="0.25">
      <c r="A725" s="60">
        <f t="shared" si="7"/>
        <v>1</v>
      </c>
      <c r="B725" s="1000" t="s">
        <v>8522</v>
      </c>
      <c r="C725" s="54">
        <v>60000000</v>
      </c>
      <c r="D725" s="60"/>
    </row>
    <row r="726" spans="1:4" x14ac:dyDescent="0.25">
      <c r="A726" s="60">
        <f t="shared" si="7"/>
        <v>2</v>
      </c>
      <c r="B726" s="1000" t="s">
        <v>8523</v>
      </c>
      <c r="C726" s="54">
        <v>25000000</v>
      </c>
      <c r="D726" s="60"/>
    </row>
    <row r="727" spans="1:4" x14ac:dyDescent="0.25">
      <c r="A727" s="60">
        <f t="shared" si="7"/>
        <v>3</v>
      </c>
      <c r="B727" s="1000" t="s">
        <v>8524</v>
      </c>
      <c r="C727" s="54">
        <v>50000000</v>
      </c>
      <c r="D727" s="60"/>
    </row>
    <row r="728" spans="1:4" x14ac:dyDescent="0.25">
      <c r="A728" s="60">
        <f t="shared" si="7"/>
        <v>4</v>
      </c>
      <c r="B728" s="1000" t="s">
        <v>8525</v>
      </c>
      <c r="C728" s="54">
        <v>100000000</v>
      </c>
      <c r="D728" s="60"/>
    </row>
    <row r="729" spans="1:4" x14ac:dyDescent="0.25">
      <c r="A729" s="60">
        <f t="shared" si="7"/>
        <v>5</v>
      </c>
      <c r="B729" s="1000" t="s">
        <v>8526</v>
      </c>
      <c r="C729" s="54">
        <v>100000000</v>
      </c>
      <c r="D729" s="60"/>
    </row>
    <row r="730" spans="1:4" x14ac:dyDescent="0.25">
      <c r="A730" s="60">
        <f t="shared" si="7"/>
        <v>6</v>
      </c>
      <c r="B730" s="1000" t="s">
        <v>8527</v>
      </c>
      <c r="C730" s="54">
        <v>75000000</v>
      </c>
      <c r="D730" s="60"/>
    </row>
    <row r="731" spans="1:4" x14ac:dyDescent="0.25">
      <c r="A731" s="60"/>
      <c r="B731" s="60"/>
      <c r="C731" s="60"/>
      <c r="D731" s="60"/>
    </row>
    <row r="732" spans="1:4" ht="31.2" x14ac:dyDescent="0.25">
      <c r="A732" s="60"/>
      <c r="B732" s="1024" t="s">
        <v>8528</v>
      </c>
      <c r="C732" s="68">
        <v>340000000</v>
      </c>
      <c r="D732" s="796" t="s">
        <v>7902</v>
      </c>
    </row>
    <row r="733" spans="1:4" x14ac:dyDescent="0.25">
      <c r="A733" s="60">
        <f t="shared" si="7"/>
        <v>1</v>
      </c>
      <c r="B733" s="1000" t="s">
        <v>8529</v>
      </c>
      <c r="C733" s="54">
        <v>30000000</v>
      </c>
      <c r="D733" s="60"/>
    </row>
    <row r="734" spans="1:4" x14ac:dyDescent="0.25">
      <c r="A734" s="60">
        <f t="shared" si="7"/>
        <v>2</v>
      </c>
      <c r="B734" s="1000" t="s">
        <v>8530</v>
      </c>
      <c r="C734" s="54">
        <v>15000000</v>
      </c>
      <c r="D734" s="60"/>
    </row>
    <row r="735" spans="1:4" x14ac:dyDescent="0.25">
      <c r="A735" s="60">
        <f t="shared" si="7"/>
        <v>3</v>
      </c>
      <c r="B735" s="1000" t="s">
        <v>8531</v>
      </c>
      <c r="C735" s="54">
        <v>50000000</v>
      </c>
      <c r="D735" s="60"/>
    </row>
    <row r="736" spans="1:4" x14ac:dyDescent="0.25">
      <c r="A736" s="60">
        <f t="shared" si="7"/>
        <v>4</v>
      </c>
      <c r="B736" s="1000" t="s">
        <v>8532</v>
      </c>
      <c r="C736" s="54">
        <v>20000000</v>
      </c>
      <c r="D736" s="60"/>
    </row>
    <row r="737" spans="1:4" x14ac:dyDescent="0.25">
      <c r="A737" s="60">
        <f t="shared" si="7"/>
        <v>5</v>
      </c>
      <c r="B737" s="1000" t="s">
        <v>8533</v>
      </c>
      <c r="C737" s="54">
        <v>25000000</v>
      </c>
      <c r="D737" s="60"/>
    </row>
    <row r="738" spans="1:4" x14ac:dyDescent="0.25">
      <c r="A738" s="60">
        <f t="shared" si="7"/>
        <v>6</v>
      </c>
      <c r="B738" s="1000" t="s">
        <v>8534</v>
      </c>
      <c r="C738" s="54">
        <v>100000000</v>
      </c>
      <c r="D738" s="60"/>
    </row>
    <row r="739" spans="1:4" x14ac:dyDescent="0.25">
      <c r="A739" s="60">
        <f t="shared" si="7"/>
        <v>7</v>
      </c>
      <c r="B739" s="1000" t="s">
        <v>8535</v>
      </c>
      <c r="C739" s="54">
        <v>50000000</v>
      </c>
      <c r="D739" s="60"/>
    </row>
    <row r="740" spans="1:4" x14ac:dyDescent="0.25">
      <c r="A740" s="60">
        <f t="shared" si="7"/>
        <v>8</v>
      </c>
      <c r="B740" s="1000" t="s">
        <v>8536</v>
      </c>
      <c r="C740" s="54">
        <v>50000000</v>
      </c>
      <c r="D740" s="60"/>
    </row>
    <row r="741" spans="1:4" x14ac:dyDescent="0.25">
      <c r="A741" s="60"/>
      <c r="B741" s="60"/>
      <c r="C741" s="60"/>
      <c r="D741" s="60"/>
    </row>
    <row r="742" spans="1:4" ht="31.2" x14ac:dyDescent="0.25">
      <c r="A742" s="60"/>
      <c r="B742" s="1024" t="s">
        <v>8537</v>
      </c>
      <c r="C742" s="68">
        <v>325000000</v>
      </c>
      <c r="D742" s="796" t="s">
        <v>7902</v>
      </c>
    </row>
    <row r="743" spans="1:4" x14ac:dyDescent="0.25">
      <c r="A743" s="60">
        <f t="shared" ref="A743:A806" si="8">A742+1</f>
        <v>1</v>
      </c>
      <c r="B743" s="1000" t="s">
        <v>8538</v>
      </c>
      <c r="C743" s="54">
        <v>100000000</v>
      </c>
      <c r="D743" s="60"/>
    </row>
    <row r="744" spans="1:4" x14ac:dyDescent="0.25">
      <c r="A744" s="60">
        <f t="shared" si="8"/>
        <v>2</v>
      </c>
      <c r="B744" s="1000" t="s">
        <v>8539</v>
      </c>
      <c r="C744" s="54">
        <v>100000000</v>
      </c>
      <c r="D744" s="60"/>
    </row>
    <row r="745" spans="1:4" x14ac:dyDescent="0.25">
      <c r="A745" s="60">
        <f t="shared" si="8"/>
        <v>3</v>
      </c>
      <c r="B745" s="1000" t="s">
        <v>8540</v>
      </c>
      <c r="C745" s="54">
        <v>100000000</v>
      </c>
      <c r="D745" s="60"/>
    </row>
    <row r="746" spans="1:4" x14ac:dyDescent="0.25">
      <c r="A746" s="60">
        <f t="shared" si="8"/>
        <v>4</v>
      </c>
      <c r="B746" s="456" t="s">
        <v>8541</v>
      </c>
      <c r="C746" s="54">
        <v>25000000</v>
      </c>
      <c r="D746" s="60"/>
    </row>
    <row r="747" spans="1:4" x14ac:dyDescent="0.25">
      <c r="A747" s="60"/>
      <c r="B747" s="60"/>
      <c r="C747" s="60"/>
      <c r="D747" s="60"/>
    </row>
    <row r="748" spans="1:4" x14ac:dyDescent="0.25">
      <c r="A748" s="60"/>
      <c r="B748" s="1024" t="s">
        <v>8542</v>
      </c>
      <c r="C748" s="68">
        <v>470000000</v>
      </c>
      <c r="D748" s="796" t="s">
        <v>7893</v>
      </c>
    </row>
    <row r="749" spans="1:4" x14ac:dyDescent="0.25">
      <c r="A749" s="60">
        <f t="shared" si="8"/>
        <v>1</v>
      </c>
      <c r="B749" s="1000" t="s">
        <v>8543</v>
      </c>
      <c r="C749" s="54">
        <v>25000000</v>
      </c>
      <c r="D749" s="60"/>
    </row>
    <row r="750" spans="1:4" x14ac:dyDescent="0.25">
      <c r="A750" s="60">
        <f t="shared" si="8"/>
        <v>2</v>
      </c>
      <c r="B750" s="1000" t="s">
        <v>8544</v>
      </c>
      <c r="C750" s="54">
        <v>25000000</v>
      </c>
      <c r="D750" s="60"/>
    </row>
    <row r="751" spans="1:4" x14ac:dyDescent="0.25">
      <c r="A751" s="60">
        <f t="shared" si="8"/>
        <v>3</v>
      </c>
      <c r="B751" s="1000" t="s">
        <v>8545</v>
      </c>
      <c r="C751" s="54">
        <v>100000000</v>
      </c>
      <c r="D751" s="60"/>
    </row>
    <row r="752" spans="1:4" x14ac:dyDescent="0.25">
      <c r="A752" s="60">
        <f t="shared" si="8"/>
        <v>4</v>
      </c>
      <c r="B752" s="1000" t="s">
        <v>8546</v>
      </c>
      <c r="C752" s="54">
        <v>100000000</v>
      </c>
      <c r="D752" s="60"/>
    </row>
    <row r="753" spans="1:4" x14ac:dyDescent="0.25">
      <c r="A753" s="60">
        <f t="shared" si="8"/>
        <v>5</v>
      </c>
      <c r="B753" s="456" t="s">
        <v>8547</v>
      </c>
      <c r="C753" s="54">
        <v>15000000</v>
      </c>
      <c r="D753" s="60"/>
    </row>
    <row r="754" spans="1:4" x14ac:dyDescent="0.25">
      <c r="A754" s="60">
        <f t="shared" si="8"/>
        <v>6</v>
      </c>
      <c r="B754" s="456" t="s">
        <v>8548</v>
      </c>
      <c r="C754" s="54">
        <v>100000000</v>
      </c>
      <c r="D754" s="60"/>
    </row>
    <row r="755" spans="1:4" x14ac:dyDescent="0.25">
      <c r="A755" s="60">
        <f t="shared" si="8"/>
        <v>7</v>
      </c>
      <c r="B755" s="1000" t="s">
        <v>8549</v>
      </c>
      <c r="C755" s="54">
        <v>30000000</v>
      </c>
      <c r="D755" s="60"/>
    </row>
    <row r="756" spans="1:4" x14ac:dyDescent="0.25">
      <c r="A756" s="60">
        <f t="shared" si="8"/>
        <v>8</v>
      </c>
      <c r="B756" s="1000" t="s">
        <v>8550</v>
      </c>
      <c r="C756" s="54">
        <v>30000000</v>
      </c>
      <c r="D756" s="60"/>
    </row>
    <row r="757" spans="1:4" x14ac:dyDescent="0.25">
      <c r="A757" s="60">
        <f t="shared" si="8"/>
        <v>9</v>
      </c>
      <c r="B757" s="1000" t="s">
        <v>8551</v>
      </c>
      <c r="C757" s="54">
        <v>45000000</v>
      </c>
      <c r="D757" s="60"/>
    </row>
    <row r="758" spans="1:4" x14ac:dyDescent="0.25">
      <c r="A758" s="60"/>
      <c r="B758" s="60"/>
      <c r="C758" s="60"/>
      <c r="D758" s="60"/>
    </row>
    <row r="759" spans="1:4" x14ac:dyDescent="0.25">
      <c r="A759" s="60"/>
      <c r="B759" s="1024" t="s">
        <v>8552</v>
      </c>
      <c r="C759" s="68">
        <v>760000000</v>
      </c>
      <c r="D759" s="796" t="s">
        <v>7893</v>
      </c>
    </row>
    <row r="760" spans="1:4" x14ac:dyDescent="0.25">
      <c r="A760" s="60">
        <f t="shared" si="8"/>
        <v>1</v>
      </c>
      <c r="B760" s="1000" t="s">
        <v>8553</v>
      </c>
      <c r="C760" s="54">
        <v>40000000</v>
      </c>
      <c r="D760" s="60"/>
    </row>
    <row r="761" spans="1:4" x14ac:dyDescent="0.25">
      <c r="A761" s="60">
        <f t="shared" si="8"/>
        <v>2</v>
      </c>
      <c r="B761" s="1000" t="s">
        <v>8554</v>
      </c>
      <c r="C761" s="54">
        <v>150000000</v>
      </c>
      <c r="D761" s="60"/>
    </row>
    <row r="762" spans="1:4" x14ac:dyDescent="0.25">
      <c r="A762" s="60">
        <f t="shared" si="8"/>
        <v>3</v>
      </c>
      <c r="B762" s="1000" t="s">
        <v>8555</v>
      </c>
      <c r="C762" s="54">
        <v>200000000</v>
      </c>
      <c r="D762" s="60"/>
    </row>
    <row r="763" spans="1:4" x14ac:dyDescent="0.25">
      <c r="A763" s="60">
        <f t="shared" si="8"/>
        <v>4</v>
      </c>
      <c r="B763" s="1000" t="s">
        <v>8556</v>
      </c>
      <c r="C763" s="54">
        <v>190000000</v>
      </c>
      <c r="D763" s="60"/>
    </row>
    <row r="764" spans="1:4" x14ac:dyDescent="0.25">
      <c r="A764" s="60">
        <f t="shared" si="8"/>
        <v>5</v>
      </c>
      <c r="B764" s="1000" t="s">
        <v>8557</v>
      </c>
      <c r="C764" s="54">
        <v>60000000</v>
      </c>
      <c r="D764" s="60"/>
    </row>
    <row r="765" spans="1:4" x14ac:dyDescent="0.25">
      <c r="A765" s="60">
        <f t="shared" si="8"/>
        <v>6</v>
      </c>
      <c r="B765" s="456" t="s">
        <v>8558</v>
      </c>
      <c r="C765" s="54">
        <v>40000000</v>
      </c>
      <c r="D765" s="60"/>
    </row>
    <row r="766" spans="1:4" x14ac:dyDescent="0.25">
      <c r="A766" s="60">
        <f t="shared" si="8"/>
        <v>7</v>
      </c>
      <c r="B766" s="1000" t="s">
        <v>8559</v>
      </c>
      <c r="C766" s="54">
        <v>50000000</v>
      </c>
      <c r="D766" s="60"/>
    </row>
    <row r="767" spans="1:4" x14ac:dyDescent="0.25">
      <c r="A767" s="60">
        <f t="shared" si="8"/>
        <v>8</v>
      </c>
      <c r="B767" s="1000" t="s">
        <v>8560</v>
      </c>
      <c r="C767" s="54">
        <v>30000000</v>
      </c>
      <c r="D767" s="60"/>
    </row>
    <row r="768" spans="1:4" x14ac:dyDescent="0.25">
      <c r="A768" s="60"/>
      <c r="B768" s="60"/>
      <c r="C768" s="60"/>
      <c r="D768" s="60"/>
    </row>
    <row r="769" spans="1:4" x14ac:dyDescent="0.25">
      <c r="A769" s="60"/>
      <c r="B769" s="1024" t="s">
        <v>8561</v>
      </c>
      <c r="C769" s="68">
        <v>175000000</v>
      </c>
      <c r="D769" s="796" t="s">
        <v>7893</v>
      </c>
    </row>
    <row r="770" spans="1:4" x14ac:dyDescent="0.25">
      <c r="A770" s="60">
        <f t="shared" si="8"/>
        <v>1</v>
      </c>
      <c r="B770" s="1000" t="s">
        <v>8562</v>
      </c>
      <c r="C770" s="54">
        <v>150000000</v>
      </c>
      <c r="D770" s="60"/>
    </row>
    <row r="771" spans="1:4" x14ac:dyDescent="0.25">
      <c r="A771" s="60">
        <f t="shared" si="8"/>
        <v>2</v>
      </c>
      <c r="B771" s="1000" t="s">
        <v>8563</v>
      </c>
      <c r="C771" s="54">
        <v>25000000</v>
      </c>
      <c r="D771" s="60"/>
    </row>
    <row r="772" spans="1:4" x14ac:dyDescent="0.25">
      <c r="A772" s="60"/>
      <c r="B772" s="60"/>
      <c r="C772" s="60"/>
      <c r="D772" s="60"/>
    </row>
    <row r="773" spans="1:4" x14ac:dyDescent="0.25">
      <c r="A773" s="60"/>
      <c r="B773" s="1024" t="s">
        <v>8564</v>
      </c>
      <c r="C773" s="68">
        <v>75000000</v>
      </c>
      <c r="D773" s="796" t="s">
        <v>7893</v>
      </c>
    </row>
    <row r="774" spans="1:4" x14ac:dyDescent="0.25">
      <c r="A774" s="60">
        <f t="shared" si="8"/>
        <v>1</v>
      </c>
      <c r="B774" s="1000" t="s">
        <v>8565</v>
      </c>
      <c r="C774" s="54">
        <v>75000000</v>
      </c>
      <c r="D774" s="60"/>
    </row>
    <row r="775" spans="1:4" x14ac:dyDescent="0.25">
      <c r="A775" s="60"/>
      <c r="B775" s="60"/>
      <c r="C775" s="60"/>
      <c r="D775" s="60"/>
    </row>
    <row r="776" spans="1:4" x14ac:dyDescent="0.25">
      <c r="A776" s="60"/>
      <c r="B776" s="1024" t="s">
        <v>8566</v>
      </c>
      <c r="C776" s="68">
        <v>900000000</v>
      </c>
      <c r="D776" s="796" t="s">
        <v>7902</v>
      </c>
    </row>
    <row r="777" spans="1:4" x14ac:dyDescent="0.25">
      <c r="A777" s="60">
        <f t="shared" si="8"/>
        <v>1</v>
      </c>
      <c r="B777" s="456" t="s">
        <v>8567</v>
      </c>
      <c r="C777" s="54">
        <v>50000000</v>
      </c>
      <c r="D777" s="60"/>
    </row>
    <row r="778" spans="1:4" x14ac:dyDescent="0.25">
      <c r="A778" s="60">
        <f t="shared" si="8"/>
        <v>2</v>
      </c>
      <c r="B778" s="1000" t="s">
        <v>8568</v>
      </c>
      <c r="C778" s="54">
        <v>100000000</v>
      </c>
      <c r="D778" s="60"/>
    </row>
    <row r="779" spans="1:4" x14ac:dyDescent="0.25">
      <c r="A779" s="60">
        <f t="shared" si="8"/>
        <v>3</v>
      </c>
      <c r="B779" s="1000" t="s">
        <v>8569</v>
      </c>
      <c r="C779" s="54">
        <v>60000000</v>
      </c>
      <c r="D779" s="60"/>
    </row>
    <row r="780" spans="1:4" x14ac:dyDescent="0.25">
      <c r="A780" s="60">
        <f t="shared" si="8"/>
        <v>4</v>
      </c>
      <c r="B780" s="1000" t="s">
        <v>8570</v>
      </c>
      <c r="C780" s="54">
        <v>60000000</v>
      </c>
      <c r="D780" s="60"/>
    </row>
    <row r="781" spans="1:4" x14ac:dyDescent="0.25">
      <c r="A781" s="60">
        <f t="shared" si="8"/>
        <v>5</v>
      </c>
      <c r="B781" s="1000" t="s">
        <v>8571</v>
      </c>
      <c r="C781" s="54">
        <v>15000000</v>
      </c>
      <c r="D781" s="60"/>
    </row>
    <row r="782" spans="1:4" x14ac:dyDescent="0.25">
      <c r="A782" s="60">
        <f t="shared" si="8"/>
        <v>6</v>
      </c>
      <c r="B782" s="1000" t="s">
        <v>8572</v>
      </c>
      <c r="C782" s="54">
        <v>15000000</v>
      </c>
      <c r="D782" s="60"/>
    </row>
    <row r="783" spans="1:4" x14ac:dyDescent="0.25">
      <c r="A783" s="60">
        <f t="shared" si="8"/>
        <v>7</v>
      </c>
      <c r="B783" s="1000" t="s">
        <v>8573</v>
      </c>
      <c r="C783" s="54">
        <v>50000000</v>
      </c>
      <c r="D783" s="60"/>
    </row>
    <row r="784" spans="1:4" x14ac:dyDescent="0.25">
      <c r="A784" s="60">
        <f t="shared" si="8"/>
        <v>8</v>
      </c>
      <c r="B784" s="1000" t="s">
        <v>8574</v>
      </c>
      <c r="C784" s="54">
        <v>25000000</v>
      </c>
      <c r="D784" s="60"/>
    </row>
    <row r="785" spans="1:4" x14ac:dyDescent="0.25">
      <c r="A785" s="60">
        <f t="shared" si="8"/>
        <v>9</v>
      </c>
      <c r="B785" s="1000" t="s">
        <v>8575</v>
      </c>
      <c r="C785" s="54">
        <v>125000000</v>
      </c>
      <c r="D785" s="60"/>
    </row>
    <row r="786" spans="1:4" x14ac:dyDescent="0.25">
      <c r="A786" s="60">
        <f t="shared" si="8"/>
        <v>10</v>
      </c>
      <c r="B786" s="1000" t="s">
        <v>8576</v>
      </c>
      <c r="C786" s="54">
        <v>100000000</v>
      </c>
      <c r="D786" s="60"/>
    </row>
    <row r="787" spans="1:4" x14ac:dyDescent="0.25">
      <c r="A787" s="60">
        <f t="shared" si="8"/>
        <v>11</v>
      </c>
      <c r="B787" s="1000" t="s">
        <v>8577</v>
      </c>
      <c r="C787" s="54">
        <v>100000000</v>
      </c>
      <c r="D787" s="60"/>
    </row>
    <row r="788" spans="1:4" x14ac:dyDescent="0.25">
      <c r="A788" s="60">
        <f t="shared" si="8"/>
        <v>12</v>
      </c>
      <c r="B788" s="456" t="s">
        <v>8578</v>
      </c>
      <c r="C788" s="54">
        <v>75000000</v>
      </c>
      <c r="D788" s="60"/>
    </row>
    <row r="789" spans="1:4" x14ac:dyDescent="0.25">
      <c r="A789" s="60">
        <f t="shared" si="8"/>
        <v>13</v>
      </c>
      <c r="B789" s="1000" t="s">
        <v>8579</v>
      </c>
      <c r="C789" s="54">
        <v>75000000</v>
      </c>
      <c r="D789" s="60"/>
    </row>
    <row r="790" spans="1:4" x14ac:dyDescent="0.25">
      <c r="A790" s="60">
        <f t="shared" si="8"/>
        <v>14</v>
      </c>
      <c r="B790" s="1000" t="s">
        <v>8580</v>
      </c>
      <c r="C790" s="54">
        <v>50000000</v>
      </c>
      <c r="D790" s="60"/>
    </row>
    <row r="791" spans="1:4" x14ac:dyDescent="0.25">
      <c r="A791" s="60"/>
      <c r="B791" s="60"/>
      <c r="C791" s="60"/>
      <c r="D791" s="60"/>
    </row>
    <row r="792" spans="1:4" x14ac:dyDescent="0.25">
      <c r="A792" s="60"/>
      <c r="B792" s="1024" t="s">
        <v>8581</v>
      </c>
      <c r="C792" s="68">
        <v>640000000</v>
      </c>
      <c r="D792" s="796" t="s">
        <v>7893</v>
      </c>
    </row>
    <row r="793" spans="1:4" x14ac:dyDescent="0.25">
      <c r="A793" s="60">
        <f t="shared" si="8"/>
        <v>1</v>
      </c>
      <c r="B793" s="1000" t="s">
        <v>8582</v>
      </c>
      <c r="C793" s="54">
        <v>70000000</v>
      </c>
      <c r="D793" s="60"/>
    </row>
    <row r="794" spans="1:4" x14ac:dyDescent="0.25">
      <c r="A794" s="60">
        <f t="shared" si="8"/>
        <v>2</v>
      </c>
      <c r="B794" s="1000" t="s">
        <v>8583</v>
      </c>
      <c r="C794" s="54">
        <v>20000000</v>
      </c>
      <c r="D794" s="60"/>
    </row>
    <row r="795" spans="1:4" x14ac:dyDescent="0.25">
      <c r="A795" s="60">
        <f t="shared" si="8"/>
        <v>3</v>
      </c>
      <c r="B795" s="456" t="s">
        <v>8584</v>
      </c>
      <c r="C795" s="54">
        <v>50000000</v>
      </c>
      <c r="D795" s="60"/>
    </row>
    <row r="796" spans="1:4" x14ac:dyDescent="0.25">
      <c r="A796" s="60">
        <f t="shared" si="8"/>
        <v>4</v>
      </c>
      <c r="B796" s="1000" t="s">
        <v>8585</v>
      </c>
      <c r="C796" s="54">
        <v>50000000</v>
      </c>
      <c r="D796" s="60"/>
    </row>
    <row r="797" spans="1:4" x14ac:dyDescent="0.25">
      <c r="A797" s="60">
        <f t="shared" si="8"/>
        <v>5</v>
      </c>
      <c r="B797" s="1000" t="s">
        <v>8586</v>
      </c>
      <c r="C797" s="54">
        <v>200000000</v>
      </c>
      <c r="D797" s="60"/>
    </row>
    <row r="798" spans="1:4" x14ac:dyDescent="0.25">
      <c r="A798" s="60">
        <f t="shared" si="8"/>
        <v>6</v>
      </c>
      <c r="B798" s="1000" t="s">
        <v>8587</v>
      </c>
      <c r="C798" s="54">
        <v>50000000</v>
      </c>
      <c r="D798" s="60"/>
    </row>
    <row r="799" spans="1:4" x14ac:dyDescent="0.25">
      <c r="A799" s="60">
        <f t="shared" si="8"/>
        <v>7</v>
      </c>
      <c r="B799" s="1000" t="s">
        <v>8588</v>
      </c>
      <c r="C799" s="54">
        <v>50000000</v>
      </c>
      <c r="D799" s="60"/>
    </row>
    <row r="800" spans="1:4" x14ac:dyDescent="0.25">
      <c r="A800" s="60">
        <f t="shared" si="8"/>
        <v>8</v>
      </c>
      <c r="B800" s="1000" t="s">
        <v>8589</v>
      </c>
      <c r="C800" s="54">
        <v>20000000</v>
      </c>
      <c r="D800" s="60"/>
    </row>
    <row r="801" spans="1:4" x14ac:dyDescent="0.25">
      <c r="A801" s="60">
        <f t="shared" si="8"/>
        <v>9</v>
      </c>
      <c r="B801" s="1000" t="s">
        <v>8590</v>
      </c>
      <c r="C801" s="54">
        <v>10000000</v>
      </c>
      <c r="D801" s="60"/>
    </row>
    <row r="802" spans="1:4" x14ac:dyDescent="0.25">
      <c r="A802" s="60">
        <f t="shared" si="8"/>
        <v>10</v>
      </c>
      <c r="B802" s="1000" t="s">
        <v>8591</v>
      </c>
      <c r="C802" s="54">
        <v>15000000</v>
      </c>
      <c r="D802" s="60"/>
    </row>
    <row r="803" spans="1:4" x14ac:dyDescent="0.25">
      <c r="A803" s="60">
        <f t="shared" si="8"/>
        <v>11</v>
      </c>
      <c r="B803" s="1000" t="s">
        <v>8592</v>
      </c>
      <c r="C803" s="54">
        <v>15000000</v>
      </c>
      <c r="D803" s="60"/>
    </row>
    <row r="804" spans="1:4" x14ac:dyDescent="0.25">
      <c r="A804" s="60">
        <f t="shared" si="8"/>
        <v>12</v>
      </c>
      <c r="B804" s="1000" t="s">
        <v>8593</v>
      </c>
      <c r="C804" s="54">
        <v>15000000</v>
      </c>
      <c r="D804" s="60"/>
    </row>
    <row r="805" spans="1:4" x14ac:dyDescent="0.25">
      <c r="A805" s="60">
        <f t="shared" si="8"/>
        <v>13</v>
      </c>
      <c r="B805" s="1000" t="s">
        <v>8594</v>
      </c>
      <c r="C805" s="54">
        <v>15000000</v>
      </c>
      <c r="D805" s="60"/>
    </row>
    <row r="806" spans="1:4" x14ac:dyDescent="0.25">
      <c r="A806" s="60">
        <f t="shared" si="8"/>
        <v>14</v>
      </c>
      <c r="B806" s="1000" t="s">
        <v>8595</v>
      </c>
      <c r="C806" s="54">
        <v>10000000</v>
      </c>
      <c r="D806" s="60"/>
    </row>
    <row r="807" spans="1:4" x14ac:dyDescent="0.25">
      <c r="A807" s="60">
        <f t="shared" ref="A807:A870" si="9">A806+1</f>
        <v>15</v>
      </c>
      <c r="B807" s="1000" t="s">
        <v>8596</v>
      </c>
      <c r="C807" s="54">
        <v>25000000</v>
      </c>
      <c r="D807" s="60"/>
    </row>
    <row r="808" spans="1:4" x14ac:dyDescent="0.25">
      <c r="A808" s="60">
        <f t="shared" si="9"/>
        <v>16</v>
      </c>
      <c r="B808" s="1000" t="s">
        <v>8597</v>
      </c>
      <c r="C808" s="54">
        <v>25000000</v>
      </c>
      <c r="D808" s="60"/>
    </row>
    <row r="809" spans="1:4" x14ac:dyDescent="0.25">
      <c r="A809" s="60"/>
      <c r="B809" s="60"/>
      <c r="C809" s="60"/>
      <c r="D809" s="60"/>
    </row>
    <row r="810" spans="1:4" x14ac:dyDescent="0.25">
      <c r="A810" s="60"/>
      <c r="B810" s="1024" t="s">
        <v>8598</v>
      </c>
      <c r="C810" s="68">
        <v>710000000</v>
      </c>
      <c r="D810" s="796" t="s">
        <v>7893</v>
      </c>
    </row>
    <row r="811" spans="1:4" x14ac:dyDescent="0.25">
      <c r="A811" s="60">
        <f t="shared" si="9"/>
        <v>1</v>
      </c>
      <c r="B811" s="1000" t="s">
        <v>8599</v>
      </c>
      <c r="C811" s="54">
        <v>60000000</v>
      </c>
      <c r="D811" s="60"/>
    </row>
    <row r="812" spans="1:4" x14ac:dyDescent="0.25">
      <c r="A812" s="60">
        <f t="shared" si="9"/>
        <v>2</v>
      </c>
      <c r="B812" s="1000" t="s">
        <v>8600</v>
      </c>
      <c r="C812" s="54">
        <v>50000000</v>
      </c>
      <c r="D812" s="60"/>
    </row>
    <row r="813" spans="1:4" x14ac:dyDescent="0.25">
      <c r="A813" s="60">
        <f t="shared" si="9"/>
        <v>3</v>
      </c>
      <c r="B813" s="1000" t="s">
        <v>8601</v>
      </c>
      <c r="C813" s="54">
        <v>50000000</v>
      </c>
      <c r="D813" s="60"/>
    </row>
    <row r="814" spans="1:4" x14ac:dyDescent="0.25">
      <c r="A814" s="60">
        <f t="shared" si="9"/>
        <v>4</v>
      </c>
      <c r="B814" s="456" t="s">
        <v>8602</v>
      </c>
      <c r="C814" s="54">
        <v>50000000</v>
      </c>
      <c r="D814" s="60"/>
    </row>
    <row r="815" spans="1:4" x14ac:dyDescent="0.25">
      <c r="A815" s="60">
        <f t="shared" si="9"/>
        <v>5</v>
      </c>
      <c r="B815" s="1000" t="s">
        <v>8603</v>
      </c>
      <c r="C815" s="54">
        <v>100000000</v>
      </c>
      <c r="D815" s="60"/>
    </row>
    <row r="816" spans="1:4" x14ac:dyDescent="0.25">
      <c r="A816" s="60">
        <f t="shared" si="9"/>
        <v>6</v>
      </c>
      <c r="B816" s="1000" t="s">
        <v>8604</v>
      </c>
      <c r="C816" s="54">
        <v>100000000</v>
      </c>
      <c r="D816" s="60"/>
    </row>
    <row r="817" spans="1:4" x14ac:dyDescent="0.25">
      <c r="A817" s="60">
        <f t="shared" si="9"/>
        <v>7</v>
      </c>
      <c r="B817" s="1000" t="s">
        <v>8605</v>
      </c>
      <c r="C817" s="54">
        <v>100000000</v>
      </c>
      <c r="D817" s="60"/>
    </row>
    <row r="818" spans="1:4" x14ac:dyDescent="0.25">
      <c r="A818" s="60">
        <f t="shared" si="9"/>
        <v>8</v>
      </c>
      <c r="B818" s="1000" t="s">
        <v>8606</v>
      </c>
      <c r="C818" s="54">
        <v>150000000</v>
      </c>
      <c r="D818" s="60"/>
    </row>
    <row r="819" spans="1:4" x14ac:dyDescent="0.25">
      <c r="A819" s="60">
        <f t="shared" si="9"/>
        <v>9</v>
      </c>
      <c r="B819" s="1000" t="s">
        <v>8607</v>
      </c>
      <c r="C819" s="54">
        <v>50000000</v>
      </c>
      <c r="D819" s="60"/>
    </row>
    <row r="820" spans="1:4" x14ac:dyDescent="0.25">
      <c r="A820" s="60"/>
      <c r="B820" s="60"/>
      <c r="C820" s="60"/>
      <c r="D820" s="60"/>
    </row>
    <row r="821" spans="1:4" x14ac:dyDescent="0.25">
      <c r="A821" s="60"/>
      <c r="B821" s="1024" t="s">
        <v>8608</v>
      </c>
      <c r="C821" s="68">
        <v>710000000</v>
      </c>
      <c r="D821" s="796" t="s">
        <v>7893</v>
      </c>
    </row>
    <row r="822" spans="1:4" x14ac:dyDescent="0.25">
      <c r="A822" s="60">
        <f t="shared" si="9"/>
        <v>1</v>
      </c>
      <c r="B822" s="1000" t="s">
        <v>8609</v>
      </c>
      <c r="C822" s="54">
        <v>50000000</v>
      </c>
      <c r="D822" s="60"/>
    </row>
    <row r="823" spans="1:4" x14ac:dyDescent="0.25">
      <c r="A823" s="60">
        <f t="shared" si="9"/>
        <v>2</v>
      </c>
      <c r="B823" s="1000" t="s">
        <v>8610</v>
      </c>
      <c r="C823" s="54">
        <v>200000000</v>
      </c>
      <c r="D823" s="60"/>
    </row>
    <row r="824" spans="1:4" x14ac:dyDescent="0.25">
      <c r="A824" s="60">
        <f t="shared" si="9"/>
        <v>3</v>
      </c>
      <c r="B824" s="1000" t="s">
        <v>8611</v>
      </c>
      <c r="C824" s="54">
        <v>30000000</v>
      </c>
      <c r="D824" s="60"/>
    </row>
    <row r="825" spans="1:4" x14ac:dyDescent="0.25">
      <c r="A825" s="60">
        <f t="shared" si="9"/>
        <v>4</v>
      </c>
      <c r="B825" s="1000" t="s">
        <v>8612</v>
      </c>
      <c r="C825" s="54">
        <v>50000000</v>
      </c>
      <c r="D825" s="60"/>
    </row>
    <row r="826" spans="1:4" x14ac:dyDescent="0.25">
      <c r="A826" s="60">
        <f t="shared" si="9"/>
        <v>5</v>
      </c>
      <c r="B826" s="456" t="s">
        <v>8613</v>
      </c>
      <c r="C826" s="54">
        <v>50000000</v>
      </c>
      <c r="D826" s="60"/>
    </row>
    <row r="827" spans="1:4" x14ac:dyDescent="0.25">
      <c r="A827" s="60">
        <f t="shared" si="9"/>
        <v>6</v>
      </c>
      <c r="B827" s="1000" t="s">
        <v>8614</v>
      </c>
      <c r="C827" s="54">
        <v>50000000</v>
      </c>
      <c r="D827" s="60"/>
    </row>
    <row r="828" spans="1:4" x14ac:dyDescent="0.25">
      <c r="A828" s="60">
        <f t="shared" si="9"/>
        <v>7</v>
      </c>
      <c r="B828" s="1000" t="s">
        <v>8615</v>
      </c>
      <c r="C828" s="54">
        <v>120000000</v>
      </c>
      <c r="D828" s="60"/>
    </row>
    <row r="829" spans="1:4" x14ac:dyDescent="0.25">
      <c r="A829" s="60">
        <f t="shared" si="9"/>
        <v>8</v>
      </c>
      <c r="B829" s="1000" t="s">
        <v>8616</v>
      </c>
      <c r="C829" s="54">
        <v>100000000</v>
      </c>
      <c r="D829" s="60"/>
    </row>
    <row r="830" spans="1:4" x14ac:dyDescent="0.25">
      <c r="A830" s="60">
        <f t="shared" si="9"/>
        <v>9</v>
      </c>
      <c r="B830" s="1000" t="s">
        <v>8617</v>
      </c>
      <c r="C830" s="54">
        <v>60000000</v>
      </c>
      <c r="D830" s="60"/>
    </row>
    <row r="831" spans="1:4" x14ac:dyDescent="0.25">
      <c r="A831" s="60"/>
      <c r="B831" s="60"/>
      <c r="C831" s="60"/>
      <c r="D831" s="60"/>
    </row>
    <row r="832" spans="1:4" x14ac:dyDescent="0.25">
      <c r="A832" s="60"/>
      <c r="B832" s="1024" t="s">
        <v>8618</v>
      </c>
      <c r="C832" s="68">
        <v>285000000</v>
      </c>
      <c r="D832" s="796" t="s">
        <v>7902</v>
      </c>
    </row>
    <row r="833" spans="1:4" x14ac:dyDescent="0.25">
      <c r="A833" s="60">
        <f t="shared" si="9"/>
        <v>1</v>
      </c>
      <c r="B833" s="1000" t="s">
        <v>8619</v>
      </c>
      <c r="C833" s="54">
        <v>25000000</v>
      </c>
      <c r="D833" s="60"/>
    </row>
    <row r="834" spans="1:4" x14ac:dyDescent="0.25">
      <c r="A834" s="60">
        <f t="shared" si="9"/>
        <v>2</v>
      </c>
      <c r="B834" s="1000" t="s">
        <v>8620</v>
      </c>
      <c r="C834" s="54">
        <v>40000000</v>
      </c>
      <c r="D834" s="60"/>
    </row>
    <row r="835" spans="1:4" x14ac:dyDescent="0.25">
      <c r="A835" s="60">
        <f t="shared" si="9"/>
        <v>3</v>
      </c>
      <c r="B835" s="1000" t="s">
        <v>8621</v>
      </c>
      <c r="C835" s="54">
        <v>50000000</v>
      </c>
      <c r="D835" s="60"/>
    </row>
    <row r="836" spans="1:4" x14ac:dyDescent="0.25">
      <c r="A836" s="60">
        <f t="shared" si="9"/>
        <v>4</v>
      </c>
      <c r="B836" s="456" t="s">
        <v>8622</v>
      </c>
      <c r="C836" s="54">
        <v>100000000</v>
      </c>
      <c r="D836" s="60"/>
    </row>
    <row r="837" spans="1:4" x14ac:dyDescent="0.25">
      <c r="A837" s="60">
        <f t="shared" si="9"/>
        <v>5</v>
      </c>
      <c r="B837" s="456" t="s">
        <v>8623</v>
      </c>
      <c r="C837" s="54">
        <v>20000000</v>
      </c>
      <c r="D837" s="60"/>
    </row>
    <row r="838" spans="1:4" x14ac:dyDescent="0.25">
      <c r="A838" s="60">
        <f t="shared" si="9"/>
        <v>6</v>
      </c>
      <c r="B838" s="1000" t="s">
        <v>8624</v>
      </c>
      <c r="C838" s="54">
        <v>50000000</v>
      </c>
      <c r="D838" s="60"/>
    </row>
    <row r="839" spans="1:4" x14ac:dyDescent="0.25">
      <c r="A839" s="60"/>
      <c r="B839" s="60"/>
      <c r="C839" s="60"/>
      <c r="D839" s="60"/>
    </row>
    <row r="840" spans="1:4" x14ac:dyDescent="0.25">
      <c r="A840" s="60"/>
      <c r="B840" s="1024" t="s">
        <v>8625</v>
      </c>
      <c r="C840" s="68">
        <v>425000000</v>
      </c>
      <c r="D840" s="796" t="s">
        <v>7893</v>
      </c>
    </row>
    <row r="841" spans="1:4" x14ac:dyDescent="0.25">
      <c r="A841" s="60">
        <f t="shared" si="9"/>
        <v>1</v>
      </c>
      <c r="B841" s="1000" t="s">
        <v>8626</v>
      </c>
      <c r="C841" s="54">
        <v>40000000</v>
      </c>
      <c r="D841" s="60"/>
    </row>
    <row r="842" spans="1:4" x14ac:dyDescent="0.25">
      <c r="A842" s="60">
        <f t="shared" si="9"/>
        <v>2</v>
      </c>
      <c r="B842" s="1000" t="s">
        <v>8627</v>
      </c>
      <c r="C842" s="54">
        <v>15000000</v>
      </c>
      <c r="D842" s="60"/>
    </row>
    <row r="843" spans="1:4" x14ac:dyDescent="0.25">
      <c r="A843" s="60">
        <f t="shared" si="9"/>
        <v>3</v>
      </c>
      <c r="B843" s="1000" t="s">
        <v>8628</v>
      </c>
      <c r="C843" s="54">
        <v>25000000</v>
      </c>
      <c r="D843" s="60"/>
    </row>
    <row r="844" spans="1:4" x14ac:dyDescent="0.25">
      <c r="A844" s="60">
        <f t="shared" si="9"/>
        <v>4</v>
      </c>
      <c r="B844" s="1000" t="s">
        <v>8629</v>
      </c>
      <c r="C844" s="54">
        <v>50000000</v>
      </c>
      <c r="D844" s="60"/>
    </row>
    <row r="845" spans="1:4" x14ac:dyDescent="0.25">
      <c r="A845" s="60">
        <f t="shared" si="9"/>
        <v>5</v>
      </c>
      <c r="B845" s="1000" t="s">
        <v>8630</v>
      </c>
      <c r="C845" s="54">
        <v>20000000</v>
      </c>
      <c r="D845" s="60"/>
    </row>
    <row r="846" spans="1:4" x14ac:dyDescent="0.25">
      <c r="A846" s="60">
        <f t="shared" si="9"/>
        <v>6</v>
      </c>
      <c r="B846" s="1000" t="s">
        <v>8631</v>
      </c>
      <c r="C846" s="54">
        <v>50000000</v>
      </c>
      <c r="D846" s="60"/>
    </row>
    <row r="847" spans="1:4" x14ac:dyDescent="0.25">
      <c r="A847" s="60">
        <f t="shared" si="9"/>
        <v>7</v>
      </c>
      <c r="B847" s="1000" t="s">
        <v>8632</v>
      </c>
      <c r="C847" s="54">
        <v>50000000</v>
      </c>
      <c r="D847" s="60"/>
    </row>
    <row r="848" spans="1:4" x14ac:dyDescent="0.25">
      <c r="A848" s="60">
        <f t="shared" si="9"/>
        <v>8</v>
      </c>
      <c r="B848" s="1000" t="s">
        <v>8633</v>
      </c>
      <c r="C848" s="54">
        <v>100000000</v>
      </c>
      <c r="D848" s="60"/>
    </row>
    <row r="849" spans="1:4" x14ac:dyDescent="0.25">
      <c r="A849" s="60">
        <f t="shared" si="9"/>
        <v>9</v>
      </c>
      <c r="B849" s="1000" t="s">
        <v>8634</v>
      </c>
      <c r="C849" s="54">
        <v>25000000</v>
      </c>
      <c r="D849" s="60"/>
    </row>
    <row r="850" spans="1:4" ht="31.2" x14ac:dyDescent="0.25">
      <c r="A850" s="60">
        <f t="shared" si="9"/>
        <v>10</v>
      </c>
      <c r="B850" s="456" t="s">
        <v>8635</v>
      </c>
      <c r="C850" s="54">
        <v>50000000</v>
      </c>
      <c r="D850" s="60"/>
    </row>
    <row r="851" spans="1:4" x14ac:dyDescent="0.25">
      <c r="A851" s="60"/>
      <c r="B851" s="60"/>
      <c r="C851" s="60"/>
      <c r="D851" s="60"/>
    </row>
    <row r="852" spans="1:4" ht="31.2" x14ac:dyDescent="0.25">
      <c r="A852" s="60"/>
      <c r="B852" s="1024" t="s">
        <v>8636</v>
      </c>
      <c r="C852" s="68">
        <v>120000000</v>
      </c>
      <c r="D852" s="796" t="s">
        <v>7893</v>
      </c>
    </row>
    <row r="853" spans="1:4" x14ac:dyDescent="0.25">
      <c r="A853" s="60">
        <f t="shared" si="9"/>
        <v>1</v>
      </c>
      <c r="B853" s="456" t="s">
        <v>8637</v>
      </c>
      <c r="C853" s="54">
        <v>40000000</v>
      </c>
      <c r="D853" s="60"/>
    </row>
    <row r="854" spans="1:4" x14ac:dyDescent="0.25">
      <c r="A854" s="60">
        <f t="shared" si="9"/>
        <v>2</v>
      </c>
      <c r="B854" s="1000" t="s">
        <v>8638</v>
      </c>
      <c r="C854" s="54">
        <v>30000000</v>
      </c>
      <c r="D854" s="60"/>
    </row>
    <row r="855" spans="1:4" x14ac:dyDescent="0.25">
      <c r="A855" s="60">
        <f t="shared" si="9"/>
        <v>3</v>
      </c>
      <c r="B855" s="1000" t="s">
        <v>8639</v>
      </c>
      <c r="C855" s="54">
        <v>50000000</v>
      </c>
      <c r="D855" s="60"/>
    </row>
    <row r="856" spans="1:4" x14ac:dyDescent="0.25">
      <c r="A856" s="60"/>
      <c r="B856" s="60"/>
      <c r="C856" s="60"/>
      <c r="D856" s="60"/>
    </row>
    <row r="857" spans="1:4" ht="31.2" x14ac:dyDescent="0.25">
      <c r="A857" s="60"/>
      <c r="B857" s="1024" t="s">
        <v>8640</v>
      </c>
      <c r="C857" s="68">
        <v>345000000</v>
      </c>
      <c r="D857" s="796" t="s">
        <v>7902</v>
      </c>
    </row>
    <row r="858" spans="1:4" x14ac:dyDescent="0.25">
      <c r="A858" s="60">
        <f t="shared" si="9"/>
        <v>1</v>
      </c>
      <c r="B858" s="456" t="s">
        <v>8641</v>
      </c>
      <c r="C858" s="54">
        <v>25000000</v>
      </c>
      <c r="D858" s="60"/>
    </row>
    <row r="859" spans="1:4" x14ac:dyDescent="0.25">
      <c r="A859" s="60">
        <f t="shared" si="9"/>
        <v>2</v>
      </c>
      <c r="B859" s="1000" t="s">
        <v>8642</v>
      </c>
      <c r="C859" s="54">
        <v>40000000</v>
      </c>
      <c r="D859" s="60"/>
    </row>
    <row r="860" spans="1:4" x14ac:dyDescent="0.25">
      <c r="A860" s="60">
        <f t="shared" si="9"/>
        <v>3</v>
      </c>
      <c r="B860" s="1000" t="s">
        <v>8643</v>
      </c>
      <c r="C860" s="54">
        <v>200000000</v>
      </c>
      <c r="D860" s="60"/>
    </row>
    <row r="861" spans="1:4" x14ac:dyDescent="0.25">
      <c r="A861" s="60">
        <f t="shared" si="9"/>
        <v>4</v>
      </c>
      <c r="B861" s="1000" t="s">
        <v>8644</v>
      </c>
      <c r="C861" s="54">
        <v>30000000</v>
      </c>
      <c r="D861" s="60"/>
    </row>
    <row r="862" spans="1:4" x14ac:dyDescent="0.25">
      <c r="A862" s="60">
        <f t="shared" si="9"/>
        <v>5</v>
      </c>
      <c r="B862" s="1000" t="s">
        <v>8645</v>
      </c>
      <c r="C862" s="54">
        <v>15000000</v>
      </c>
      <c r="D862" s="60"/>
    </row>
    <row r="863" spans="1:4" x14ac:dyDescent="0.25">
      <c r="A863" s="60">
        <f t="shared" si="9"/>
        <v>6</v>
      </c>
      <c r="B863" s="1000" t="s">
        <v>8646</v>
      </c>
      <c r="C863" s="54">
        <v>15000000</v>
      </c>
      <c r="D863" s="60"/>
    </row>
    <row r="864" spans="1:4" x14ac:dyDescent="0.25">
      <c r="A864" s="60">
        <f t="shared" si="9"/>
        <v>7</v>
      </c>
      <c r="B864" s="1000" t="s">
        <v>8647</v>
      </c>
      <c r="C864" s="54">
        <v>20000000</v>
      </c>
      <c r="D864" s="60"/>
    </row>
    <row r="865" spans="1:4" x14ac:dyDescent="0.25">
      <c r="A865" s="60"/>
      <c r="B865" s="60"/>
      <c r="C865" s="60"/>
      <c r="D865" s="60"/>
    </row>
    <row r="866" spans="1:4" x14ac:dyDescent="0.25">
      <c r="A866" s="60"/>
      <c r="B866" s="1024" t="s">
        <v>8648</v>
      </c>
      <c r="C866" s="68">
        <v>395000000</v>
      </c>
      <c r="D866" s="796" t="s">
        <v>7902</v>
      </c>
    </row>
    <row r="867" spans="1:4" x14ac:dyDescent="0.25">
      <c r="A867" s="60">
        <f t="shared" si="9"/>
        <v>1</v>
      </c>
      <c r="B867" s="1000" t="s">
        <v>8649</v>
      </c>
      <c r="C867" s="54">
        <v>25000000</v>
      </c>
      <c r="D867" s="60"/>
    </row>
    <row r="868" spans="1:4" x14ac:dyDescent="0.25">
      <c r="A868" s="60">
        <f t="shared" si="9"/>
        <v>2</v>
      </c>
      <c r="B868" s="1000" t="s">
        <v>8650</v>
      </c>
      <c r="C868" s="54">
        <v>95000000</v>
      </c>
      <c r="D868" s="60"/>
    </row>
    <row r="869" spans="1:4" x14ac:dyDescent="0.25">
      <c r="A869" s="60">
        <f t="shared" si="9"/>
        <v>3</v>
      </c>
      <c r="B869" s="1000" t="s">
        <v>8651</v>
      </c>
      <c r="C869" s="54">
        <v>30000000</v>
      </c>
      <c r="D869" s="60"/>
    </row>
    <row r="870" spans="1:4" x14ac:dyDescent="0.25">
      <c r="A870" s="60">
        <f t="shared" si="9"/>
        <v>4</v>
      </c>
      <c r="B870" s="1000" t="s">
        <v>8652</v>
      </c>
      <c r="C870" s="54">
        <v>15000000</v>
      </c>
      <c r="D870" s="60"/>
    </row>
    <row r="871" spans="1:4" x14ac:dyDescent="0.25">
      <c r="A871" s="60">
        <f t="shared" ref="A871:A933" si="10">A870+1</f>
        <v>5</v>
      </c>
      <c r="B871" s="1000" t="s">
        <v>8653</v>
      </c>
      <c r="C871" s="54">
        <v>100000000</v>
      </c>
      <c r="D871" s="60"/>
    </row>
    <row r="872" spans="1:4" x14ac:dyDescent="0.25">
      <c r="A872" s="60">
        <f t="shared" si="10"/>
        <v>6</v>
      </c>
      <c r="B872" s="1000" t="s">
        <v>8654</v>
      </c>
      <c r="C872" s="54">
        <v>30000000</v>
      </c>
      <c r="D872" s="60"/>
    </row>
    <row r="873" spans="1:4" x14ac:dyDescent="0.25">
      <c r="A873" s="60">
        <f t="shared" si="10"/>
        <v>7</v>
      </c>
      <c r="B873" s="1000" t="s">
        <v>8655</v>
      </c>
      <c r="C873" s="54">
        <v>50000000</v>
      </c>
      <c r="D873" s="60"/>
    </row>
    <row r="874" spans="1:4" x14ac:dyDescent="0.25">
      <c r="A874" s="60">
        <f t="shared" si="10"/>
        <v>8</v>
      </c>
      <c r="B874" s="1000" t="s">
        <v>8656</v>
      </c>
      <c r="C874" s="54">
        <v>50000000</v>
      </c>
      <c r="D874" s="60"/>
    </row>
    <row r="875" spans="1:4" x14ac:dyDescent="0.25">
      <c r="A875" s="60"/>
      <c r="B875" s="60"/>
      <c r="C875" s="60"/>
      <c r="D875" s="60"/>
    </row>
    <row r="876" spans="1:4" ht="31.2" x14ac:dyDescent="0.25">
      <c r="A876" s="60"/>
      <c r="B876" s="1024" t="s">
        <v>8657</v>
      </c>
      <c r="C876" s="68">
        <v>215000000</v>
      </c>
      <c r="D876" s="796" t="s">
        <v>7902</v>
      </c>
    </row>
    <row r="877" spans="1:4" x14ac:dyDescent="0.25">
      <c r="A877" s="60">
        <f t="shared" si="10"/>
        <v>1</v>
      </c>
      <c r="B877" s="456" t="s">
        <v>8658</v>
      </c>
      <c r="C877" s="54">
        <v>40000000</v>
      </c>
      <c r="D877" s="60"/>
    </row>
    <row r="878" spans="1:4" x14ac:dyDescent="0.25">
      <c r="A878" s="60">
        <f t="shared" si="10"/>
        <v>2</v>
      </c>
      <c r="B878" s="1000" t="s">
        <v>8659</v>
      </c>
      <c r="C878" s="54">
        <v>20000000</v>
      </c>
      <c r="D878" s="60"/>
    </row>
    <row r="879" spans="1:4" x14ac:dyDescent="0.25">
      <c r="A879" s="60">
        <f t="shared" si="10"/>
        <v>3</v>
      </c>
      <c r="B879" s="1000" t="s">
        <v>8660</v>
      </c>
      <c r="C879" s="54">
        <v>40000000</v>
      </c>
      <c r="D879" s="60"/>
    </row>
    <row r="880" spans="1:4" x14ac:dyDescent="0.25">
      <c r="A880" s="60">
        <f t="shared" si="10"/>
        <v>4</v>
      </c>
      <c r="B880" s="1000" t="s">
        <v>8661</v>
      </c>
      <c r="C880" s="54">
        <v>40000000</v>
      </c>
      <c r="D880" s="60"/>
    </row>
    <row r="881" spans="1:4" x14ac:dyDescent="0.25">
      <c r="A881" s="60">
        <f t="shared" si="10"/>
        <v>5</v>
      </c>
      <c r="B881" s="1000" t="s">
        <v>8662</v>
      </c>
      <c r="C881" s="54">
        <v>75000000</v>
      </c>
      <c r="D881" s="60"/>
    </row>
    <row r="882" spans="1:4" x14ac:dyDescent="0.25">
      <c r="A882" s="60"/>
      <c r="B882" s="60"/>
      <c r="C882" s="60"/>
      <c r="D882" s="60"/>
    </row>
    <row r="883" spans="1:4" x14ac:dyDescent="0.25">
      <c r="A883" s="60"/>
      <c r="B883" s="1024" t="s">
        <v>8663</v>
      </c>
      <c r="C883" s="68">
        <v>335000000</v>
      </c>
      <c r="D883" s="796" t="s">
        <v>7893</v>
      </c>
    </row>
    <row r="884" spans="1:4" x14ac:dyDescent="0.25">
      <c r="A884" s="60">
        <f t="shared" si="10"/>
        <v>1</v>
      </c>
      <c r="B884" s="1000" t="s">
        <v>8664</v>
      </c>
      <c r="C884" s="54">
        <v>75000000</v>
      </c>
      <c r="D884" s="60"/>
    </row>
    <row r="885" spans="1:4" x14ac:dyDescent="0.25">
      <c r="A885" s="60">
        <f t="shared" si="10"/>
        <v>2</v>
      </c>
      <c r="B885" s="1000" t="s">
        <v>8665</v>
      </c>
      <c r="C885" s="54">
        <v>140000000</v>
      </c>
      <c r="D885" s="60"/>
    </row>
    <row r="886" spans="1:4" x14ac:dyDescent="0.25">
      <c r="A886" s="60">
        <f t="shared" si="10"/>
        <v>3</v>
      </c>
      <c r="B886" s="1000" t="s">
        <v>8666</v>
      </c>
      <c r="C886" s="54">
        <v>90000000</v>
      </c>
      <c r="D886" s="60"/>
    </row>
    <row r="887" spans="1:4" x14ac:dyDescent="0.25">
      <c r="A887" s="60">
        <f t="shared" si="10"/>
        <v>4</v>
      </c>
      <c r="B887" s="1000" t="s">
        <v>8664</v>
      </c>
      <c r="C887" s="54">
        <v>30000000</v>
      </c>
      <c r="D887" s="60"/>
    </row>
    <row r="888" spans="1:4" x14ac:dyDescent="0.25">
      <c r="A888" s="60"/>
      <c r="B888" s="60"/>
      <c r="C888" s="60"/>
      <c r="D888" s="60"/>
    </row>
    <row r="889" spans="1:4" x14ac:dyDescent="0.25">
      <c r="A889" s="60"/>
      <c r="B889" s="1024" t="s">
        <v>8667</v>
      </c>
      <c r="C889" s="68">
        <v>560000000</v>
      </c>
      <c r="D889" s="796" t="s">
        <v>7893</v>
      </c>
    </row>
    <row r="890" spans="1:4" x14ac:dyDescent="0.25">
      <c r="A890" s="60">
        <f t="shared" si="10"/>
        <v>1</v>
      </c>
      <c r="B890" s="1000" t="s">
        <v>8668</v>
      </c>
      <c r="C890" s="54">
        <v>385000000</v>
      </c>
      <c r="D890" s="60"/>
    </row>
    <row r="891" spans="1:4" x14ac:dyDescent="0.25">
      <c r="A891" s="60">
        <f t="shared" si="10"/>
        <v>2</v>
      </c>
      <c r="B891" s="1000" t="s">
        <v>8669</v>
      </c>
      <c r="C891" s="54">
        <v>150000000</v>
      </c>
      <c r="D891" s="60"/>
    </row>
    <row r="892" spans="1:4" x14ac:dyDescent="0.25">
      <c r="A892" s="60">
        <f t="shared" si="10"/>
        <v>3</v>
      </c>
      <c r="B892" s="1000" t="s">
        <v>8670</v>
      </c>
      <c r="C892" s="54">
        <v>25000000</v>
      </c>
      <c r="D892" s="60"/>
    </row>
    <row r="893" spans="1:4" x14ac:dyDescent="0.25">
      <c r="A893" s="60"/>
      <c r="B893" s="60"/>
      <c r="C893" s="60"/>
      <c r="D893" s="60"/>
    </row>
    <row r="894" spans="1:4" ht="31.2" x14ac:dyDescent="0.25">
      <c r="A894" s="60"/>
      <c r="B894" s="1024" t="s">
        <v>8671</v>
      </c>
      <c r="C894" s="68">
        <v>435000000</v>
      </c>
      <c r="D894" s="796" t="s">
        <v>7893</v>
      </c>
    </row>
    <row r="895" spans="1:4" x14ac:dyDescent="0.25">
      <c r="A895" s="60">
        <f t="shared" si="10"/>
        <v>1</v>
      </c>
      <c r="B895" s="456" t="s">
        <v>8672</v>
      </c>
      <c r="C895" s="54">
        <v>12500000</v>
      </c>
      <c r="D895" s="60"/>
    </row>
    <row r="896" spans="1:4" x14ac:dyDescent="0.25">
      <c r="A896" s="60">
        <f t="shared" si="10"/>
        <v>2</v>
      </c>
      <c r="B896" s="456" t="s">
        <v>8673</v>
      </c>
      <c r="C896" s="54">
        <v>12500000</v>
      </c>
      <c r="D896" s="60"/>
    </row>
    <row r="897" spans="1:4" x14ac:dyDescent="0.25">
      <c r="A897" s="60">
        <f t="shared" si="10"/>
        <v>3</v>
      </c>
      <c r="B897" s="456" t="s">
        <v>8674</v>
      </c>
      <c r="C897" s="54">
        <v>25000000</v>
      </c>
      <c r="D897" s="60"/>
    </row>
    <row r="898" spans="1:4" x14ac:dyDescent="0.25">
      <c r="A898" s="60">
        <f t="shared" si="10"/>
        <v>4</v>
      </c>
      <c r="B898" s="1000" t="s">
        <v>8675</v>
      </c>
      <c r="C898" s="54">
        <v>15000000</v>
      </c>
      <c r="D898" s="60"/>
    </row>
    <row r="899" spans="1:4" x14ac:dyDescent="0.25">
      <c r="A899" s="60">
        <f t="shared" si="10"/>
        <v>5</v>
      </c>
      <c r="B899" s="1000" t="s">
        <v>8676</v>
      </c>
      <c r="C899" s="54">
        <v>60000000</v>
      </c>
      <c r="D899" s="60"/>
    </row>
    <row r="900" spans="1:4" x14ac:dyDescent="0.25">
      <c r="A900" s="60">
        <f t="shared" si="10"/>
        <v>6</v>
      </c>
      <c r="B900" s="1000" t="s">
        <v>8677</v>
      </c>
      <c r="C900" s="54">
        <v>20000000</v>
      </c>
      <c r="D900" s="60"/>
    </row>
    <row r="901" spans="1:4" x14ac:dyDescent="0.25">
      <c r="A901" s="60">
        <f t="shared" si="10"/>
        <v>7</v>
      </c>
      <c r="B901" s="1000" t="s">
        <v>8678</v>
      </c>
      <c r="C901" s="54">
        <v>20000000</v>
      </c>
      <c r="D901" s="60"/>
    </row>
    <row r="902" spans="1:4" x14ac:dyDescent="0.25">
      <c r="A902" s="60">
        <f t="shared" si="10"/>
        <v>8</v>
      </c>
      <c r="B902" s="1000" t="s">
        <v>8679</v>
      </c>
      <c r="C902" s="54">
        <v>20000000</v>
      </c>
      <c r="D902" s="60"/>
    </row>
    <row r="903" spans="1:4" x14ac:dyDescent="0.25">
      <c r="A903" s="60">
        <f t="shared" si="10"/>
        <v>9</v>
      </c>
      <c r="B903" s="1000" t="s">
        <v>8680</v>
      </c>
      <c r="C903" s="54">
        <v>50000000</v>
      </c>
      <c r="D903" s="60"/>
    </row>
    <row r="904" spans="1:4" x14ac:dyDescent="0.25">
      <c r="A904" s="60">
        <f t="shared" si="10"/>
        <v>10</v>
      </c>
      <c r="B904" s="1000" t="s">
        <v>8681</v>
      </c>
      <c r="C904" s="54">
        <v>25000000</v>
      </c>
      <c r="D904" s="60"/>
    </row>
    <row r="905" spans="1:4" x14ac:dyDescent="0.25">
      <c r="A905" s="60">
        <f t="shared" si="10"/>
        <v>11</v>
      </c>
      <c r="B905" s="1000" t="s">
        <v>8682</v>
      </c>
      <c r="C905" s="54">
        <v>75000000</v>
      </c>
      <c r="D905" s="60"/>
    </row>
    <row r="906" spans="1:4" x14ac:dyDescent="0.25">
      <c r="A906" s="60">
        <f t="shared" si="10"/>
        <v>12</v>
      </c>
      <c r="B906" s="1000" t="s">
        <v>8683</v>
      </c>
      <c r="C906" s="54">
        <v>100000000</v>
      </c>
      <c r="D906" s="60"/>
    </row>
    <row r="907" spans="1:4" x14ac:dyDescent="0.25">
      <c r="A907" s="60"/>
      <c r="B907" s="60"/>
      <c r="C907" s="60"/>
      <c r="D907" s="60"/>
    </row>
    <row r="908" spans="1:4" x14ac:dyDescent="0.25">
      <c r="A908" s="60"/>
      <c r="B908" s="1024" t="s">
        <v>8684</v>
      </c>
      <c r="C908" s="68">
        <v>50000000</v>
      </c>
      <c r="D908" s="796" t="s">
        <v>7893</v>
      </c>
    </row>
    <row r="909" spans="1:4" x14ac:dyDescent="0.25">
      <c r="A909" s="60">
        <f t="shared" si="10"/>
        <v>1</v>
      </c>
      <c r="B909" s="1000" t="s">
        <v>8685</v>
      </c>
      <c r="C909" s="54">
        <v>50000000</v>
      </c>
      <c r="D909" s="60"/>
    </row>
    <row r="910" spans="1:4" x14ac:dyDescent="0.25">
      <c r="A910" s="60"/>
      <c r="B910" s="60"/>
      <c r="C910" s="60"/>
      <c r="D910" s="60"/>
    </row>
    <row r="911" spans="1:4" x14ac:dyDescent="0.25">
      <c r="A911" s="60"/>
      <c r="B911" s="1024" t="s">
        <v>8686</v>
      </c>
      <c r="C911" s="68">
        <v>65000000</v>
      </c>
      <c r="D911" s="796" t="s">
        <v>7893</v>
      </c>
    </row>
    <row r="912" spans="1:4" x14ac:dyDescent="0.25">
      <c r="A912" s="60">
        <f t="shared" si="10"/>
        <v>1</v>
      </c>
      <c r="B912" s="1000" t="s">
        <v>8687</v>
      </c>
      <c r="C912" s="54">
        <v>50000000</v>
      </c>
      <c r="D912" s="60"/>
    </row>
    <row r="913" spans="1:4" x14ac:dyDescent="0.25">
      <c r="A913" s="60">
        <f t="shared" si="10"/>
        <v>2</v>
      </c>
      <c r="B913" s="1000" t="s">
        <v>8688</v>
      </c>
      <c r="C913" s="54">
        <v>15000000</v>
      </c>
      <c r="D913" s="60"/>
    </row>
    <row r="914" spans="1:4" x14ac:dyDescent="0.25">
      <c r="A914" s="60"/>
      <c r="B914" s="60"/>
      <c r="C914" s="60"/>
      <c r="D914" s="60"/>
    </row>
    <row r="915" spans="1:4" ht="31.2" x14ac:dyDescent="0.25">
      <c r="A915" s="60"/>
      <c r="B915" s="1024" t="s">
        <v>8689</v>
      </c>
      <c r="C915" s="68">
        <v>285000000</v>
      </c>
      <c r="D915" s="796" t="s">
        <v>7902</v>
      </c>
    </row>
    <row r="916" spans="1:4" x14ac:dyDescent="0.25">
      <c r="A916" s="60">
        <f t="shared" si="10"/>
        <v>1</v>
      </c>
      <c r="B916" s="1000" t="s">
        <v>8690</v>
      </c>
      <c r="C916" s="54">
        <v>25000000</v>
      </c>
      <c r="D916" s="60"/>
    </row>
    <row r="917" spans="1:4" x14ac:dyDescent="0.25">
      <c r="A917" s="60">
        <f t="shared" si="10"/>
        <v>2</v>
      </c>
      <c r="B917" s="1000" t="s">
        <v>8691</v>
      </c>
      <c r="C917" s="54">
        <v>15000000</v>
      </c>
      <c r="D917" s="60"/>
    </row>
    <row r="918" spans="1:4" x14ac:dyDescent="0.25">
      <c r="A918" s="60">
        <f t="shared" si="10"/>
        <v>3</v>
      </c>
      <c r="B918" s="456" t="s">
        <v>8692</v>
      </c>
      <c r="C918" s="54">
        <v>35000000</v>
      </c>
      <c r="D918" s="60"/>
    </row>
    <row r="919" spans="1:4" x14ac:dyDescent="0.25">
      <c r="A919" s="60">
        <f t="shared" si="10"/>
        <v>4</v>
      </c>
      <c r="B919" s="1000" t="s">
        <v>8693</v>
      </c>
      <c r="C919" s="54">
        <v>35000000</v>
      </c>
      <c r="D919" s="60"/>
    </row>
    <row r="920" spans="1:4" x14ac:dyDescent="0.25">
      <c r="A920" s="60">
        <f t="shared" si="10"/>
        <v>5</v>
      </c>
      <c r="B920" s="1000" t="s">
        <v>8694</v>
      </c>
      <c r="C920" s="54">
        <v>10000000</v>
      </c>
      <c r="D920" s="60"/>
    </row>
    <row r="921" spans="1:4" x14ac:dyDescent="0.25">
      <c r="A921" s="60">
        <f t="shared" si="10"/>
        <v>6</v>
      </c>
      <c r="B921" s="1000" t="s">
        <v>8695</v>
      </c>
      <c r="C921" s="54">
        <v>50000000</v>
      </c>
      <c r="D921" s="60"/>
    </row>
    <row r="922" spans="1:4" x14ac:dyDescent="0.25">
      <c r="A922" s="60">
        <f t="shared" si="10"/>
        <v>7</v>
      </c>
      <c r="B922" s="1000" t="s">
        <v>8696</v>
      </c>
      <c r="C922" s="54">
        <v>40000000</v>
      </c>
      <c r="D922" s="60"/>
    </row>
    <row r="923" spans="1:4" x14ac:dyDescent="0.25">
      <c r="A923" s="60">
        <f t="shared" si="10"/>
        <v>8</v>
      </c>
      <c r="B923" s="1000" t="s">
        <v>8697</v>
      </c>
      <c r="C923" s="54">
        <v>25000000</v>
      </c>
      <c r="D923" s="60"/>
    </row>
    <row r="924" spans="1:4" x14ac:dyDescent="0.25">
      <c r="A924" s="60">
        <f t="shared" si="10"/>
        <v>9</v>
      </c>
      <c r="B924" s="1000" t="s">
        <v>8698</v>
      </c>
      <c r="C924" s="54">
        <v>50000000</v>
      </c>
      <c r="D924" s="60"/>
    </row>
    <row r="925" spans="1:4" x14ac:dyDescent="0.25">
      <c r="A925" s="60"/>
      <c r="B925" s="60"/>
      <c r="C925" s="60"/>
      <c r="D925" s="60"/>
    </row>
    <row r="926" spans="1:4" ht="31.2" x14ac:dyDescent="0.25">
      <c r="A926" s="60"/>
      <c r="B926" s="1024" t="s">
        <v>8699</v>
      </c>
      <c r="C926" s="68">
        <v>930000000</v>
      </c>
      <c r="D926" s="796" t="s">
        <v>7902</v>
      </c>
    </row>
    <row r="927" spans="1:4" x14ac:dyDescent="0.25">
      <c r="A927" s="60">
        <f t="shared" si="10"/>
        <v>1</v>
      </c>
      <c r="B927" s="1000" t="s">
        <v>8700</v>
      </c>
      <c r="C927" s="54">
        <v>20000000</v>
      </c>
      <c r="D927" s="60"/>
    </row>
    <row r="928" spans="1:4" x14ac:dyDescent="0.25">
      <c r="A928" s="60">
        <f t="shared" si="10"/>
        <v>2</v>
      </c>
      <c r="B928" s="1000" t="s">
        <v>8701</v>
      </c>
      <c r="C928" s="54">
        <v>20000000</v>
      </c>
      <c r="D928" s="60"/>
    </row>
    <row r="929" spans="1:4" x14ac:dyDescent="0.25">
      <c r="A929" s="60">
        <f t="shared" si="10"/>
        <v>3</v>
      </c>
      <c r="B929" s="1000" t="s">
        <v>8702</v>
      </c>
      <c r="C929" s="54">
        <v>40000000</v>
      </c>
      <c r="D929" s="60"/>
    </row>
    <row r="930" spans="1:4" x14ac:dyDescent="0.25">
      <c r="A930" s="60">
        <f t="shared" si="10"/>
        <v>4</v>
      </c>
      <c r="B930" s="1000" t="s">
        <v>8703</v>
      </c>
      <c r="C930" s="54">
        <v>50000000</v>
      </c>
      <c r="D930" s="60"/>
    </row>
    <row r="931" spans="1:4" x14ac:dyDescent="0.25">
      <c r="A931" s="60">
        <f t="shared" si="10"/>
        <v>5</v>
      </c>
      <c r="B931" s="1000" t="s">
        <v>8704</v>
      </c>
      <c r="C931" s="54">
        <v>200000000</v>
      </c>
      <c r="D931" s="60"/>
    </row>
    <row r="932" spans="1:4" x14ac:dyDescent="0.25">
      <c r="A932" s="60">
        <f t="shared" si="10"/>
        <v>6</v>
      </c>
      <c r="B932" s="1000" t="s">
        <v>8705</v>
      </c>
      <c r="C932" s="54">
        <v>100000000</v>
      </c>
      <c r="D932" s="60"/>
    </row>
    <row r="933" spans="1:4" x14ac:dyDescent="0.25">
      <c r="A933" s="60">
        <f t="shared" si="10"/>
        <v>7</v>
      </c>
      <c r="B933" s="456" t="s">
        <v>8706</v>
      </c>
      <c r="C933" s="54">
        <v>100000000</v>
      </c>
      <c r="D933" s="60"/>
    </row>
    <row r="934" spans="1:4" x14ac:dyDescent="0.25">
      <c r="A934" s="60">
        <v>8</v>
      </c>
      <c r="B934" s="1000" t="s">
        <v>8707</v>
      </c>
      <c r="C934" s="54">
        <v>25000000</v>
      </c>
      <c r="D934" s="60"/>
    </row>
    <row r="935" spans="1:4" x14ac:dyDescent="0.25">
      <c r="A935" s="60">
        <f t="shared" ref="A935:A994" si="11">A934+1</f>
        <v>9</v>
      </c>
      <c r="B935" s="1000" t="s">
        <v>8708</v>
      </c>
      <c r="C935" s="54">
        <v>50000000</v>
      </c>
      <c r="D935" s="60"/>
    </row>
    <row r="936" spans="1:4" x14ac:dyDescent="0.25">
      <c r="A936" s="60">
        <f t="shared" si="11"/>
        <v>10</v>
      </c>
      <c r="B936" s="1000" t="s">
        <v>8709</v>
      </c>
      <c r="C936" s="54">
        <v>50000000</v>
      </c>
      <c r="D936" s="60"/>
    </row>
    <row r="937" spans="1:4" x14ac:dyDescent="0.25">
      <c r="A937" s="60">
        <f t="shared" si="11"/>
        <v>11</v>
      </c>
      <c r="B937" s="1000" t="s">
        <v>8710</v>
      </c>
      <c r="C937" s="54">
        <v>75000000</v>
      </c>
      <c r="D937" s="60"/>
    </row>
    <row r="938" spans="1:4" x14ac:dyDescent="0.25">
      <c r="A938" s="60">
        <f t="shared" si="11"/>
        <v>12</v>
      </c>
      <c r="B938" s="1000" t="s">
        <v>8711</v>
      </c>
      <c r="C938" s="54">
        <v>200000000</v>
      </c>
      <c r="D938" s="60"/>
    </row>
    <row r="939" spans="1:4" x14ac:dyDescent="0.25">
      <c r="A939" s="60"/>
      <c r="B939" s="60"/>
      <c r="C939" s="60"/>
      <c r="D939" s="60"/>
    </row>
    <row r="940" spans="1:4" ht="31.2" x14ac:dyDescent="0.25">
      <c r="A940" s="60"/>
      <c r="B940" s="1024" t="s">
        <v>8712</v>
      </c>
      <c r="C940" s="68">
        <v>315000000</v>
      </c>
      <c r="D940" s="796" t="s">
        <v>7893</v>
      </c>
    </row>
    <row r="941" spans="1:4" x14ac:dyDescent="0.25">
      <c r="A941" s="60">
        <f t="shared" si="11"/>
        <v>1</v>
      </c>
      <c r="B941" s="456" t="s">
        <v>8713</v>
      </c>
      <c r="C941" s="54">
        <v>100000000</v>
      </c>
      <c r="D941" s="60"/>
    </row>
    <row r="942" spans="1:4" x14ac:dyDescent="0.25">
      <c r="A942" s="60">
        <f t="shared" si="11"/>
        <v>2</v>
      </c>
      <c r="B942" s="1000" t="s">
        <v>8714</v>
      </c>
      <c r="C942" s="54">
        <v>50000000</v>
      </c>
      <c r="D942" s="60"/>
    </row>
    <row r="943" spans="1:4" x14ac:dyDescent="0.25">
      <c r="A943" s="60">
        <f t="shared" si="11"/>
        <v>3</v>
      </c>
      <c r="B943" s="1000" t="s">
        <v>8715</v>
      </c>
      <c r="C943" s="54">
        <v>25000000</v>
      </c>
      <c r="D943" s="60"/>
    </row>
    <row r="944" spans="1:4" x14ac:dyDescent="0.25">
      <c r="A944" s="60">
        <f t="shared" si="11"/>
        <v>4</v>
      </c>
      <c r="B944" s="1000" t="s">
        <v>8716</v>
      </c>
      <c r="C944" s="54">
        <v>50000000</v>
      </c>
      <c r="D944" s="60"/>
    </row>
    <row r="945" spans="1:4" x14ac:dyDescent="0.25">
      <c r="A945" s="60">
        <f t="shared" si="11"/>
        <v>5</v>
      </c>
      <c r="B945" s="1000" t="s">
        <v>8717</v>
      </c>
      <c r="C945" s="54">
        <v>40000000</v>
      </c>
      <c r="D945" s="60"/>
    </row>
    <row r="946" spans="1:4" x14ac:dyDescent="0.25">
      <c r="A946" s="60">
        <f t="shared" si="11"/>
        <v>6</v>
      </c>
      <c r="B946" s="1000" t="s">
        <v>8718</v>
      </c>
      <c r="C946" s="54">
        <v>50000000</v>
      </c>
      <c r="D946" s="60"/>
    </row>
    <row r="947" spans="1:4" x14ac:dyDescent="0.25">
      <c r="A947" s="60"/>
      <c r="B947" s="60"/>
      <c r="C947" s="60"/>
      <c r="D947" s="60"/>
    </row>
    <row r="948" spans="1:4" ht="31.2" x14ac:dyDescent="0.25">
      <c r="A948" s="60"/>
      <c r="B948" s="1024" t="s">
        <v>8719</v>
      </c>
      <c r="C948" s="68">
        <v>375000000</v>
      </c>
      <c r="D948" s="796" t="s">
        <v>7893</v>
      </c>
    </row>
    <row r="949" spans="1:4" x14ac:dyDescent="0.25">
      <c r="A949" s="60">
        <f t="shared" si="11"/>
        <v>1</v>
      </c>
      <c r="B949" s="1000" t="s">
        <v>8720</v>
      </c>
      <c r="C949" s="54">
        <v>40000000</v>
      </c>
      <c r="D949" s="60"/>
    </row>
    <row r="950" spans="1:4" x14ac:dyDescent="0.25">
      <c r="A950" s="60">
        <f t="shared" si="11"/>
        <v>2</v>
      </c>
      <c r="B950" s="1000" t="s">
        <v>8721</v>
      </c>
      <c r="C950" s="54">
        <v>25000000</v>
      </c>
      <c r="D950" s="60"/>
    </row>
    <row r="951" spans="1:4" x14ac:dyDescent="0.25">
      <c r="A951" s="60">
        <f t="shared" si="11"/>
        <v>3</v>
      </c>
      <c r="B951" s="1000" t="s">
        <v>8722</v>
      </c>
      <c r="C951" s="54">
        <v>120000000</v>
      </c>
      <c r="D951" s="60"/>
    </row>
    <row r="952" spans="1:4" x14ac:dyDescent="0.25">
      <c r="A952" s="60">
        <f t="shared" si="11"/>
        <v>4</v>
      </c>
      <c r="B952" s="1000" t="s">
        <v>8723</v>
      </c>
      <c r="C952" s="54">
        <v>50000000</v>
      </c>
      <c r="D952" s="60"/>
    </row>
    <row r="953" spans="1:4" x14ac:dyDescent="0.25">
      <c r="A953" s="60">
        <f t="shared" si="11"/>
        <v>5</v>
      </c>
      <c r="B953" s="1000" t="s">
        <v>8724</v>
      </c>
      <c r="C953" s="54">
        <v>40000000</v>
      </c>
      <c r="D953" s="60"/>
    </row>
    <row r="954" spans="1:4" x14ac:dyDescent="0.25">
      <c r="A954" s="60">
        <f t="shared" si="11"/>
        <v>6</v>
      </c>
      <c r="B954" s="1000" t="s">
        <v>8725</v>
      </c>
      <c r="C954" s="54">
        <v>50000000</v>
      </c>
      <c r="D954" s="60"/>
    </row>
    <row r="955" spans="1:4" x14ac:dyDescent="0.25">
      <c r="A955" s="60">
        <f t="shared" si="11"/>
        <v>7</v>
      </c>
      <c r="B955" s="1000" t="s">
        <v>8726</v>
      </c>
      <c r="C955" s="54">
        <v>50000000</v>
      </c>
      <c r="D955" s="60"/>
    </row>
    <row r="956" spans="1:4" x14ac:dyDescent="0.25">
      <c r="A956" s="60"/>
      <c r="B956" s="60"/>
      <c r="C956" s="60"/>
      <c r="D956" s="60"/>
    </row>
    <row r="957" spans="1:4" ht="31.2" x14ac:dyDescent="0.25">
      <c r="A957" s="60"/>
      <c r="B957" s="1024" t="s">
        <v>8727</v>
      </c>
      <c r="C957" s="68">
        <v>235000000</v>
      </c>
      <c r="D957" s="796" t="s">
        <v>7902</v>
      </c>
    </row>
    <row r="958" spans="1:4" x14ac:dyDescent="0.25">
      <c r="A958" s="60">
        <f t="shared" si="11"/>
        <v>1</v>
      </c>
      <c r="B958" s="1000" t="s">
        <v>8728</v>
      </c>
      <c r="C958" s="54">
        <v>20000000</v>
      </c>
      <c r="D958" s="60"/>
    </row>
    <row r="959" spans="1:4" x14ac:dyDescent="0.25">
      <c r="A959" s="60">
        <f t="shared" si="11"/>
        <v>2</v>
      </c>
      <c r="B959" s="1000" t="s">
        <v>8729</v>
      </c>
      <c r="C959" s="54">
        <v>50000000</v>
      </c>
      <c r="D959" s="60"/>
    </row>
    <row r="960" spans="1:4" x14ac:dyDescent="0.25">
      <c r="A960" s="60">
        <f t="shared" si="11"/>
        <v>3</v>
      </c>
      <c r="B960" s="1000" t="s">
        <v>8730</v>
      </c>
      <c r="C960" s="54">
        <v>25000000</v>
      </c>
      <c r="D960" s="60"/>
    </row>
    <row r="961" spans="1:4" x14ac:dyDescent="0.25">
      <c r="A961" s="60">
        <f t="shared" si="11"/>
        <v>4</v>
      </c>
      <c r="B961" s="1000" t="s">
        <v>8731</v>
      </c>
      <c r="C961" s="54">
        <v>40000000</v>
      </c>
      <c r="D961" s="60"/>
    </row>
    <row r="962" spans="1:4" x14ac:dyDescent="0.25">
      <c r="A962" s="60">
        <f t="shared" si="11"/>
        <v>5</v>
      </c>
      <c r="B962" s="1000" t="s">
        <v>8732</v>
      </c>
      <c r="C962" s="54">
        <v>100000000</v>
      </c>
      <c r="D962" s="60"/>
    </row>
    <row r="963" spans="1:4" x14ac:dyDescent="0.25">
      <c r="A963" s="60"/>
      <c r="B963" s="60"/>
      <c r="C963" s="60"/>
      <c r="D963" s="60"/>
    </row>
    <row r="964" spans="1:4" ht="31.2" x14ac:dyDescent="0.25">
      <c r="A964" s="60"/>
      <c r="B964" s="1024" t="s">
        <v>8733</v>
      </c>
      <c r="C964" s="68">
        <v>445000000</v>
      </c>
      <c r="D964" s="796" t="s">
        <v>7902</v>
      </c>
    </row>
    <row r="965" spans="1:4" x14ac:dyDescent="0.25">
      <c r="A965" s="60">
        <f t="shared" si="11"/>
        <v>1</v>
      </c>
      <c r="B965" s="1000" t="s">
        <v>8734</v>
      </c>
      <c r="C965" s="54">
        <v>30000000</v>
      </c>
      <c r="D965" s="60"/>
    </row>
    <row r="966" spans="1:4" x14ac:dyDescent="0.25">
      <c r="A966" s="60">
        <f t="shared" si="11"/>
        <v>2</v>
      </c>
      <c r="B966" s="1000" t="s">
        <v>8735</v>
      </c>
      <c r="C966" s="54">
        <v>35000000</v>
      </c>
      <c r="D966" s="60"/>
    </row>
    <row r="967" spans="1:4" x14ac:dyDescent="0.25">
      <c r="A967" s="60">
        <f t="shared" si="11"/>
        <v>3</v>
      </c>
      <c r="B967" s="1000" t="s">
        <v>8736</v>
      </c>
      <c r="C967" s="54">
        <v>25000000</v>
      </c>
      <c r="D967" s="60"/>
    </row>
    <row r="968" spans="1:4" x14ac:dyDescent="0.25">
      <c r="A968" s="60">
        <f t="shared" si="11"/>
        <v>4</v>
      </c>
      <c r="B968" s="1000" t="s">
        <v>8737</v>
      </c>
      <c r="C968" s="54">
        <v>50000000</v>
      </c>
      <c r="D968" s="60"/>
    </row>
    <row r="969" spans="1:4" x14ac:dyDescent="0.25">
      <c r="A969" s="60">
        <f t="shared" si="11"/>
        <v>5</v>
      </c>
      <c r="B969" s="1000" t="s">
        <v>8738</v>
      </c>
      <c r="C969" s="54">
        <v>40000000</v>
      </c>
      <c r="D969" s="60"/>
    </row>
    <row r="970" spans="1:4" x14ac:dyDescent="0.25">
      <c r="A970" s="60">
        <f t="shared" si="11"/>
        <v>6</v>
      </c>
      <c r="B970" s="1000" t="s">
        <v>8145</v>
      </c>
      <c r="C970" s="54">
        <v>150000000</v>
      </c>
      <c r="D970" s="60"/>
    </row>
    <row r="971" spans="1:4" x14ac:dyDescent="0.25">
      <c r="A971" s="60">
        <f t="shared" si="11"/>
        <v>7</v>
      </c>
      <c r="B971" s="1000" t="s">
        <v>8739</v>
      </c>
      <c r="C971" s="54">
        <v>15000000</v>
      </c>
      <c r="D971" s="60"/>
    </row>
    <row r="972" spans="1:4" x14ac:dyDescent="0.25">
      <c r="A972" s="60">
        <f t="shared" si="11"/>
        <v>8</v>
      </c>
      <c r="B972" s="1000" t="s">
        <v>8740</v>
      </c>
      <c r="C972" s="54">
        <v>100000000</v>
      </c>
      <c r="D972" s="60"/>
    </row>
    <row r="973" spans="1:4" x14ac:dyDescent="0.25">
      <c r="A973" s="60"/>
      <c r="B973" s="60"/>
      <c r="C973" s="60"/>
      <c r="D973" s="60"/>
    </row>
    <row r="974" spans="1:4" ht="31.2" x14ac:dyDescent="0.25">
      <c r="A974" s="60"/>
      <c r="B974" s="1024" t="s">
        <v>8741</v>
      </c>
      <c r="C974" s="68">
        <v>415000000</v>
      </c>
      <c r="D974" s="796" t="s">
        <v>7902</v>
      </c>
    </row>
    <row r="975" spans="1:4" x14ac:dyDescent="0.25">
      <c r="A975" s="60">
        <f t="shared" si="11"/>
        <v>1</v>
      </c>
      <c r="B975" s="1000" t="s">
        <v>8742</v>
      </c>
      <c r="C975" s="54">
        <v>25000000</v>
      </c>
      <c r="D975" s="60"/>
    </row>
    <row r="976" spans="1:4" x14ac:dyDescent="0.25">
      <c r="A976" s="60">
        <f t="shared" si="11"/>
        <v>2</v>
      </c>
      <c r="B976" s="1000" t="s">
        <v>8743</v>
      </c>
      <c r="C976" s="54">
        <v>150000000</v>
      </c>
      <c r="D976" s="60"/>
    </row>
    <row r="977" spans="1:4" x14ac:dyDescent="0.25">
      <c r="A977" s="60">
        <f t="shared" si="11"/>
        <v>3</v>
      </c>
      <c r="B977" s="1000" t="s">
        <v>8744</v>
      </c>
      <c r="C977" s="54">
        <v>100000000</v>
      </c>
      <c r="D977" s="60"/>
    </row>
    <row r="978" spans="1:4" x14ac:dyDescent="0.25">
      <c r="A978" s="60">
        <f t="shared" si="11"/>
        <v>4</v>
      </c>
      <c r="B978" s="1000" t="s">
        <v>8745</v>
      </c>
      <c r="C978" s="54">
        <v>50000000</v>
      </c>
      <c r="D978" s="60"/>
    </row>
    <row r="979" spans="1:4" x14ac:dyDescent="0.25">
      <c r="A979" s="60">
        <f t="shared" si="11"/>
        <v>5</v>
      </c>
      <c r="B979" s="1000" t="s">
        <v>8746</v>
      </c>
      <c r="C979" s="54">
        <v>40000000</v>
      </c>
      <c r="D979" s="60"/>
    </row>
    <row r="980" spans="1:4" x14ac:dyDescent="0.25">
      <c r="A980" s="60">
        <f t="shared" si="11"/>
        <v>6</v>
      </c>
      <c r="B980" s="1000" t="s">
        <v>8747</v>
      </c>
      <c r="C980" s="54">
        <v>50000000</v>
      </c>
      <c r="D980" s="60"/>
    </row>
    <row r="981" spans="1:4" x14ac:dyDescent="0.25">
      <c r="A981" s="60"/>
      <c r="B981" s="60"/>
      <c r="C981" s="60"/>
      <c r="D981" s="60"/>
    </row>
    <row r="982" spans="1:4" ht="31.2" x14ac:dyDescent="0.25">
      <c r="A982" s="60"/>
      <c r="B982" s="1024" t="s">
        <v>8748</v>
      </c>
      <c r="C982" s="68">
        <v>160000000</v>
      </c>
      <c r="D982" s="796" t="s">
        <v>7893</v>
      </c>
    </row>
    <row r="983" spans="1:4" x14ac:dyDescent="0.25">
      <c r="A983" s="60">
        <f t="shared" si="11"/>
        <v>1</v>
      </c>
      <c r="B983" s="456" t="s">
        <v>8749</v>
      </c>
      <c r="C983" s="54">
        <v>50000000</v>
      </c>
      <c r="D983" s="60"/>
    </row>
    <row r="984" spans="1:4" x14ac:dyDescent="0.25">
      <c r="A984" s="60">
        <f t="shared" si="11"/>
        <v>2</v>
      </c>
      <c r="B984" s="1000" t="s">
        <v>8750</v>
      </c>
      <c r="C984" s="54">
        <v>30000000</v>
      </c>
      <c r="D984" s="60"/>
    </row>
    <row r="985" spans="1:4" x14ac:dyDescent="0.25">
      <c r="A985" s="60">
        <f t="shared" si="11"/>
        <v>3</v>
      </c>
      <c r="B985" s="1000" t="s">
        <v>8751</v>
      </c>
      <c r="C985" s="54">
        <v>30000000</v>
      </c>
      <c r="D985" s="60"/>
    </row>
    <row r="986" spans="1:4" x14ac:dyDescent="0.25">
      <c r="A986" s="60">
        <f t="shared" si="11"/>
        <v>4</v>
      </c>
      <c r="B986" s="1000" t="s">
        <v>8752</v>
      </c>
      <c r="C986" s="54">
        <v>50000000</v>
      </c>
      <c r="D986" s="60"/>
    </row>
    <row r="987" spans="1:4" x14ac:dyDescent="0.25">
      <c r="A987" s="60"/>
      <c r="B987" s="60"/>
      <c r="C987" s="60"/>
      <c r="D987" s="60"/>
    </row>
    <row r="988" spans="1:4" ht="31.2" x14ac:dyDescent="0.25">
      <c r="A988" s="60"/>
      <c r="B988" s="1024" t="s">
        <v>8753</v>
      </c>
      <c r="C988" s="68">
        <v>370000000</v>
      </c>
      <c r="D988" s="796" t="s">
        <v>7902</v>
      </c>
    </row>
    <row r="989" spans="1:4" x14ac:dyDescent="0.25">
      <c r="A989" s="60">
        <f t="shared" si="11"/>
        <v>1</v>
      </c>
      <c r="B989" s="1000" t="s">
        <v>8754</v>
      </c>
      <c r="C989" s="54">
        <v>40000000</v>
      </c>
      <c r="D989" s="60"/>
    </row>
    <row r="990" spans="1:4" x14ac:dyDescent="0.25">
      <c r="A990" s="60">
        <f t="shared" si="11"/>
        <v>2</v>
      </c>
      <c r="B990" s="1000" t="s">
        <v>8755</v>
      </c>
      <c r="C990" s="54">
        <v>25000000</v>
      </c>
      <c r="D990" s="60"/>
    </row>
    <row r="991" spans="1:4" x14ac:dyDescent="0.25">
      <c r="A991" s="60">
        <f t="shared" si="11"/>
        <v>3</v>
      </c>
      <c r="B991" s="1000" t="s">
        <v>8756</v>
      </c>
      <c r="C991" s="54">
        <v>25000000</v>
      </c>
      <c r="D991" s="60"/>
    </row>
    <row r="992" spans="1:4" x14ac:dyDescent="0.25">
      <c r="A992" s="60">
        <f t="shared" si="11"/>
        <v>4</v>
      </c>
      <c r="B992" s="456" t="s">
        <v>8757</v>
      </c>
      <c r="C992" s="54">
        <v>150000000</v>
      </c>
      <c r="D992" s="60"/>
    </row>
    <row r="993" spans="1:4" x14ac:dyDescent="0.25">
      <c r="A993" s="60">
        <f t="shared" si="11"/>
        <v>5</v>
      </c>
      <c r="B993" s="1000" t="s">
        <v>8758</v>
      </c>
      <c r="C993" s="54">
        <v>30000000</v>
      </c>
      <c r="D993" s="60"/>
    </row>
    <row r="994" spans="1:4" x14ac:dyDescent="0.25">
      <c r="A994" s="60">
        <f t="shared" si="11"/>
        <v>6</v>
      </c>
      <c r="B994" s="1000" t="s">
        <v>8759</v>
      </c>
      <c r="C994" s="54">
        <v>100000000</v>
      </c>
      <c r="D994" s="60"/>
    </row>
    <row r="995" spans="1:4" x14ac:dyDescent="0.25">
      <c r="A995" s="60">
        <v>7</v>
      </c>
      <c r="B995" s="456" t="s">
        <v>8760</v>
      </c>
      <c r="C995" s="54">
        <v>325000000</v>
      </c>
      <c r="D995" s="1000" t="s">
        <v>7902</v>
      </c>
    </row>
    <row r="996" spans="1:4" x14ac:dyDescent="0.25">
      <c r="A996" s="60">
        <f t="shared" ref="A996:A1059" si="12">A995+1</f>
        <v>8</v>
      </c>
      <c r="B996" s="1000" t="s">
        <v>8761</v>
      </c>
      <c r="C996" s="54">
        <v>20000000</v>
      </c>
      <c r="D996" s="60"/>
    </row>
    <row r="997" spans="1:4" x14ac:dyDescent="0.25">
      <c r="A997" s="60">
        <f t="shared" si="12"/>
        <v>9</v>
      </c>
      <c r="B997" s="1000" t="s">
        <v>8762</v>
      </c>
      <c r="C997" s="54">
        <v>40000000</v>
      </c>
      <c r="D997" s="60"/>
    </row>
    <row r="998" spans="1:4" x14ac:dyDescent="0.25">
      <c r="A998" s="60">
        <f t="shared" si="12"/>
        <v>10</v>
      </c>
      <c r="B998" s="1000" t="s">
        <v>8763</v>
      </c>
      <c r="C998" s="54">
        <v>25000000</v>
      </c>
      <c r="D998" s="60"/>
    </row>
    <row r="999" spans="1:4" x14ac:dyDescent="0.25">
      <c r="A999" s="60">
        <f t="shared" si="12"/>
        <v>11</v>
      </c>
      <c r="B999" s="456" t="s">
        <v>8764</v>
      </c>
      <c r="C999" s="54">
        <v>50000000</v>
      </c>
      <c r="D999" s="60"/>
    </row>
    <row r="1000" spans="1:4" x14ac:dyDescent="0.25">
      <c r="A1000" s="60">
        <f t="shared" si="12"/>
        <v>12</v>
      </c>
      <c r="B1000" s="1000" t="s">
        <v>8765</v>
      </c>
      <c r="C1000" s="54">
        <v>50000000</v>
      </c>
      <c r="D1000" s="60"/>
    </row>
    <row r="1001" spans="1:4" x14ac:dyDescent="0.25">
      <c r="A1001" s="60">
        <f t="shared" si="12"/>
        <v>13</v>
      </c>
      <c r="B1001" s="1000" t="s">
        <v>8766</v>
      </c>
      <c r="C1001" s="54">
        <v>40000000</v>
      </c>
      <c r="D1001" s="60"/>
    </row>
    <row r="1002" spans="1:4" x14ac:dyDescent="0.25">
      <c r="A1002" s="60">
        <f t="shared" si="12"/>
        <v>14</v>
      </c>
      <c r="B1002" s="1000" t="s">
        <v>8767</v>
      </c>
      <c r="C1002" s="54">
        <v>100000000</v>
      </c>
      <c r="D1002" s="60"/>
    </row>
    <row r="1003" spans="1:4" x14ac:dyDescent="0.25">
      <c r="A1003" s="60"/>
      <c r="B1003" s="60"/>
      <c r="C1003" s="60"/>
      <c r="D1003" s="60"/>
    </row>
    <row r="1004" spans="1:4" x14ac:dyDescent="0.25">
      <c r="A1004" s="60"/>
      <c r="B1004" s="1024" t="s">
        <v>8768</v>
      </c>
      <c r="C1004" s="68">
        <v>215000000</v>
      </c>
      <c r="D1004" s="796" t="s">
        <v>7902</v>
      </c>
    </row>
    <row r="1005" spans="1:4" x14ac:dyDescent="0.25">
      <c r="A1005" s="60">
        <f t="shared" si="12"/>
        <v>1</v>
      </c>
      <c r="B1005" s="1000" t="s">
        <v>8769</v>
      </c>
      <c r="C1005" s="54">
        <v>25000000</v>
      </c>
      <c r="D1005" s="60"/>
    </row>
    <row r="1006" spans="1:4" x14ac:dyDescent="0.25">
      <c r="A1006" s="60">
        <f t="shared" si="12"/>
        <v>2</v>
      </c>
      <c r="B1006" s="1000" t="s">
        <v>8770</v>
      </c>
      <c r="C1006" s="54">
        <v>50000000</v>
      </c>
      <c r="D1006" s="60"/>
    </row>
    <row r="1007" spans="1:4" x14ac:dyDescent="0.25">
      <c r="A1007" s="60">
        <f t="shared" si="12"/>
        <v>3</v>
      </c>
      <c r="B1007" s="456" t="s">
        <v>8771</v>
      </c>
      <c r="C1007" s="54">
        <v>40000000</v>
      </c>
      <c r="D1007" s="60"/>
    </row>
    <row r="1008" spans="1:4" x14ac:dyDescent="0.25">
      <c r="A1008" s="60">
        <f t="shared" si="12"/>
        <v>4</v>
      </c>
      <c r="B1008" s="1000" t="s">
        <v>8772</v>
      </c>
      <c r="C1008" s="54">
        <v>50000000</v>
      </c>
      <c r="D1008" s="60"/>
    </row>
    <row r="1009" spans="1:4" x14ac:dyDescent="0.25">
      <c r="A1009" s="60">
        <f t="shared" si="12"/>
        <v>5</v>
      </c>
      <c r="B1009" s="1000" t="s">
        <v>8773</v>
      </c>
      <c r="C1009" s="54">
        <v>50000000</v>
      </c>
      <c r="D1009" s="60"/>
    </row>
    <row r="1010" spans="1:4" x14ac:dyDescent="0.25">
      <c r="A1010" s="60"/>
      <c r="B1010" s="60"/>
      <c r="C1010" s="60"/>
      <c r="D1010" s="60"/>
    </row>
    <row r="1011" spans="1:4" x14ac:dyDescent="0.25">
      <c r="A1011" s="60"/>
      <c r="B1011" s="1024" t="s">
        <v>8774</v>
      </c>
      <c r="C1011" s="68">
        <v>210000000</v>
      </c>
      <c r="D1011" s="796" t="s">
        <v>7893</v>
      </c>
    </row>
    <row r="1012" spans="1:4" x14ac:dyDescent="0.25">
      <c r="A1012" s="60">
        <f t="shared" si="12"/>
        <v>1</v>
      </c>
      <c r="B1012" s="456" t="s">
        <v>8775</v>
      </c>
      <c r="C1012" s="54">
        <v>40000000</v>
      </c>
      <c r="D1012" s="60"/>
    </row>
    <row r="1013" spans="1:4" x14ac:dyDescent="0.25">
      <c r="A1013" s="60">
        <f t="shared" si="12"/>
        <v>2</v>
      </c>
      <c r="B1013" s="1000" t="s">
        <v>8776</v>
      </c>
      <c r="C1013" s="54">
        <v>30000000</v>
      </c>
      <c r="D1013" s="60"/>
    </row>
    <row r="1014" spans="1:4" x14ac:dyDescent="0.25">
      <c r="A1014" s="60">
        <f t="shared" si="12"/>
        <v>3</v>
      </c>
      <c r="B1014" s="1000" t="s">
        <v>8777</v>
      </c>
      <c r="C1014" s="54">
        <v>50000000</v>
      </c>
      <c r="D1014" s="60"/>
    </row>
    <row r="1015" spans="1:4" x14ac:dyDescent="0.25">
      <c r="A1015" s="60">
        <f t="shared" si="12"/>
        <v>4</v>
      </c>
      <c r="B1015" s="456" t="s">
        <v>8778</v>
      </c>
      <c r="C1015" s="54">
        <v>40000000</v>
      </c>
      <c r="D1015" s="60"/>
    </row>
    <row r="1016" spans="1:4" x14ac:dyDescent="0.25">
      <c r="A1016" s="60">
        <f t="shared" si="12"/>
        <v>5</v>
      </c>
      <c r="B1016" s="456" t="s">
        <v>8779</v>
      </c>
      <c r="C1016" s="54">
        <v>50000000</v>
      </c>
      <c r="D1016" s="60"/>
    </row>
    <row r="1017" spans="1:4" x14ac:dyDescent="0.25">
      <c r="A1017" s="60"/>
      <c r="B1017" s="60"/>
      <c r="C1017" s="60"/>
      <c r="D1017" s="60"/>
    </row>
    <row r="1018" spans="1:4" ht="31.2" x14ac:dyDescent="0.25">
      <c r="A1018" s="60"/>
      <c r="B1018" s="1024" t="s">
        <v>8780</v>
      </c>
      <c r="C1018" s="68">
        <v>270000000</v>
      </c>
      <c r="D1018" s="796" t="s">
        <v>7902</v>
      </c>
    </row>
    <row r="1019" spans="1:4" x14ac:dyDescent="0.25">
      <c r="A1019" s="60">
        <f t="shared" si="12"/>
        <v>1</v>
      </c>
      <c r="B1019" s="1000" t="s">
        <v>8781</v>
      </c>
      <c r="C1019" s="54">
        <v>20000000</v>
      </c>
      <c r="D1019" s="60"/>
    </row>
    <row r="1020" spans="1:4" x14ac:dyDescent="0.25">
      <c r="A1020" s="60">
        <f t="shared" si="12"/>
        <v>2</v>
      </c>
      <c r="B1020" s="1000" t="s">
        <v>8782</v>
      </c>
      <c r="C1020" s="54">
        <v>20000000</v>
      </c>
      <c r="D1020" s="60"/>
    </row>
    <row r="1021" spans="1:4" x14ac:dyDescent="0.25">
      <c r="A1021" s="60">
        <f t="shared" si="12"/>
        <v>3</v>
      </c>
      <c r="B1021" s="1000" t="s">
        <v>8783</v>
      </c>
      <c r="C1021" s="54">
        <v>50000000</v>
      </c>
      <c r="D1021" s="60"/>
    </row>
    <row r="1022" spans="1:4" x14ac:dyDescent="0.25">
      <c r="A1022" s="60">
        <f t="shared" si="12"/>
        <v>4</v>
      </c>
      <c r="B1022" s="1000" t="s">
        <v>8784</v>
      </c>
      <c r="C1022" s="54">
        <v>40000000</v>
      </c>
      <c r="D1022" s="60"/>
    </row>
    <row r="1023" spans="1:4" x14ac:dyDescent="0.25">
      <c r="A1023" s="60">
        <f t="shared" si="12"/>
        <v>5</v>
      </c>
      <c r="B1023" s="1000" t="s">
        <v>8785</v>
      </c>
      <c r="C1023" s="54">
        <v>50000000</v>
      </c>
      <c r="D1023" s="60"/>
    </row>
    <row r="1024" spans="1:4" x14ac:dyDescent="0.25">
      <c r="A1024" s="60">
        <f t="shared" si="12"/>
        <v>6</v>
      </c>
      <c r="B1024" s="1000" t="s">
        <v>8786</v>
      </c>
      <c r="C1024" s="54">
        <v>40000000</v>
      </c>
      <c r="D1024" s="60"/>
    </row>
    <row r="1025" spans="1:4" x14ac:dyDescent="0.25">
      <c r="A1025" s="60">
        <f t="shared" si="12"/>
        <v>7</v>
      </c>
      <c r="B1025" s="456" t="s">
        <v>8787</v>
      </c>
      <c r="C1025" s="54">
        <v>50000000</v>
      </c>
      <c r="D1025" s="60"/>
    </row>
    <row r="1026" spans="1:4" x14ac:dyDescent="0.25">
      <c r="A1026" s="60"/>
      <c r="B1026" s="60"/>
      <c r="C1026" s="60"/>
      <c r="D1026" s="60"/>
    </row>
    <row r="1027" spans="1:4" ht="31.2" x14ac:dyDescent="0.25">
      <c r="A1027" s="60"/>
      <c r="B1027" s="1024" t="s">
        <v>8788</v>
      </c>
      <c r="C1027" s="68">
        <v>810000000</v>
      </c>
      <c r="D1027" s="796" t="s">
        <v>7902</v>
      </c>
    </row>
    <row r="1028" spans="1:4" x14ac:dyDescent="0.25">
      <c r="A1028" s="60">
        <f t="shared" si="12"/>
        <v>1</v>
      </c>
      <c r="B1028" s="456" t="s">
        <v>8789</v>
      </c>
      <c r="C1028" s="54">
        <v>40000000</v>
      </c>
      <c r="D1028" s="60"/>
    </row>
    <row r="1029" spans="1:4" x14ac:dyDescent="0.25">
      <c r="A1029" s="60">
        <f t="shared" si="12"/>
        <v>2</v>
      </c>
      <c r="B1029" s="1000" t="s">
        <v>8790</v>
      </c>
      <c r="C1029" s="54">
        <v>40000000</v>
      </c>
      <c r="D1029" s="60"/>
    </row>
    <row r="1030" spans="1:4" x14ac:dyDescent="0.25">
      <c r="A1030" s="60">
        <f t="shared" si="12"/>
        <v>3</v>
      </c>
      <c r="B1030" s="1000" t="s">
        <v>8791</v>
      </c>
      <c r="C1030" s="54">
        <v>25000000</v>
      </c>
      <c r="D1030" s="60"/>
    </row>
    <row r="1031" spans="1:4" x14ac:dyDescent="0.25">
      <c r="A1031" s="60">
        <f t="shared" si="12"/>
        <v>4</v>
      </c>
      <c r="B1031" s="1000" t="s">
        <v>8792</v>
      </c>
      <c r="C1031" s="54">
        <v>90000000</v>
      </c>
      <c r="D1031" s="60"/>
    </row>
    <row r="1032" spans="1:4" x14ac:dyDescent="0.25">
      <c r="A1032" s="60">
        <f t="shared" si="12"/>
        <v>5</v>
      </c>
      <c r="B1032" s="1000" t="s">
        <v>8793</v>
      </c>
      <c r="C1032" s="54">
        <v>75000000</v>
      </c>
      <c r="D1032" s="60"/>
    </row>
    <row r="1033" spans="1:4" x14ac:dyDescent="0.25">
      <c r="A1033" s="60">
        <f t="shared" si="12"/>
        <v>6</v>
      </c>
      <c r="B1033" s="1000" t="s">
        <v>8794</v>
      </c>
      <c r="C1033" s="54">
        <v>100000000</v>
      </c>
      <c r="D1033" s="60"/>
    </row>
    <row r="1034" spans="1:4" x14ac:dyDescent="0.25">
      <c r="A1034" s="60">
        <f t="shared" si="12"/>
        <v>7</v>
      </c>
      <c r="B1034" s="1000" t="s">
        <v>8795</v>
      </c>
      <c r="C1034" s="54">
        <v>100000000</v>
      </c>
      <c r="D1034" s="60"/>
    </row>
    <row r="1035" spans="1:4" x14ac:dyDescent="0.25">
      <c r="A1035" s="60">
        <f t="shared" si="12"/>
        <v>8</v>
      </c>
      <c r="B1035" s="456" t="s">
        <v>8796</v>
      </c>
      <c r="C1035" s="54">
        <v>80000000</v>
      </c>
      <c r="D1035" s="60"/>
    </row>
    <row r="1036" spans="1:4" x14ac:dyDescent="0.25">
      <c r="A1036" s="60">
        <f t="shared" si="12"/>
        <v>9</v>
      </c>
      <c r="B1036" s="1000" t="s">
        <v>8797</v>
      </c>
      <c r="C1036" s="54">
        <v>70000000</v>
      </c>
      <c r="D1036" s="60"/>
    </row>
    <row r="1037" spans="1:4" x14ac:dyDescent="0.25">
      <c r="A1037" s="60">
        <f t="shared" si="12"/>
        <v>10</v>
      </c>
      <c r="B1037" s="1000" t="s">
        <v>8798</v>
      </c>
      <c r="C1037" s="54">
        <v>50000000</v>
      </c>
      <c r="D1037" s="60"/>
    </row>
    <row r="1038" spans="1:4" x14ac:dyDescent="0.25">
      <c r="A1038" s="60">
        <f t="shared" si="12"/>
        <v>11</v>
      </c>
      <c r="B1038" s="456" t="s">
        <v>8799</v>
      </c>
      <c r="C1038" s="54">
        <v>140000000</v>
      </c>
      <c r="D1038" s="60"/>
    </row>
    <row r="1039" spans="1:4" x14ac:dyDescent="0.25">
      <c r="A1039" s="60"/>
      <c r="B1039" s="60"/>
      <c r="C1039" s="60"/>
      <c r="D1039" s="60"/>
    </row>
    <row r="1040" spans="1:4" ht="31.2" x14ac:dyDescent="0.25">
      <c r="A1040" s="60"/>
      <c r="B1040" s="1024" t="s">
        <v>8800</v>
      </c>
      <c r="C1040" s="68">
        <v>250000000</v>
      </c>
      <c r="D1040" s="796" t="s">
        <v>7893</v>
      </c>
    </row>
    <row r="1041" spans="1:4" x14ac:dyDescent="0.25">
      <c r="A1041" s="60">
        <f t="shared" si="12"/>
        <v>1</v>
      </c>
      <c r="B1041" s="1000" t="s">
        <v>8801</v>
      </c>
      <c r="C1041" s="54">
        <v>100000000</v>
      </c>
      <c r="D1041" s="60"/>
    </row>
    <row r="1042" spans="1:4" x14ac:dyDescent="0.25">
      <c r="A1042" s="60">
        <f t="shared" si="12"/>
        <v>2</v>
      </c>
      <c r="B1042" s="456" t="s">
        <v>8802</v>
      </c>
      <c r="C1042" s="54">
        <v>100000000</v>
      </c>
      <c r="D1042" s="60"/>
    </row>
    <row r="1043" spans="1:4" x14ac:dyDescent="0.25">
      <c r="A1043" s="60">
        <f t="shared" si="12"/>
        <v>3</v>
      </c>
      <c r="B1043" s="1000" t="s">
        <v>8803</v>
      </c>
      <c r="C1043" s="54">
        <v>50000000</v>
      </c>
      <c r="D1043" s="60"/>
    </row>
    <row r="1044" spans="1:4" x14ac:dyDescent="0.25">
      <c r="A1044" s="60"/>
      <c r="B1044" s="60"/>
      <c r="C1044" s="60"/>
      <c r="D1044" s="60"/>
    </row>
    <row r="1045" spans="1:4" ht="31.2" x14ac:dyDescent="0.25">
      <c r="A1045" s="60"/>
      <c r="B1045" s="1024" t="s">
        <v>8804</v>
      </c>
      <c r="C1045" s="68">
        <v>235000000</v>
      </c>
      <c r="D1045" s="796" t="s">
        <v>7893</v>
      </c>
    </row>
    <row r="1046" spans="1:4" x14ac:dyDescent="0.25">
      <c r="A1046" s="60">
        <f t="shared" si="12"/>
        <v>1</v>
      </c>
      <c r="B1046" s="1000" t="s">
        <v>8805</v>
      </c>
      <c r="C1046" s="54">
        <v>40000000</v>
      </c>
      <c r="D1046" s="60"/>
    </row>
    <row r="1047" spans="1:4" x14ac:dyDescent="0.25">
      <c r="A1047" s="60">
        <f t="shared" si="12"/>
        <v>2</v>
      </c>
      <c r="B1047" s="1000" t="s">
        <v>8806</v>
      </c>
      <c r="C1047" s="54">
        <v>75000000</v>
      </c>
      <c r="D1047" s="60"/>
    </row>
    <row r="1048" spans="1:4" x14ac:dyDescent="0.25">
      <c r="A1048" s="60">
        <f t="shared" si="12"/>
        <v>3</v>
      </c>
      <c r="B1048" s="1000" t="s">
        <v>8807</v>
      </c>
      <c r="C1048" s="54">
        <v>100000000</v>
      </c>
      <c r="D1048" s="60"/>
    </row>
    <row r="1049" spans="1:4" x14ac:dyDescent="0.25">
      <c r="A1049" s="60">
        <f t="shared" si="12"/>
        <v>4</v>
      </c>
      <c r="B1049" s="1000" t="s">
        <v>8808</v>
      </c>
      <c r="C1049" s="54">
        <v>20000000</v>
      </c>
      <c r="D1049" s="60"/>
    </row>
    <row r="1050" spans="1:4" x14ac:dyDescent="0.25">
      <c r="A1050" s="60"/>
      <c r="B1050" s="60"/>
      <c r="C1050" s="60"/>
      <c r="D1050" s="60"/>
    </row>
    <row r="1051" spans="1:4" ht="31.2" x14ac:dyDescent="0.25">
      <c r="A1051" s="60"/>
      <c r="B1051" s="1024" t="s">
        <v>8809</v>
      </c>
      <c r="C1051" s="68">
        <v>580000000</v>
      </c>
      <c r="D1051" s="796" t="s">
        <v>7902</v>
      </c>
    </row>
    <row r="1052" spans="1:4" x14ac:dyDescent="0.25">
      <c r="A1052" s="60">
        <f t="shared" si="12"/>
        <v>1</v>
      </c>
      <c r="B1052" s="1000" t="s">
        <v>8810</v>
      </c>
      <c r="C1052" s="54">
        <v>200000000</v>
      </c>
      <c r="D1052" s="60"/>
    </row>
    <row r="1053" spans="1:4" x14ac:dyDescent="0.25">
      <c r="A1053" s="60">
        <f t="shared" si="12"/>
        <v>2</v>
      </c>
      <c r="B1053" s="1000" t="s">
        <v>8811</v>
      </c>
      <c r="C1053" s="54">
        <v>150000000</v>
      </c>
      <c r="D1053" s="60"/>
    </row>
    <row r="1054" spans="1:4" x14ac:dyDescent="0.25">
      <c r="A1054" s="60">
        <f t="shared" si="12"/>
        <v>3</v>
      </c>
      <c r="B1054" s="456" t="s">
        <v>8812</v>
      </c>
      <c r="C1054" s="54">
        <v>30000000</v>
      </c>
      <c r="D1054" s="60"/>
    </row>
    <row r="1055" spans="1:4" x14ac:dyDescent="0.25">
      <c r="A1055" s="60">
        <f t="shared" si="12"/>
        <v>4</v>
      </c>
      <c r="B1055" s="1000" t="s">
        <v>8813</v>
      </c>
      <c r="C1055" s="54">
        <v>200000000</v>
      </c>
      <c r="D1055" s="60"/>
    </row>
    <row r="1056" spans="1:4" x14ac:dyDescent="0.25">
      <c r="A1056" s="60"/>
      <c r="B1056" s="60"/>
      <c r="C1056" s="60"/>
      <c r="D1056" s="60"/>
    </row>
    <row r="1057" spans="1:4" ht="31.2" x14ac:dyDescent="0.25">
      <c r="A1057" s="60"/>
      <c r="B1057" s="1024" t="s">
        <v>8814</v>
      </c>
      <c r="C1057" s="68">
        <v>360000000</v>
      </c>
      <c r="D1057" s="796" t="s">
        <v>7893</v>
      </c>
    </row>
    <row r="1058" spans="1:4" x14ac:dyDescent="0.25">
      <c r="A1058" s="60">
        <f t="shared" si="12"/>
        <v>1</v>
      </c>
      <c r="B1058" s="1000" t="s">
        <v>8815</v>
      </c>
      <c r="C1058" s="54">
        <v>60000000</v>
      </c>
      <c r="D1058" s="60"/>
    </row>
    <row r="1059" spans="1:4" x14ac:dyDescent="0.25">
      <c r="A1059" s="60">
        <f t="shared" si="12"/>
        <v>2</v>
      </c>
      <c r="B1059" s="1000" t="s">
        <v>8816</v>
      </c>
      <c r="C1059" s="54">
        <v>200000000</v>
      </c>
      <c r="D1059" s="60"/>
    </row>
    <row r="1060" spans="1:4" x14ac:dyDescent="0.25">
      <c r="A1060" s="60">
        <f t="shared" ref="A1060:A1117" si="13">A1059+1</f>
        <v>3</v>
      </c>
      <c r="B1060" s="456" t="s">
        <v>8817</v>
      </c>
      <c r="C1060" s="54">
        <v>25000000</v>
      </c>
      <c r="D1060" s="60"/>
    </row>
    <row r="1061" spans="1:4" x14ac:dyDescent="0.25">
      <c r="A1061" s="60">
        <f t="shared" si="13"/>
        <v>4</v>
      </c>
      <c r="B1061" s="1000" t="s">
        <v>8818</v>
      </c>
      <c r="C1061" s="54">
        <v>25000000</v>
      </c>
      <c r="D1061" s="60"/>
    </row>
    <row r="1062" spans="1:4" x14ac:dyDescent="0.25">
      <c r="A1062" s="60">
        <f t="shared" si="13"/>
        <v>5</v>
      </c>
      <c r="B1062" s="1000" t="s">
        <v>8819</v>
      </c>
      <c r="C1062" s="54">
        <v>25000000</v>
      </c>
      <c r="D1062" s="60"/>
    </row>
    <row r="1063" spans="1:4" x14ac:dyDescent="0.25">
      <c r="A1063" s="60">
        <f t="shared" si="13"/>
        <v>6</v>
      </c>
      <c r="B1063" s="1000" t="s">
        <v>8820</v>
      </c>
      <c r="C1063" s="54">
        <v>25000000</v>
      </c>
      <c r="D1063" s="60"/>
    </row>
    <row r="1064" spans="1:4" x14ac:dyDescent="0.25">
      <c r="A1064" s="60"/>
      <c r="B1064" s="60"/>
      <c r="C1064" s="60"/>
      <c r="D1064" s="60"/>
    </row>
    <row r="1065" spans="1:4" ht="31.2" x14ac:dyDescent="0.25">
      <c r="A1065" s="60"/>
      <c r="B1065" s="1024" t="s">
        <v>8821</v>
      </c>
      <c r="C1065" s="68">
        <v>615000000</v>
      </c>
      <c r="D1065" s="796" t="s">
        <v>7902</v>
      </c>
    </row>
    <row r="1066" spans="1:4" x14ac:dyDescent="0.25">
      <c r="A1066" s="60">
        <f t="shared" si="13"/>
        <v>1</v>
      </c>
      <c r="B1066" s="1000" t="s">
        <v>8822</v>
      </c>
      <c r="C1066" s="54">
        <v>100000000</v>
      </c>
      <c r="D1066" s="60"/>
    </row>
    <row r="1067" spans="1:4" x14ac:dyDescent="0.25">
      <c r="A1067" s="60">
        <f t="shared" si="13"/>
        <v>2</v>
      </c>
      <c r="B1067" s="456" t="s">
        <v>8823</v>
      </c>
      <c r="C1067" s="54">
        <v>70000000</v>
      </c>
      <c r="D1067" s="60"/>
    </row>
    <row r="1068" spans="1:4" x14ac:dyDescent="0.25">
      <c r="A1068" s="60">
        <f t="shared" si="13"/>
        <v>3</v>
      </c>
      <c r="B1068" s="1000" t="s">
        <v>8824</v>
      </c>
      <c r="C1068" s="54">
        <v>25000000</v>
      </c>
      <c r="D1068" s="60"/>
    </row>
    <row r="1069" spans="1:4" x14ac:dyDescent="0.25">
      <c r="A1069" s="60">
        <f t="shared" si="13"/>
        <v>4</v>
      </c>
      <c r="B1069" s="456" t="s">
        <v>8825</v>
      </c>
      <c r="C1069" s="54">
        <v>30000000</v>
      </c>
      <c r="D1069" s="60"/>
    </row>
    <row r="1070" spans="1:4" x14ac:dyDescent="0.25">
      <c r="A1070" s="60">
        <f t="shared" si="13"/>
        <v>5</v>
      </c>
      <c r="B1070" s="1000" t="s">
        <v>8826</v>
      </c>
      <c r="C1070" s="54">
        <v>30000000</v>
      </c>
      <c r="D1070" s="60"/>
    </row>
    <row r="1071" spans="1:4" x14ac:dyDescent="0.25">
      <c r="A1071" s="60">
        <f t="shared" si="13"/>
        <v>6</v>
      </c>
      <c r="B1071" s="1000" t="s">
        <v>8827</v>
      </c>
      <c r="C1071" s="54">
        <v>180000000</v>
      </c>
      <c r="D1071" s="60"/>
    </row>
    <row r="1072" spans="1:4" x14ac:dyDescent="0.25">
      <c r="A1072" s="60">
        <f t="shared" si="13"/>
        <v>7</v>
      </c>
      <c r="B1072" s="1000" t="s">
        <v>8828</v>
      </c>
      <c r="C1072" s="54">
        <v>25000000</v>
      </c>
      <c r="D1072" s="60"/>
    </row>
    <row r="1073" spans="1:4" x14ac:dyDescent="0.25">
      <c r="A1073" s="60">
        <f t="shared" si="13"/>
        <v>8</v>
      </c>
      <c r="B1073" s="1000" t="s">
        <v>8829</v>
      </c>
      <c r="C1073" s="54">
        <v>50000000</v>
      </c>
      <c r="D1073" s="60"/>
    </row>
    <row r="1074" spans="1:4" x14ac:dyDescent="0.25">
      <c r="A1074" s="60">
        <f t="shared" si="13"/>
        <v>9</v>
      </c>
      <c r="B1074" s="1000" t="s">
        <v>8830</v>
      </c>
      <c r="C1074" s="54">
        <v>20000000</v>
      </c>
      <c r="D1074" s="60"/>
    </row>
    <row r="1075" spans="1:4" x14ac:dyDescent="0.25">
      <c r="A1075" s="60">
        <f t="shared" si="13"/>
        <v>10</v>
      </c>
      <c r="B1075" s="1000" t="s">
        <v>8831</v>
      </c>
      <c r="C1075" s="54">
        <v>45000000</v>
      </c>
      <c r="D1075" s="60"/>
    </row>
    <row r="1076" spans="1:4" x14ac:dyDescent="0.25">
      <c r="A1076" s="60">
        <f t="shared" si="13"/>
        <v>11</v>
      </c>
      <c r="B1076" s="456" t="s">
        <v>8832</v>
      </c>
      <c r="C1076" s="54">
        <v>40000000</v>
      </c>
      <c r="D1076" s="60"/>
    </row>
    <row r="1077" spans="1:4" x14ac:dyDescent="0.25">
      <c r="A1077" s="60"/>
      <c r="B1077" s="60"/>
      <c r="C1077" s="60"/>
      <c r="D1077" s="60"/>
    </row>
    <row r="1078" spans="1:4" ht="31.2" x14ac:dyDescent="0.25">
      <c r="A1078" s="60"/>
      <c r="B1078" s="1024" t="s">
        <v>8833</v>
      </c>
      <c r="C1078" s="68">
        <v>925000000</v>
      </c>
      <c r="D1078" s="796" t="s">
        <v>7902</v>
      </c>
    </row>
    <row r="1079" spans="1:4" x14ac:dyDescent="0.25">
      <c r="A1079" s="60">
        <f t="shared" si="13"/>
        <v>1</v>
      </c>
      <c r="B1079" s="1000" t="s">
        <v>8834</v>
      </c>
      <c r="C1079" s="54">
        <v>30000000</v>
      </c>
      <c r="D1079" s="60"/>
    </row>
    <row r="1080" spans="1:4" x14ac:dyDescent="0.25">
      <c r="A1080" s="60">
        <f t="shared" si="13"/>
        <v>2</v>
      </c>
      <c r="B1080" s="1000" t="s">
        <v>8835</v>
      </c>
      <c r="C1080" s="54">
        <v>190000000</v>
      </c>
      <c r="D1080" s="60"/>
    </row>
    <row r="1081" spans="1:4" x14ac:dyDescent="0.25">
      <c r="A1081" s="60">
        <f t="shared" si="13"/>
        <v>3</v>
      </c>
      <c r="B1081" s="1000" t="s">
        <v>8836</v>
      </c>
      <c r="C1081" s="54">
        <v>30000000</v>
      </c>
      <c r="D1081" s="60"/>
    </row>
    <row r="1082" spans="1:4" x14ac:dyDescent="0.25">
      <c r="A1082" s="60">
        <f t="shared" si="13"/>
        <v>4</v>
      </c>
      <c r="B1082" s="1000" t="s">
        <v>8837</v>
      </c>
      <c r="C1082" s="54">
        <v>180000000</v>
      </c>
      <c r="D1082" s="60"/>
    </row>
    <row r="1083" spans="1:4" x14ac:dyDescent="0.25">
      <c r="A1083" s="60">
        <f t="shared" si="13"/>
        <v>5</v>
      </c>
      <c r="B1083" s="1000" t="s">
        <v>8838</v>
      </c>
      <c r="C1083" s="54">
        <v>200000000</v>
      </c>
      <c r="D1083" s="60"/>
    </row>
    <row r="1084" spans="1:4" x14ac:dyDescent="0.25">
      <c r="A1084" s="60">
        <f t="shared" si="13"/>
        <v>6</v>
      </c>
      <c r="B1084" s="456" t="s">
        <v>8839</v>
      </c>
      <c r="C1084" s="54">
        <v>50000000</v>
      </c>
      <c r="D1084" s="60"/>
    </row>
    <row r="1085" spans="1:4" x14ac:dyDescent="0.25">
      <c r="A1085" s="60">
        <f t="shared" si="13"/>
        <v>7</v>
      </c>
      <c r="B1085" s="1000" t="s">
        <v>8840</v>
      </c>
      <c r="C1085" s="54">
        <v>200000000</v>
      </c>
      <c r="D1085" s="60"/>
    </row>
    <row r="1086" spans="1:4" x14ac:dyDescent="0.25">
      <c r="A1086" s="60">
        <f t="shared" si="13"/>
        <v>8</v>
      </c>
      <c r="B1086" s="1000" t="s">
        <v>8841</v>
      </c>
      <c r="C1086" s="54">
        <v>45000000</v>
      </c>
      <c r="D1086" s="60"/>
    </row>
    <row r="1087" spans="1:4" x14ac:dyDescent="0.25">
      <c r="A1087" s="60"/>
      <c r="B1087" s="60"/>
      <c r="C1087" s="60"/>
      <c r="D1087" s="60"/>
    </row>
    <row r="1088" spans="1:4" ht="31.2" x14ac:dyDescent="0.25">
      <c r="A1088" s="60"/>
      <c r="B1088" s="1024" t="s">
        <v>8842</v>
      </c>
      <c r="C1088" s="68">
        <v>1175000000</v>
      </c>
      <c r="D1088" s="796" t="s">
        <v>7893</v>
      </c>
    </row>
    <row r="1089" spans="1:4" x14ac:dyDescent="0.25">
      <c r="A1089" s="60">
        <f t="shared" si="13"/>
        <v>1</v>
      </c>
      <c r="B1089" s="1000" t="s">
        <v>8843</v>
      </c>
      <c r="C1089" s="54">
        <v>50000000</v>
      </c>
      <c r="D1089" s="60"/>
    </row>
    <row r="1090" spans="1:4" x14ac:dyDescent="0.25">
      <c r="A1090" s="60">
        <f t="shared" si="13"/>
        <v>2</v>
      </c>
      <c r="B1090" s="1000" t="s">
        <v>8844</v>
      </c>
      <c r="C1090" s="54">
        <v>100000000</v>
      </c>
      <c r="D1090" s="60"/>
    </row>
    <row r="1091" spans="1:4" x14ac:dyDescent="0.25">
      <c r="A1091" s="60">
        <f t="shared" si="13"/>
        <v>3</v>
      </c>
      <c r="B1091" s="1000" t="s">
        <v>8845</v>
      </c>
      <c r="C1091" s="54">
        <v>100000000</v>
      </c>
      <c r="D1091" s="60"/>
    </row>
    <row r="1092" spans="1:4" x14ac:dyDescent="0.25">
      <c r="A1092" s="60">
        <f t="shared" si="13"/>
        <v>4</v>
      </c>
      <c r="B1092" s="1000" t="s">
        <v>8846</v>
      </c>
      <c r="C1092" s="54">
        <v>50000000</v>
      </c>
      <c r="D1092" s="60"/>
    </row>
    <row r="1093" spans="1:4" x14ac:dyDescent="0.25">
      <c r="A1093" s="60">
        <f t="shared" si="13"/>
        <v>5</v>
      </c>
      <c r="B1093" s="1000" t="s">
        <v>8847</v>
      </c>
      <c r="C1093" s="54">
        <v>50000000</v>
      </c>
      <c r="D1093" s="60"/>
    </row>
    <row r="1094" spans="1:4" x14ac:dyDescent="0.25">
      <c r="A1094" s="60">
        <f t="shared" si="13"/>
        <v>6</v>
      </c>
      <c r="B1094" s="1000" t="s">
        <v>8848</v>
      </c>
      <c r="C1094" s="54">
        <v>100000000</v>
      </c>
      <c r="D1094" s="60"/>
    </row>
    <row r="1095" spans="1:4" x14ac:dyDescent="0.25">
      <c r="A1095" s="60">
        <f t="shared" si="13"/>
        <v>7</v>
      </c>
      <c r="B1095" s="1000" t="s">
        <v>8849</v>
      </c>
      <c r="C1095" s="54">
        <v>100000000</v>
      </c>
      <c r="D1095" s="60"/>
    </row>
    <row r="1096" spans="1:4" x14ac:dyDescent="0.25">
      <c r="A1096" s="60">
        <f t="shared" si="13"/>
        <v>8</v>
      </c>
      <c r="B1096" s="1000" t="s">
        <v>8850</v>
      </c>
      <c r="C1096" s="54">
        <v>100000000</v>
      </c>
      <c r="D1096" s="60"/>
    </row>
    <row r="1097" spans="1:4" x14ac:dyDescent="0.25">
      <c r="A1097" s="60">
        <f t="shared" si="13"/>
        <v>9</v>
      </c>
      <c r="B1097" s="1000" t="s">
        <v>8851</v>
      </c>
      <c r="C1097" s="54">
        <v>20000000</v>
      </c>
      <c r="D1097" s="60"/>
    </row>
    <row r="1098" spans="1:4" x14ac:dyDescent="0.25">
      <c r="A1098" s="60">
        <f t="shared" si="13"/>
        <v>10</v>
      </c>
      <c r="B1098" s="456" t="s">
        <v>8852</v>
      </c>
      <c r="C1098" s="54">
        <v>20000000</v>
      </c>
      <c r="D1098" s="60"/>
    </row>
    <row r="1099" spans="1:4" x14ac:dyDescent="0.25">
      <c r="A1099" s="60">
        <f t="shared" si="13"/>
        <v>11</v>
      </c>
      <c r="B1099" s="1000" t="s">
        <v>8853</v>
      </c>
      <c r="C1099" s="54">
        <v>20000000</v>
      </c>
      <c r="D1099" s="60"/>
    </row>
    <row r="1100" spans="1:4" x14ac:dyDescent="0.25">
      <c r="A1100" s="60">
        <f t="shared" si="13"/>
        <v>12</v>
      </c>
      <c r="B1100" s="1000" t="s">
        <v>8854</v>
      </c>
      <c r="C1100" s="54">
        <v>100000000</v>
      </c>
      <c r="D1100" s="60"/>
    </row>
    <row r="1101" spans="1:4" x14ac:dyDescent="0.25">
      <c r="A1101" s="60">
        <f t="shared" si="13"/>
        <v>13</v>
      </c>
      <c r="B1101" s="1000" t="s">
        <v>8855</v>
      </c>
      <c r="C1101" s="54">
        <v>40000000</v>
      </c>
      <c r="D1101" s="60"/>
    </row>
    <row r="1102" spans="1:4" x14ac:dyDescent="0.25">
      <c r="A1102" s="60">
        <f t="shared" si="13"/>
        <v>14</v>
      </c>
      <c r="B1102" s="1000" t="s">
        <v>8856</v>
      </c>
      <c r="C1102" s="54">
        <v>100000000</v>
      </c>
      <c r="D1102" s="60"/>
    </row>
    <row r="1103" spans="1:4" x14ac:dyDescent="0.25">
      <c r="A1103" s="60">
        <f t="shared" si="13"/>
        <v>15</v>
      </c>
      <c r="B1103" s="1000" t="s">
        <v>8857</v>
      </c>
      <c r="C1103" s="54">
        <v>30000000</v>
      </c>
      <c r="D1103" s="60"/>
    </row>
    <row r="1104" spans="1:4" x14ac:dyDescent="0.25">
      <c r="A1104" s="60">
        <f t="shared" si="13"/>
        <v>16</v>
      </c>
      <c r="B1104" s="1000" t="s">
        <v>8858</v>
      </c>
      <c r="C1104" s="54">
        <v>30000000</v>
      </c>
      <c r="D1104" s="60"/>
    </row>
    <row r="1105" spans="1:4" x14ac:dyDescent="0.25">
      <c r="A1105" s="60">
        <f t="shared" si="13"/>
        <v>17</v>
      </c>
      <c r="B1105" s="1000" t="s">
        <v>8859</v>
      </c>
      <c r="C1105" s="54">
        <v>45000000</v>
      </c>
      <c r="D1105" s="60"/>
    </row>
    <row r="1106" spans="1:4" x14ac:dyDescent="0.25">
      <c r="A1106" s="60">
        <f t="shared" si="13"/>
        <v>18</v>
      </c>
      <c r="B1106" s="456" t="s">
        <v>8860</v>
      </c>
      <c r="C1106" s="54">
        <v>20000000</v>
      </c>
      <c r="D1106" s="60"/>
    </row>
    <row r="1107" spans="1:4" x14ac:dyDescent="0.25">
      <c r="A1107" s="60">
        <f t="shared" si="13"/>
        <v>19</v>
      </c>
      <c r="B1107" s="1000" t="s">
        <v>8861</v>
      </c>
      <c r="C1107" s="54">
        <v>100000000</v>
      </c>
      <c r="D1107" s="60"/>
    </row>
    <row r="1108" spans="1:4" x14ac:dyDescent="0.25">
      <c r="A1108" s="60"/>
      <c r="B1108" s="60"/>
      <c r="C1108" s="60"/>
      <c r="D1108" s="60"/>
    </row>
    <row r="1109" spans="1:4" ht="31.2" x14ac:dyDescent="0.25">
      <c r="A1109" s="60"/>
      <c r="B1109" s="1024" t="s">
        <v>8862</v>
      </c>
      <c r="C1109" s="68">
        <v>475000000</v>
      </c>
      <c r="D1109" s="796" t="s">
        <v>7902</v>
      </c>
    </row>
    <row r="1110" spans="1:4" x14ac:dyDescent="0.25">
      <c r="A1110" s="60">
        <f t="shared" si="13"/>
        <v>1</v>
      </c>
      <c r="B1110" s="1000" t="s">
        <v>8863</v>
      </c>
      <c r="C1110" s="54">
        <v>50000000</v>
      </c>
      <c r="D1110" s="60"/>
    </row>
    <row r="1111" spans="1:4" x14ac:dyDescent="0.25">
      <c r="A1111" s="60">
        <f t="shared" si="13"/>
        <v>2</v>
      </c>
      <c r="B1111" s="1000" t="s">
        <v>8864</v>
      </c>
      <c r="C1111" s="54">
        <v>25000000</v>
      </c>
      <c r="D1111" s="60"/>
    </row>
    <row r="1112" spans="1:4" x14ac:dyDescent="0.25">
      <c r="A1112" s="60">
        <f t="shared" si="13"/>
        <v>3</v>
      </c>
      <c r="B1112" s="456" t="s">
        <v>8865</v>
      </c>
      <c r="C1112" s="54">
        <v>25000000</v>
      </c>
      <c r="D1112" s="60"/>
    </row>
    <row r="1113" spans="1:4" x14ac:dyDescent="0.25">
      <c r="A1113" s="60">
        <f t="shared" si="13"/>
        <v>4</v>
      </c>
      <c r="B1113" s="456" t="s">
        <v>8866</v>
      </c>
      <c r="C1113" s="54">
        <v>100000000</v>
      </c>
      <c r="D1113" s="60"/>
    </row>
    <row r="1114" spans="1:4" x14ac:dyDescent="0.25">
      <c r="A1114" s="60">
        <f t="shared" si="13"/>
        <v>5</v>
      </c>
      <c r="B1114" s="1000" t="s">
        <v>8867</v>
      </c>
      <c r="C1114" s="54">
        <v>100000000</v>
      </c>
      <c r="D1114" s="60"/>
    </row>
    <row r="1115" spans="1:4" x14ac:dyDescent="0.25">
      <c r="A1115" s="60">
        <f t="shared" si="13"/>
        <v>6</v>
      </c>
      <c r="B1115" s="1000" t="s">
        <v>8868</v>
      </c>
      <c r="C1115" s="54">
        <v>50000000</v>
      </c>
      <c r="D1115" s="60"/>
    </row>
    <row r="1116" spans="1:4" x14ac:dyDescent="0.25">
      <c r="A1116" s="60">
        <f t="shared" si="13"/>
        <v>7</v>
      </c>
      <c r="B1116" s="456" t="s">
        <v>8869</v>
      </c>
      <c r="C1116" s="54">
        <v>25000000</v>
      </c>
      <c r="D1116" s="60"/>
    </row>
    <row r="1117" spans="1:4" x14ac:dyDescent="0.25">
      <c r="A1117" s="60">
        <f t="shared" si="13"/>
        <v>8</v>
      </c>
      <c r="B1117" s="1000" t="s">
        <v>8870</v>
      </c>
      <c r="C1117" s="54">
        <v>100000000</v>
      </c>
      <c r="D1117" s="60"/>
    </row>
    <row r="1118" spans="1:4" x14ac:dyDescent="0.25">
      <c r="A1118" s="60"/>
      <c r="B1118" s="60"/>
      <c r="C1118" s="60"/>
      <c r="D1118" s="60"/>
    </row>
    <row r="1119" spans="1:4" ht="31.2" x14ac:dyDescent="0.25">
      <c r="A1119" s="60"/>
      <c r="B1119" s="1024" t="s">
        <v>8871</v>
      </c>
      <c r="C1119" s="68">
        <v>215000000</v>
      </c>
      <c r="D1119" s="796" t="s">
        <v>7893</v>
      </c>
    </row>
    <row r="1120" spans="1:4" x14ac:dyDescent="0.25">
      <c r="A1120" s="60">
        <f t="shared" ref="A1120:A1183" si="14">A1119+1</f>
        <v>1</v>
      </c>
      <c r="B1120" s="1000" t="s">
        <v>8872</v>
      </c>
      <c r="C1120" s="54">
        <v>100000000</v>
      </c>
      <c r="D1120" s="60"/>
    </row>
    <row r="1121" spans="1:4" x14ac:dyDescent="0.25">
      <c r="A1121" s="60">
        <f t="shared" si="14"/>
        <v>2</v>
      </c>
      <c r="B1121" s="456" t="s">
        <v>8873</v>
      </c>
      <c r="C1121" s="54">
        <v>75000000</v>
      </c>
      <c r="D1121" s="60"/>
    </row>
    <row r="1122" spans="1:4" x14ac:dyDescent="0.25">
      <c r="A1122" s="60">
        <f t="shared" si="14"/>
        <v>3</v>
      </c>
      <c r="B1122" s="456" t="s">
        <v>8874</v>
      </c>
      <c r="C1122" s="54">
        <v>40000000</v>
      </c>
      <c r="D1122" s="60"/>
    </row>
    <row r="1123" spans="1:4" x14ac:dyDescent="0.25">
      <c r="A1123" s="60"/>
      <c r="B1123" s="60"/>
      <c r="C1123" s="60"/>
      <c r="D1123" s="60"/>
    </row>
    <row r="1124" spans="1:4" ht="31.2" x14ac:dyDescent="0.25">
      <c r="A1124" s="60"/>
      <c r="B1124" s="1024" t="s">
        <v>8875</v>
      </c>
      <c r="C1124" s="68">
        <v>540000000</v>
      </c>
      <c r="D1124" s="796" t="s">
        <v>7902</v>
      </c>
    </row>
    <row r="1125" spans="1:4" x14ac:dyDescent="0.25">
      <c r="A1125" s="60">
        <f t="shared" si="14"/>
        <v>1</v>
      </c>
      <c r="B1125" s="1000" t="s">
        <v>8876</v>
      </c>
      <c r="C1125" s="54">
        <v>25000000</v>
      </c>
      <c r="D1125" s="60"/>
    </row>
    <row r="1126" spans="1:4" x14ac:dyDescent="0.25">
      <c r="A1126" s="60">
        <f t="shared" si="14"/>
        <v>2</v>
      </c>
      <c r="B1126" s="1000" t="s">
        <v>8877</v>
      </c>
      <c r="C1126" s="54">
        <v>65000000</v>
      </c>
      <c r="D1126" s="60"/>
    </row>
    <row r="1127" spans="1:4" x14ac:dyDescent="0.25">
      <c r="A1127" s="60">
        <f t="shared" si="14"/>
        <v>3</v>
      </c>
      <c r="B1127" s="1000" t="s">
        <v>8878</v>
      </c>
      <c r="C1127" s="54">
        <v>30000000</v>
      </c>
      <c r="D1127" s="60"/>
    </row>
    <row r="1128" spans="1:4" x14ac:dyDescent="0.25">
      <c r="A1128" s="60">
        <f t="shared" si="14"/>
        <v>4</v>
      </c>
      <c r="B1128" s="1000" t="s">
        <v>8879</v>
      </c>
      <c r="C1128" s="54">
        <v>20000000</v>
      </c>
      <c r="D1128" s="60"/>
    </row>
    <row r="1129" spans="1:4" x14ac:dyDescent="0.25">
      <c r="A1129" s="60">
        <f t="shared" si="14"/>
        <v>5</v>
      </c>
      <c r="B1129" s="1000" t="s">
        <v>8880</v>
      </c>
      <c r="C1129" s="54">
        <v>20000000</v>
      </c>
      <c r="D1129" s="60"/>
    </row>
    <row r="1130" spans="1:4" x14ac:dyDescent="0.25">
      <c r="A1130" s="60">
        <f t="shared" si="14"/>
        <v>6</v>
      </c>
      <c r="B1130" s="456" t="s">
        <v>8881</v>
      </c>
      <c r="C1130" s="54">
        <v>70000000</v>
      </c>
      <c r="D1130" s="60"/>
    </row>
    <row r="1131" spans="1:4" x14ac:dyDescent="0.25">
      <c r="A1131" s="60">
        <f t="shared" si="14"/>
        <v>7</v>
      </c>
      <c r="B1131" s="1000" t="s">
        <v>8882</v>
      </c>
      <c r="C1131" s="54">
        <v>50000000</v>
      </c>
      <c r="D1131" s="60"/>
    </row>
    <row r="1132" spans="1:4" x14ac:dyDescent="0.25">
      <c r="A1132" s="60">
        <f t="shared" si="14"/>
        <v>8</v>
      </c>
      <c r="B1132" s="1000" t="s">
        <v>8883</v>
      </c>
      <c r="C1132" s="54">
        <v>100000000</v>
      </c>
      <c r="D1132" s="60"/>
    </row>
    <row r="1133" spans="1:4" x14ac:dyDescent="0.25">
      <c r="A1133" s="60">
        <f t="shared" si="14"/>
        <v>9</v>
      </c>
      <c r="B1133" s="456" t="s">
        <v>8884</v>
      </c>
      <c r="C1133" s="54">
        <v>25000000</v>
      </c>
      <c r="D1133" s="60"/>
    </row>
    <row r="1134" spans="1:4" x14ac:dyDescent="0.25">
      <c r="A1134" s="60">
        <f t="shared" si="14"/>
        <v>10</v>
      </c>
      <c r="B1134" s="1000" t="s">
        <v>8885</v>
      </c>
      <c r="C1134" s="54">
        <v>10000000</v>
      </c>
      <c r="D1134" s="60"/>
    </row>
    <row r="1135" spans="1:4" x14ac:dyDescent="0.25">
      <c r="A1135" s="60">
        <f t="shared" si="14"/>
        <v>11</v>
      </c>
      <c r="B1135" s="1000" t="s">
        <v>8886</v>
      </c>
      <c r="C1135" s="54">
        <v>10000000</v>
      </c>
      <c r="D1135" s="60"/>
    </row>
    <row r="1136" spans="1:4" x14ac:dyDescent="0.25">
      <c r="A1136" s="60">
        <f t="shared" si="14"/>
        <v>12</v>
      </c>
      <c r="B1136" s="1000" t="s">
        <v>8887</v>
      </c>
      <c r="C1136" s="54">
        <v>100000000</v>
      </c>
      <c r="D1136" s="60"/>
    </row>
    <row r="1137" spans="1:4" x14ac:dyDescent="0.25">
      <c r="A1137" s="60">
        <f t="shared" si="14"/>
        <v>13</v>
      </c>
      <c r="B1137" s="1000" t="s">
        <v>8888</v>
      </c>
      <c r="C1137" s="54">
        <v>15000000</v>
      </c>
      <c r="D1137" s="60"/>
    </row>
    <row r="1138" spans="1:4" x14ac:dyDescent="0.25">
      <c r="A1138" s="60"/>
      <c r="B1138" s="60"/>
      <c r="C1138" s="60"/>
      <c r="D1138" s="60"/>
    </row>
    <row r="1139" spans="1:4" ht="31.2" x14ac:dyDescent="0.25">
      <c r="A1139" s="60"/>
      <c r="B1139" s="1024" t="s">
        <v>8889</v>
      </c>
      <c r="C1139" s="68">
        <v>280000000</v>
      </c>
      <c r="D1139" s="796" t="s">
        <v>7902</v>
      </c>
    </row>
    <row r="1140" spans="1:4" x14ac:dyDescent="0.25">
      <c r="A1140" s="60">
        <f t="shared" si="14"/>
        <v>1</v>
      </c>
      <c r="B1140" s="1000" t="s">
        <v>8890</v>
      </c>
      <c r="C1140" s="54">
        <v>25000000</v>
      </c>
      <c r="D1140" s="60"/>
    </row>
    <row r="1141" spans="1:4" x14ac:dyDescent="0.25">
      <c r="A1141" s="60">
        <f t="shared" si="14"/>
        <v>2</v>
      </c>
      <c r="B1141" s="1000" t="s">
        <v>8891</v>
      </c>
      <c r="C1141" s="54">
        <v>50000000</v>
      </c>
      <c r="D1141" s="60"/>
    </row>
    <row r="1142" spans="1:4" x14ac:dyDescent="0.25">
      <c r="A1142" s="60">
        <f t="shared" si="14"/>
        <v>3</v>
      </c>
      <c r="B1142" s="1000" t="s">
        <v>8892</v>
      </c>
      <c r="C1142" s="54">
        <v>25000000</v>
      </c>
      <c r="D1142" s="60"/>
    </row>
    <row r="1143" spans="1:4" x14ac:dyDescent="0.25">
      <c r="A1143" s="60">
        <f t="shared" si="14"/>
        <v>4</v>
      </c>
      <c r="B1143" s="1000" t="s">
        <v>8893</v>
      </c>
      <c r="C1143" s="54">
        <v>20000000</v>
      </c>
      <c r="D1143" s="60"/>
    </row>
    <row r="1144" spans="1:4" x14ac:dyDescent="0.25">
      <c r="A1144" s="60">
        <f t="shared" si="14"/>
        <v>5</v>
      </c>
      <c r="B1144" s="1000" t="s">
        <v>8894</v>
      </c>
      <c r="C1144" s="54">
        <v>50000000</v>
      </c>
      <c r="D1144" s="60"/>
    </row>
    <row r="1145" spans="1:4" x14ac:dyDescent="0.25">
      <c r="A1145" s="60">
        <f t="shared" si="14"/>
        <v>6</v>
      </c>
      <c r="B1145" s="1000" t="s">
        <v>8895</v>
      </c>
      <c r="C1145" s="54">
        <v>25000000</v>
      </c>
      <c r="D1145" s="60"/>
    </row>
    <row r="1146" spans="1:4" x14ac:dyDescent="0.25">
      <c r="A1146" s="60">
        <f t="shared" si="14"/>
        <v>7</v>
      </c>
      <c r="B1146" s="1000" t="s">
        <v>8896</v>
      </c>
      <c r="C1146" s="54">
        <v>20000000</v>
      </c>
      <c r="D1146" s="60"/>
    </row>
    <row r="1147" spans="1:4" x14ac:dyDescent="0.25">
      <c r="A1147" s="60">
        <f t="shared" si="14"/>
        <v>8</v>
      </c>
      <c r="B1147" s="1000" t="s">
        <v>8897</v>
      </c>
      <c r="C1147" s="54">
        <v>20000000</v>
      </c>
      <c r="D1147" s="60"/>
    </row>
    <row r="1148" spans="1:4" x14ac:dyDescent="0.25">
      <c r="A1148" s="60">
        <f t="shared" si="14"/>
        <v>9</v>
      </c>
      <c r="B1148" s="1000" t="s">
        <v>8898</v>
      </c>
      <c r="C1148" s="54">
        <v>10000000</v>
      </c>
      <c r="D1148" s="60"/>
    </row>
    <row r="1149" spans="1:4" x14ac:dyDescent="0.25">
      <c r="A1149" s="60">
        <f t="shared" si="14"/>
        <v>10</v>
      </c>
      <c r="B1149" s="456" t="s">
        <v>8899</v>
      </c>
      <c r="C1149" s="54">
        <v>10000000</v>
      </c>
      <c r="D1149" s="60"/>
    </row>
    <row r="1150" spans="1:4" x14ac:dyDescent="0.25">
      <c r="A1150" s="60">
        <f t="shared" si="14"/>
        <v>11</v>
      </c>
      <c r="B1150" s="1000" t="s">
        <v>8900</v>
      </c>
      <c r="C1150" s="54">
        <v>10000000</v>
      </c>
      <c r="D1150" s="60"/>
    </row>
    <row r="1151" spans="1:4" x14ac:dyDescent="0.25">
      <c r="A1151" s="60">
        <f t="shared" si="14"/>
        <v>12</v>
      </c>
      <c r="B1151" s="1000" t="s">
        <v>8901</v>
      </c>
      <c r="C1151" s="54">
        <v>15000000</v>
      </c>
      <c r="D1151" s="60"/>
    </row>
    <row r="1152" spans="1:4" x14ac:dyDescent="0.25">
      <c r="A1152" s="60"/>
      <c r="B1152" s="60"/>
      <c r="C1152" s="60"/>
      <c r="D1152" s="60"/>
    </row>
    <row r="1153" spans="1:4" ht="31.2" x14ac:dyDescent="0.25">
      <c r="A1153" s="60"/>
      <c r="B1153" s="1024" t="s">
        <v>8902</v>
      </c>
      <c r="C1153" s="68">
        <v>405000000</v>
      </c>
      <c r="D1153" s="796" t="s">
        <v>7902</v>
      </c>
    </row>
    <row r="1154" spans="1:4" x14ac:dyDescent="0.25">
      <c r="A1154" s="60">
        <f t="shared" si="14"/>
        <v>1</v>
      </c>
      <c r="B1154" s="1000" t="s">
        <v>8903</v>
      </c>
      <c r="C1154" s="54">
        <v>25000000</v>
      </c>
      <c r="D1154" s="60"/>
    </row>
    <row r="1155" spans="1:4" x14ac:dyDescent="0.25">
      <c r="A1155" s="60">
        <f t="shared" si="14"/>
        <v>2</v>
      </c>
      <c r="B1155" s="1000" t="s">
        <v>8904</v>
      </c>
      <c r="C1155" s="54">
        <v>40000000</v>
      </c>
      <c r="D1155" s="60"/>
    </row>
    <row r="1156" spans="1:4" x14ac:dyDescent="0.25">
      <c r="A1156" s="60">
        <f t="shared" si="14"/>
        <v>3</v>
      </c>
      <c r="B1156" s="1000" t="s">
        <v>8905</v>
      </c>
      <c r="C1156" s="54">
        <v>40000000</v>
      </c>
      <c r="D1156" s="60"/>
    </row>
    <row r="1157" spans="1:4" x14ac:dyDescent="0.25">
      <c r="A1157" s="60">
        <f t="shared" si="14"/>
        <v>4</v>
      </c>
      <c r="B1157" s="1000" t="s">
        <v>8906</v>
      </c>
      <c r="C1157" s="54">
        <v>50000000</v>
      </c>
      <c r="D1157" s="60"/>
    </row>
    <row r="1158" spans="1:4" x14ac:dyDescent="0.25">
      <c r="A1158" s="60">
        <f t="shared" si="14"/>
        <v>5</v>
      </c>
      <c r="B1158" s="1000" t="s">
        <v>8907</v>
      </c>
      <c r="C1158" s="54">
        <v>25000000</v>
      </c>
      <c r="D1158" s="60"/>
    </row>
    <row r="1159" spans="1:4" x14ac:dyDescent="0.25">
      <c r="A1159" s="60">
        <f t="shared" si="14"/>
        <v>6</v>
      </c>
      <c r="B1159" s="1000" t="s">
        <v>8908</v>
      </c>
      <c r="C1159" s="54">
        <v>20000000</v>
      </c>
      <c r="D1159" s="60"/>
    </row>
    <row r="1160" spans="1:4" x14ac:dyDescent="0.25">
      <c r="A1160" s="60">
        <f t="shared" si="14"/>
        <v>7</v>
      </c>
      <c r="B1160" s="1000" t="s">
        <v>8909</v>
      </c>
      <c r="C1160" s="54">
        <v>40000000</v>
      </c>
      <c r="D1160" s="60"/>
    </row>
    <row r="1161" spans="1:4" x14ac:dyDescent="0.25">
      <c r="A1161" s="60">
        <f t="shared" si="14"/>
        <v>8</v>
      </c>
      <c r="B1161" s="1000" t="s">
        <v>8910</v>
      </c>
      <c r="C1161" s="54">
        <v>15000000</v>
      </c>
      <c r="D1161" s="60"/>
    </row>
    <row r="1162" spans="1:4" x14ac:dyDescent="0.25">
      <c r="A1162" s="60">
        <f t="shared" si="14"/>
        <v>9</v>
      </c>
      <c r="B1162" s="456" t="s">
        <v>8911</v>
      </c>
      <c r="C1162" s="54">
        <v>20000000</v>
      </c>
      <c r="D1162" s="60"/>
    </row>
    <row r="1163" spans="1:4" x14ac:dyDescent="0.25">
      <c r="A1163" s="60">
        <f t="shared" si="14"/>
        <v>10</v>
      </c>
      <c r="B1163" s="1000" t="s">
        <v>8912</v>
      </c>
      <c r="C1163" s="54">
        <v>25000000</v>
      </c>
      <c r="D1163" s="60"/>
    </row>
    <row r="1164" spans="1:4" x14ac:dyDescent="0.25">
      <c r="A1164" s="60">
        <f t="shared" si="14"/>
        <v>11</v>
      </c>
      <c r="B1164" s="1000" t="s">
        <v>8913</v>
      </c>
      <c r="C1164" s="54">
        <v>10000000</v>
      </c>
      <c r="D1164" s="60"/>
    </row>
    <row r="1165" spans="1:4" x14ac:dyDescent="0.25">
      <c r="A1165" s="60">
        <f t="shared" si="14"/>
        <v>12</v>
      </c>
      <c r="B1165" s="1000" t="s">
        <v>8914</v>
      </c>
      <c r="C1165" s="54">
        <v>50000000</v>
      </c>
      <c r="D1165" s="60"/>
    </row>
    <row r="1166" spans="1:4" x14ac:dyDescent="0.25">
      <c r="A1166" s="60">
        <f t="shared" si="14"/>
        <v>13</v>
      </c>
      <c r="B1166" s="1000" t="s">
        <v>8915</v>
      </c>
      <c r="C1166" s="54">
        <v>20000000</v>
      </c>
      <c r="D1166" s="60"/>
    </row>
    <row r="1167" spans="1:4" x14ac:dyDescent="0.25">
      <c r="A1167" s="60">
        <f t="shared" si="14"/>
        <v>14</v>
      </c>
      <c r="B1167" s="1000" t="s">
        <v>8916</v>
      </c>
      <c r="C1167" s="54">
        <v>25000000</v>
      </c>
      <c r="D1167" s="60"/>
    </row>
    <row r="1168" spans="1:4" x14ac:dyDescent="0.25">
      <c r="A1168" s="60"/>
      <c r="B1168" s="60"/>
      <c r="C1168" s="60"/>
      <c r="D1168" s="60"/>
    </row>
    <row r="1169" spans="1:4" ht="31.2" x14ac:dyDescent="0.25">
      <c r="A1169" s="60"/>
      <c r="B1169" s="1024" t="s">
        <v>8917</v>
      </c>
      <c r="C1169" s="68">
        <v>470000000</v>
      </c>
      <c r="D1169" s="796" t="s">
        <v>7902</v>
      </c>
    </row>
    <row r="1170" spans="1:4" x14ac:dyDescent="0.25">
      <c r="A1170" s="60">
        <f t="shared" si="14"/>
        <v>1</v>
      </c>
      <c r="B1170" s="1000" t="s">
        <v>8918</v>
      </c>
      <c r="C1170" s="54">
        <v>25000000</v>
      </c>
      <c r="D1170" s="60"/>
    </row>
    <row r="1171" spans="1:4" x14ac:dyDescent="0.25">
      <c r="A1171" s="60">
        <f t="shared" si="14"/>
        <v>2</v>
      </c>
      <c r="B1171" s="1000" t="s">
        <v>8919</v>
      </c>
      <c r="C1171" s="54">
        <v>50000000</v>
      </c>
      <c r="D1171" s="60"/>
    </row>
    <row r="1172" spans="1:4" x14ac:dyDescent="0.25">
      <c r="A1172" s="60">
        <f t="shared" si="14"/>
        <v>3</v>
      </c>
      <c r="B1172" s="1000" t="s">
        <v>8920</v>
      </c>
      <c r="C1172" s="54">
        <v>35000000</v>
      </c>
      <c r="D1172" s="60"/>
    </row>
    <row r="1173" spans="1:4" x14ac:dyDescent="0.25">
      <c r="A1173" s="60">
        <f t="shared" si="14"/>
        <v>4</v>
      </c>
      <c r="B1173" s="1000" t="s">
        <v>8921</v>
      </c>
      <c r="C1173" s="54">
        <v>25000000</v>
      </c>
      <c r="D1173" s="60"/>
    </row>
    <row r="1174" spans="1:4" x14ac:dyDescent="0.25">
      <c r="A1174" s="60">
        <f t="shared" si="14"/>
        <v>5</v>
      </c>
      <c r="B1174" s="456" t="s">
        <v>8922</v>
      </c>
      <c r="C1174" s="54">
        <v>35000000</v>
      </c>
      <c r="D1174" s="60"/>
    </row>
    <row r="1175" spans="1:4" x14ac:dyDescent="0.25">
      <c r="A1175" s="60">
        <f t="shared" si="14"/>
        <v>6</v>
      </c>
      <c r="B1175" s="1000" t="s">
        <v>8923</v>
      </c>
      <c r="C1175" s="54">
        <v>30000000</v>
      </c>
      <c r="D1175" s="60"/>
    </row>
    <row r="1176" spans="1:4" x14ac:dyDescent="0.25">
      <c r="A1176" s="60">
        <f t="shared" si="14"/>
        <v>7</v>
      </c>
      <c r="B1176" s="456" t="s">
        <v>8924</v>
      </c>
      <c r="C1176" s="54">
        <v>30000000</v>
      </c>
      <c r="D1176" s="60"/>
    </row>
    <row r="1177" spans="1:4" x14ac:dyDescent="0.25">
      <c r="A1177" s="60">
        <f t="shared" si="14"/>
        <v>8</v>
      </c>
      <c r="B1177" s="1000" t="s">
        <v>8925</v>
      </c>
      <c r="C1177" s="54">
        <v>15000000</v>
      </c>
      <c r="D1177" s="60"/>
    </row>
    <row r="1178" spans="1:4" x14ac:dyDescent="0.25">
      <c r="A1178" s="60">
        <f t="shared" si="14"/>
        <v>9</v>
      </c>
      <c r="B1178" s="1000" t="s">
        <v>8926</v>
      </c>
      <c r="C1178" s="54">
        <v>20000000</v>
      </c>
      <c r="D1178" s="60"/>
    </row>
    <row r="1179" spans="1:4" x14ac:dyDescent="0.25">
      <c r="A1179" s="60">
        <f t="shared" si="14"/>
        <v>10</v>
      </c>
      <c r="B1179" s="1000" t="s">
        <v>8927</v>
      </c>
      <c r="C1179" s="54">
        <v>25000000</v>
      </c>
      <c r="D1179" s="60"/>
    </row>
    <row r="1180" spans="1:4" x14ac:dyDescent="0.25">
      <c r="A1180" s="60">
        <f t="shared" si="14"/>
        <v>11</v>
      </c>
      <c r="B1180" s="1000" t="s">
        <v>8928</v>
      </c>
      <c r="C1180" s="54">
        <v>25000000</v>
      </c>
      <c r="D1180" s="60"/>
    </row>
    <row r="1181" spans="1:4" x14ac:dyDescent="0.25">
      <c r="A1181" s="60">
        <f t="shared" si="14"/>
        <v>12</v>
      </c>
      <c r="B1181" s="456" t="s">
        <v>8929</v>
      </c>
      <c r="C1181" s="54">
        <v>20000000</v>
      </c>
      <c r="D1181" s="60"/>
    </row>
    <row r="1182" spans="1:4" x14ac:dyDescent="0.25">
      <c r="A1182" s="60">
        <f t="shared" si="14"/>
        <v>13</v>
      </c>
      <c r="B1182" s="1000" t="s">
        <v>8930</v>
      </c>
      <c r="C1182" s="54">
        <v>20000000</v>
      </c>
      <c r="D1182" s="60"/>
    </row>
    <row r="1183" spans="1:4" x14ac:dyDescent="0.25">
      <c r="A1183" s="60">
        <f t="shared" si="14"/>
        <v>14</v>
      </c>
      <c r="B1183" s="1000" t="s">
        <v>8931</v>
      </c>
      <c r="C1183" s="54">
        <v>100000000</v>
      </c>
      <c r="D1183" s="60"/>
    </row>
    <row r="1184" spans="1:4" x14ac:dyDescent="0.25">
      <c r="A1184" s="60">
        <f t="shared" ref="A1184:A1247" si="15">A1183+1</f>
        <v>15</v>
      </c>
      <c r="B1184" s="1000" t="s">
        <v>8932</v>
      </c>
      <c r="C1184" s="54">
        <v>15000000</v>
      </c>
      <c r="D1184" s="60"/>
    </row>
    <row r="1185" spans="1:4" x14ac:dyDescent="0.25">
      <c r="A1185" s="60"/>
      <c r="B1185" s="60"/>
      <c r="C1185" s="60"/>
      <c r="D1185" s="60"/>
    </row>
    <row r="1186" spans="1:4" x14ac:dyDescent="0.25">
      <c r="A1186" s="60"/>
      <c r="B1186" s="1024" t="s">
        <v>8933</v>
      </c>
      <c r="C1186" s="68">
        <v>370000000</v>
      </c>
      <c r="D1186" s="796" t="s">
        <v>7902</v>
      </c>
    </row>
    <row r="1187" spans="1:4" x14ac:dyDescent="0.25">
      <c r="A1187" s="60">
        <f t="shared" si="15"/>
        <v>1</v>
      </c>
      <c r="B1187" s="456" t="s">
        <v>8934</v>
      </c>
      <c r="C1187" s="54">
        <v>25000000</v>
      </c>
      <c r="D1187" s="60"/>
    </row>
    <row r="1188" spans="1:4" x14ac:dyDescent="0.25">
      <c r="A1188" s="60">
        <f t="shared" si="15"/>
        <v>2</v>
      </c>
      <c r="B1188" s="1000" t="s">
        <v>8935</v>
      </c>
      <c r="C1188" s="54">
        <v>60000000</v>
      </c>
      <c r="D1188" s="60"/>
    </row>
    <row r="1189" spans="1:4" x14ac:dyDescent="0.25">
      <c r="A1189" s="60">
        <f t="shared" si="15"/>
        <v>3</v>
      </c>
      <c r="B1189" s="1000" t="s">
        <v>8936</v>
      </c>
      <c r="C1189" s="54">
        <v>25000000</v>
      </c>
      <c r="D1189" s="60"/>
    </row>
    <row r="1190" spans="1:4" x14ac:dyDescent="0.25">
      <c r="A1190" s="60">
        <f t="shared" si="15"/>
        <v>4</v>
      </c>
      <c r="B1190" s="1000" t="s">
        <v>8937</v>
      </c>
      <c r="C1190" s="54">
        <v>75000000</v>
      </c>
      <c r="D1190" s="60"/>
    </row>
    <row r="1191" spans="1:4" x14ac:dyDescent="0.25">
      <c r="A1191" s="60">
        <f t="shared" si="15"/>
        <v>5</v>
      </c>
      <c r="B1191" s="1000" t="s">
        <v>8938</v>
      </c>
      <c r="C1191" s="54">
        <v>25000000</v>
      </c>
      <c r="D1191" s="60"/>
    </row>
    <row r="1192" spans="1:4" x14ac:dyDescent="0.25">
      <c r="A1192" s="60">
        <f t="shared" si="15"/>
        <v>6</v>
      </c>
      <c r="B1192" s="1000" t="s">
        <v>8939</v>
      </c>
      <c r="C1192" s="54">
        <v>25000000</v>
      </c>
      <c r="D1192" s="60"/>
    </row>
    <row r="1193" spans="1:4" x14ac:dyDescent="0.25">
      <c r="A1193" s="60">
        <f t="shared" si="15"/>
        <v>7</v>
      </c>
      <c r="B1193" s="1000" t="s">
        <v>8940</v>
      </c>
      <c r="C1193" s="54">
        <v>50000000</v>
      </c>
      <c r="D1193" s="60"/>
    </row>
    <row r="1194" spans="1:4" x14ac:dyDescent="0.25">
      <c r="A1194" s="60">
        <f t="shared" si="15"/>
        <v>8</v>
      </c>
      <c r="B1194" s="1000" t="s">
        <v>8941</v>
      </c>
      <c r="C1194" s="54">
        <v>25000000</v>
      </c>
      <c r="D1194" s="60"/>
    </row>
    <row r="1195" spans="1:4" x14ac:dyDescent="0.25">
      <c r="A1195" s="60">
        <f t="shared" si="15"/>
        <v>9</v>
      </c>
      <c r="B1195" s="1000" t="s">
        <v>8942</v>
      </c>
      <c r="C1195" s="54">
        <v>20000000</v>
      </c>
      <c r="D1195" s="60"/>
    </row>
    <row r="1196" spans="1:4" x14ac:dyDescent="0.25">
      <c r="A1196" s="60">
        <f t="shared" si="15"/>
        <v>10</v>
      </c>
      <c r="B1196" s="1000" t="s">
        <v>8943</v>
      </c>
      <c r="C1196" s="54">
        <v>20000000</v>
      </c>
      <c r="D1196" s="60"/>
    </row>
    <row r="1197" spans="1:4" x14ac:dyDescent="0.25">
      <c r="A1197" s="60">
        <f t="shared" si="15"/>
        <v>11</v>
      </c>
      <c r="B1197" s="1000" t="s">
        <v>8944</v>
      </c>
      <c r="C1197" s="54">
        <v>20000000</v>
      </c>
      <c r="D1197" s="60"/>
    </row>
    <row r="1198" spans="1:4" x14ac:dyDescent="0.25">
      <c r="A1198" s="60"/>
      <c r="B1198" s="60"/>
      <c r="C1198" s="60"/>
      <c r="D1198" s="60"/>
    </row>
    <row r="1199" spans="1:4" ht="31.2" x14ac:dyDescent="0.25">
      <c r="A1199" s="60"/>
      <c r="B1199" s="1024" t="s">
        <v>8945</v>
      </c>
      <c r="C1199" s="68">
        <v>410000000</v>
      </c>
      <c r="D1199" s="796" t="s">
        <v>7902</v>
      </c>
    </row>
    <row r="1200" spans="1:4" x14ac:dyDescent="0.25">
      <c r="A1200" s="60">
        <f t="shared" si="15"/>
        <v>1</v>
      </c>
      <c r="B1200" s="1000" t="s">
        <v>8946</v>
      </c>
      <c r="C1200" s="54">
        <v>25000000</v>
      </c>
      <c r="D1200" s="60"/>
    </row>
    <row r="1201" spans="1:4" x14ac:dyDescent="0.25">
      <c r="A1201" s="60">
        <f t="shared" si="15"/>
        <v>2</v>
      </c>
      <c r="B1201" s="1000" t="s">
        <v>8947</v>
      </c>
      <c r="C1201" s="54">
        <v>20000000</v>
      </c>
      <c r="D1201" s="60"/>
    </row>
    <row r="1202" spans="1:4" x14ac:dyDescent="0.25">
      <c r="A1202" s="60">
        <f t="shared" si="15"/>
        <v>3</v>
      </c>
      <c r="B1202" s="1000" t="s">
        <v>8948</v>
      </c>
      <c r="C1202" s="54">
        <v>20000000</v>
      </c>
      <c r="D1202" s="60"/>
    </row>
    <row r="1203" spans="1:4" x14ac:dyDescent="0.25">
      <c r="A1203" s="60">
        <f t="shared" si="15"/>
        <v>4</v>
      </c>
      <c r="B1203" s="1000" t="s">
        <v>8949</v>
      </c>
      <c r="C1203" s="54">
        <v>20000000</v>
      </c>
      <c r="D1203" s="60"/>
    </row>
    <row r="1204" spans="1:4" x14ac:dyDescent="0.25">
      <c r="A1204" s="60">
        <f t="shared" si="15"/>
        <v>5</v>
      </c>
      <c r="B1204" s="1000" t="s">
        <v>8950</v>
      </c>
      <c r="C1204" s="54">
        <v>20000000</v>
      </c>
      <c r="D1204" s="60"/>
    </row>
    <row r="1205" spans="1:4" x14ac:dyDescent="0.25">
      <c r="A1205" s="60">
        <f t="shared" si="15"/>
        <v>6</v>
      </c>
      <c r="B1205" s="1000" t="s">
        <v>8951</v>
      </c>
      <c r="C1205" s="54">
        <v>25000000</v>
      </c>
      <c r="D1205" s="60"/>
    </row>
    <row r="1206" spans="1:4" x14ac:dyDescent="0.25">
      <c r="A1206" s="60">
        <f t="shared" si="15"/>
        <v>7</v>
      </c>
      <c r="B1206" s="456" t="s">
        <v>8952</v>
      </c>
      <c r="C1206" s="54">
        <v>50000000</v>
      </c>
      <c r="D1206" s="60"/>
    </row>
    <row r="1207" spans="1:4" x14ac:dyDescent="0.25">
      <c r="A1207" s="60">
        <f t="shared" si="15"/>
        <v>8</v>
      </c>
      <c r="B1207" s="1000" t="s">
        <v>8953</v>
      </c>
      <c r="C1207" s="54">
        <v>100000000</v>
      </c>
      <c r="D1207" s="60"/>
    </row>
    <row r="1208" spans="1:4" x14ac:dyDescent="0.25">
      <c r="A1208" s="60">
        <f t="shared" si="15"/>
        <v>9</v>
      </c>
      <c r="B1208" s="1000" t="s">
        <v>8954</v>
      </c>
      <c r="C1208" s="54">
        <v>70000000</v>
      </c>
      <c r="D1208" s="60"/>
    </row>
    <row r="1209" spans="1:4" x14ac:dyDescent="0.25">
      <c r="A1209" s="60">
        <f t="shared" si="15"/>
        <v>10</v>
      </c>
      <c r="B1209" s="456" t="s">
        <v>8955</v>
      </c>
      <c r="C1209" s="54">
        <v>50000000</v>
      </c>
      <c r="D1209" s="60"/>
    </row>
    <row r="1210" spans="1:4" x14ac:dyDescent="0.25">
      <c r="A1210" s="60">
        <f t="shared" si="15"/>
        <v>11</v>
      </c>
      <c r="B1210" s="1000" t="s">
        <v>8956</v>
      </c>
      <c r="C1210" s="54">
        <v>10000000</v>
      </c>
      <c r="D1210" s="60"/>
    </row>
    <row r="1211" spans="1:4" x14ac:dyDescent="0.25">
      <c r="A1211" s="60"/>
      <c r="B1211" s="60"/>
      <c r="C1211" s="60"/>
      <c r="D1211" s="60"/>
    </row>
    <row r="1212" spans="1:4" ht="31.2" x14ac:dyDescent="0.25">
      <c r="A1212" s="60"/>
      <c r="B1212" s="1024" t="s">
        <v>8957</v>
      </c>
      <c r="C1212" s="68">
        <v>655000000</v>
      </c>
      <c r="D1212" s="796" t="s">
        <v>7902</v>
      </c>
    </row>
    <row r="1213" spans="1:4" x14ac:dyDescent="0.25">
      <c r="A1213" s="60">
        <f t="shared" si="15"/>
        <v>1</v>
      </c>
      <c r="B1213" s="1000" t="s">
        <v>8958</v>
      </c>
      <c r="C1213" s="54">
        <v>25000000</v>
      </c>
      <c r="D1213" s="60"/>
    </row>
    <row r="1214" spans="1:4" x14ac:dyDescent="0.25">
      <c r="A1214" s="60">
        <f t="shared" si="15"/>
        <v>2</v>
      </c>
      <c r="B1214" s="1000" t="s">
        <v>8959</v>
      </c>
      <c r="C1214" s="54">
        <v>100000000</v>
      </c>
      <c r="D1214" s="60"/>
    </row>
    <row r="1215" spans="1:4" x14ac:dyDescent="0.25">
      <c r="A1215" s="60">
        <f t="shared" si="15"/>
        <v>3</v>
      </c>
      <c r="B1215" s="1000" t="s">
        <v>8960</v>
      </c>
      <c r="C1215" s="54">
        <v>30000000</v>
      </c>
      <c r="D1215" s="60"/>
    </row>
    <row r="1216" spans="1:4" x14ac:dyDescent="0.25">
      <c r="A1216" s="60">
        <f t="shared" si="15"/>
        <v>4</v>
      </c>
      <c r="B1216" s="456" t="s">
        <v>8961</v>
      </c>
      <c r="C1216" s="54">
        <v>50000000</v>
      </c>
      <c r="D1216" s="60"/>
    </row>
    <row r="1217" spans="1:4" x14ac:dyDescent="0.25">
      <c r="A1217" s="60">
        <f t="shared" si="15"/>
        <v>5</v>
      </c>
      <c r="B1217" s="1000" t="s">
        <v>8962</v>
      </c>
      <c r="C1217" s="54">
        <v>20000000</v>
      </c>
      <c r="D1217" s="60"/>
    </row>
    <row r="1218" spans="1:4" x14ac:dyDescent="0.25">
      <c r="A1218" s="60">
        <f t="shared" si="15"/>
        <v>6</v>
      </c>
      <c r="B1218" s="1000" t="s">
        <v>8963</v>
      </c>
      <c r="C1218" s="54">
        <v>20000000</v>
      </c>
      <c r="D1218" s="60"/>
    </row>
    <row r="1219" spans="1:4" x14ac:dyDescent="0.25">
      <c r="A1219" s="60">
        <f t="shared" si="15"/>
        <v>7</v>
      </c>
      <c r="B1219" s="1000" t="s">
        <v>8964</v>
      </c>
      <c r="C1219" s="54">
        <v>20000000</v>
      </c>
      <c r="D1219" s="60"/>
    </row>
    <row r="1220" spans="1:4" x14ac:dyDescent="0.25">
      <c r="A1220" s="60">
        <f t="shared" si="15"/>
        <v>8</v>
      </c>
      <c r="B1220" s="1000" t="s">
        <v>8965</v>
      </c>
      <c r="C1220" s="54">
        <v>20000000</v>
      </c>
      <c r="D1220" s="60"/>
    </row>
    <row r="1221" spans="1:4" x14ac:dyDescent="0.25">
      <c r="A1221" s="60">
        <f t="shared" si="15"/>
        <v>9</v>
      </c>
      <c r="B1221" s="456" t="s">
        <v>8966</v>
      </c>
      <c r="C1221" s="54">
        <v>80000000</v>
      </c>
      <c r="D1221" s="60"/>
    </row>
    <row r="1222" spans="1:4" x14ac:dyDescent="0.25">
      <c r="A1222" s="60">
        <f t="shared" si="15"/>
        <v>10</v>
      </c>
      <c r="B1222" s="1000" t="s">
        <v>8967</v>
      </c>
      <c r="C1222" s="54">
        <v>100000000</v>
      </c>
      <c r="D1222" s="60"/>
    </row>
    <row r="1223" spans="1:4" x14ac:dyDescent="0.25">
      <c r="A1223" s="60">
        <f t="shared" si="15"/>
        <v>11</v>
      </c>
      <c r="B1223" s="1000" t="s">
        <v>8968</v>
      </c>
      <c r="C1223" s="54">
        <v>10000000</v>
      </c>
      <c r="D1223" s="60"/>
    </row>
    <row r="1224" spans="1:4" x14ac:dyDescent="0.25">
      <c r="A1224" s="60">
        <f t="shared" si="15"/>
        <v>12</v>
      </c>
      <c r="B1224" s="456" t="s">
        <v>8969</v>
      </c>
      <c r="C1224" s="54">
        <v>50000000</v>
      </c>
      <c r="D1224" s="60"/>
    </row>
    <row r="1225" spans="1:4" x14ac:dyDescent="0.25">
      <c r="A1225" s="60">
        <f t="shared" si="15"/>
        <v>13</v>
      </c>
      <c r="B1225" s="1000" t="s">
        <v>8970</v>
      </c>
      <c r="C1225" s="54">
        <v>100000000</v>
      </c>
      <c r="D1225" s="60"/>
    </row>
    <row r="1226" spans="1:4" x14ac:dyDescent="0.25">
      <c r="A1226" s="60">
        <f t="shared" si="15"/>
        <v>14</v>
      </c>
      <c r="B1226" s="1000" t="s">
        <v>8971</v>
      </c>
      <c r="C1226" s="54">
        <v>30000000</v>
      </c>
      <c r="D1226" s="60"/>
    </row>
    <row r="1227" spans="1:4" x14ac:dyDescent="0.25">
      <c r="A1227" s="60"/>
      <c r="B1227" s="60"/>
      <c r="C1227" s="60"/>
      <c r="D1227" s="60"/>
    </row>
    <row r="1228" spans="1:4" ht="31.2" x14ac:dyDescent="0.25">
      <c r="A1228" s="60"/>
      <c r="B1228" s="1024" t="s">
        <v>8972</v>
      </c>
      <c r="C1228" s="68">
        <v>760000000</v>
      </c>
      <c r="D1228" s="796" t="s">
        <v>7902</v>
      </c>
    </row>
    <row r="1229" spans="1:4" x14ac:dyDescent="0.25">
      <c r="A1229" s="60">
        <f t="shared" si="15"/>
        <v>1</v>
      </c>
      <c r="B1229" s="1000" t="s">
        <v>8973</v>
      </c>
      <c r="C1229" s="54">
        <v>25000000</v>
      </c>
      <c r="D1229" s="60"/>
    </row>
    <row r="1230" spans="1:4" x14ac:dyDescent="0.25">
      <c r="A1230" s="60">
        <f t="shared" si="15"/>
        <v>2</v>
      </c>
      <c r="B1230" s="1000" t="s">
        <v>8974</v>
      </c>
      <c r="C1230" s="54">
        <v>30000000</v>
      </c>
      <c r="D1230" s="60"/>
    </row>
    <row r="1231" spans="1:4" x14ac:dyDescent="0.25">
      <c r="A1231" s="60">
        <f t="shared" si="15"/>
        <v>3</v>
      </c>
      <c r="B1231" s="1000" t="s">
        <v>8975</v>
      </c>
      <c r="C1231" s="54">
        <v>50000000</v>
      </c>
      <c r="D1231" s="60"/>
    </row>
    <row r="1232" spans="1:4" x14ac:dyDescent="0.25">
      <c r="A1232" s="60">
        <f t="shared" si="15"/>
        <v>4</v>
      </c>
      <c r="B1232" s="1000" t="s">
        <v>8976</v>
      </c>
      <c r="C1232" s="54">
        <v>25000000</v>
      </c>
      <c r="D1232" s="60"/>
    </row>
    <row r="1233" spans="1:4" x14ac:dyDescent="0.25">
      <c r="A1233" s="60">
        <f t="shared" si="15"/>
        <v>5</v>
      </c>
      <c r="B1233" s="1000" t="s">
        <v>8977</v>
      </c>
      <c r="C1233" s="54">
        <v>20000000</v>
      </c>
      <c r="D1233" s="60"/>
    </row>
    <row r="1234" spans="1:4" x14ac:dyDescent="0.25">
      <c r="A1234" s="60">
        <f t="shared" si="15"/>
        <v>6</v>
      </c>
      <c r="B1234" s="1000" t="s">
        <v>8978</v>
      </c>
      <c r="C1234" s="54">
        <v>20000000</v>
      </c>
      <c r="D1234" s="60"/>
    </row>
    <row r="1235" spans="1:4" x14ac:dyDescent="0.25">
      <c r="A1235" s="60">
        <f t="shared" si="15"/>
        <v>7</v>
      </c>
      <c r="B1235" s="1000" t="s">
        <v>8979</v>
      </c>
      <c r="C1235" s="54">
        <v>30000000</v>
      </c>
      <c r="D1235" s="60"/>
    </row>
    <row r="1236" spans="1:4" x14ac:dyDescent="0.25">
      <c r="A1236" s="60">
        <f t="shared" si="15"/>
        <v>8</v>
      </c>
      <c r="B1236" s="1000" t="s">
        <v>8980</v>
      </c>
      <c r="C1236" s="54">
        <v>20000000</v>
      </c>
      <c r="D1236" s="60"/>
    </row>
    <row r="1237" spans="1:4" x14ac:dyDescent="0.25">
      <c r="A1237" s="60">
        <f t="shared" si="15"/>
        <v>9</v>
      </c>
      <c r="B1237" s="1000" t="s">
        <v>8981</v>
      </c>
      <c r="C1237" s="54">
        <v>20000000</v>
      </c>
      <c r="D1237" s="60"/>
    </row>
    <row r="1238" spans="1:4" x14ac:dyDescent="0.25">
      <c r="A1238" s="60">
        <f t="shared" si="15"/>
        <v>10</v>
      </c>
      <c r="B1238" s="1000" t="s">
        <v>8982</v>
      </c>
      <c r="C1238" s="54">
        <v>30000000</v>
      </c>
      <c r="D1238" s="60"/>
    </row>
    <row r="1239" spans="1:4" x14ac:dyDescent="0.25">
      <c r="A1239" s="60">
        <f t="shared" si="15"/>
        <v>11</v>
      </c>
      <c r="B1239" s="1000" t="s">
        <v>8983</v>
      </c>
      <c r="C1239" s="54">
        <v>35000000</v>
      </c>
      <c r="D1239" s="60"/>
    </row>
    <row r="1240" spans="1:4" x14ac:dyDescent="0.25">
      <c r="A1240" s="60">
        <f t="shared" si="15"/>
        <v>12</v>
      </c>
      <c r="B1240" s="1000" t="s">
        <v>8984</v>
      </c>
      <c r="C1240" s="54">
        <v>15000000</v>
      </c>
      <c r="D1240" s="60"/>
    </row>
    <row r="1241" spans="1:4" x14ac:dyDescent="0.25">
      <c r="A1241" s="60">
        <f t="shared" si="15"/>
        <v>13</v>
      </c>
      <c r="B1241" s="1000" t="s">
        <v>8985</v>
      </c>
      <c r="C1241" s="54">
        <v>35000000</v>
      </c>
      <c r="D1241" s="60"/>
    </row>
    <row r="1242" spans="1:4" x14ac:dyDescent="0.25">
      <c r="A1242" s="60">
        <f t="shared" si="15"/>
        <v>14</v>
      </c>
      <c r="B1242" s="1000" t="s">
        <v>8986</v>
      </c>
      <c r="C1242" s="54">
        <v>20000000</v>
      </c>
      <c r="D1242" s="60"/>
    </row>
    <row r="1243" spans="1:4" x14ac:dyDescent="0.25">
      <c r="A1243" s="60">
        <f t="shared" si="15"/>
        <v>15</v>
      </c>
      <c r="B1243" s="456" t="s">
        <v>8987</v>
      </c>
      <c r="C1243" s="54">
        <v>30000000</v>
      </c>
      <c r="D1243" s="60"/>
    </row>
    <row r="1244" spans="1:4" x14ac:dyDescent="0.25">
      <c r="A1244" s="60">
        <f t="shared" si="15"/>
        <v>16</v>
      </c>
      <c r="B1244" s="456" t="s">
        <v>8988</v>
      </c>
      <c r="C1244" s="54">
        <v>20000000</v>
      </c>
      <c r="D1244" s="60"/>
    </row>
    <row r="1245" spans="1:4" x14ac:dyDescent="0.25">
      <c r="A1245" s="60">
        <f t="shared" si="15"/>
        <v>17</v>
      </c>
      <c r="B1245" s="1000" t="s">
        <v>8989</v>
      </c>
      <c r="C1245" s="54">
        <v>30000000</v>
      </c>
      <c r="D1245" s="60"/>
    </row>
    <row r="1246" spans="1:4" x14ac:dyDescent="0.25">
      <c r="A1246" s="60">
        <f t="shared" si="15"/>
        <v>18</v>
      </c>
      <c r="B1246" s="1000" t="s">
        <v>8990</v>
      </c>
      <c r="C1246" s="54">
        <v>20000000</v>
      </c>
      <c r="D1246" s="60"/>
    </row>
    <row r="1247" spans="1:4" x14ac:dyDescent="0.25">
      <c r="A1247" s="60">
        <f t="shared" si="15"/>
        <v>19</v>
      </c>
      <c r="B1247" s="1000" t="s">
        <v>8991</v>
      </c>
      <c r="C1247" s="54">
        <v>50000000</v>
      </c>
      <c r="D1247" s="60"/>
    </row>
    <row r="1248" spans="1:4" x14ac:dyDescent="0.25">
      <c r="A1248" s="60">
        <f t="shared" ref="A1248:A1311" si="16">A1247+1</f>
        <v>20</v>
      </c>
      <c r="B1248" s="1000" t="s">
        <v>8992</v>
      </c>
      <c r="C1248" s="54">
        <v>30000000</v>
      </c>
      <c r="D1248" s="60"/>
    </row>
    <row r="1249" spans="1:4" x14ac:dyDescent="0.25">
      <c r="A1249" s="60">
        <f t="shared" si="16"/>
        <v>21</v>
      </c>
      <c r="B1249" s="1000" t="s">
        <v>8993</v>
      </c>
      <c r="C1249" s="54">
        <v>10000000</v>
      </c>
      <c r="D1249" s="60"/>
    </row>
    <row r="1250" spans="1:4" x14ac:dyDescent="0.25">
      <c r="A1250" s="60">
        <f t="shared" si="16"/>
        <v>22</v>
      </c>
      <c r="B1250" s="1000" t="s">
        <v>8994</v>
      </c>
      <c r="C1250" s="54">
        <v>15000000</v>
      </c>
      <c r="D1250" s="60"/>
    </row>
    <row r="1251" spans="1:4" x14ac:dyDescent="0.25">
      <c r="A1251" s="60">
        <f t="shared" si="16"/>
        <v>23</v>
      </c>
      <c r="B1251" s="1000" t="s">
        <v>8995</v>
      </c>
      <c r="C1251" s="54">
        <v>15000000</v>
      </c>
      <c r="D1251" s="60"/>
    </row>
    <row r="1252" spans="1:4" x14ac:dyDescent="0.25">
      <c r="A1252" s="60">
        <f t="shared" si="16"/>
        <v>24</v>
      </c>
      <c r="B1252" s="1000" t="s">
        <v>8996</v>
      </c>
      <c r="C1252" s="54">
        <v>55000000</v>
      </c>
      <c r="D1252" s="60"/>
    </row>
    <row r="1253" spans="1:4" x14ac:dyDescent="0.25">
      <c r="A1253" s="60">
        <f t="shared" si="16"/>
        <v>25</v>
      </c>
      <c r="B1253" s="1000" t="s">
        <v>8997</v>
      </c>
      <c r="C1253" s="54">
        <v>30000000</v>
      </c>
      <c r="D1253" s="60"/>
    </row>
    <row r="1254" spans="1:4" x14ac:dyDescent="0.25">
      <c r="A1254" s="60">
        <f t="shared" si="16"/>
        <v>26</v>
      </c>
      <c r="B1254" s="1000" t="s">
        <v>8998</v>
      </c>
      <c r="C1254" s="54">
        <v>30000000</v>
      </c>
      <c r="D1254" s="60"/>
    </row>
    <row r="1255" spans="1:4" x14ac:dyDescent="0.25">
      <c r="A1255" s="60">
        <f t="shared" si="16"/>
        <v>27</v>
      </c>
      <c r="B1255" s="1000" t="s">
        <v>8999</v>
      </c>
      <c r="C1255" s="54">
        <v>30000000</v>
      </c>
      <c r="D1255" s="60"/>
    </row>
    <row r="1256" spans="1:4" x14ac:dyDescent="0.25">
      <c r="A1256" s="60">
        <f t="shared" si="16"/>
        <v>28</v>
      </c>
      <c r="B1256" s="1000" t="s">
        <v>9000</v>
      </c>
      <c r="C1256" s="54">
        <v>20000000</v>
      </c>
      <c r="D1256" s="60"/>
    </row>
    <row r="1257" spans="1:4" x14ac:dyDescent="0.25">
      <c r="A1257" s="60"/>
      <c r="B1257" s="60"/>
      <c r="C1257" s="60"/>
      <c r="D1257" s="60"/>
    </row>
    <row r="1258" spans="1:4" x14ac:dyDescent="0.25">
      <c r="A1258" s="60"/>
      <c r="B1258" s="1024" t="s">
        <v>9001</v>
      </c>
      <c r="C1258" s="68">
        <v>250000000</v>
      </c>
      <c r="D1258" s="796" t="s">
        <v>7902</v>
      </c>
    </row>
    <row r="1259" spans="1:4" x14ac:dyDescent="0.25">
      <c r="A1259" s="60">
        <f t="shared" si="16"/>
        <v>1</v>
      </c>
      <c r="B1259" s="1000" t="s">
        <v>9002</v>
      </c>
      <c r="C1259" s="54">
        <v>25000000</v>
      </c>
      <c r="D1259" s="60"/>
    </row>
    <row r="1260" spans="1:4" x14ac:dyDescent="0.25">
      <c r="A1260" s="60">
        <f t="shared" si="16"/>
        <v>2</v>
      </c>
      <c r="B1260" s="1000" t="s">
        <v>9003</v>
      </c>
      <c r="C1260" s="54">
        <v>20000000</v>
      </c>
      <c r="D1260" s="60"/>
    </row>
    <row r="1261" spans="1:4" x14ac:dyDescent="0.25">
      <c r="A1261" s="60">
        <f t="shared" si="16"/>
        <v>3</v>
      </c>
      <c r="B1261" s="1000" t="s">
        <v>9004</v>
      </c>
      <c r="C1261" s="54">
        <v>20000000</v>
      </c>
      <c r="D1261" s="60"/>
    </row>
    <row r="1262" spans="1:4" x14ac:dyDescent="0.25">
      <c r="A1262" s="60">
        <f t="shared" si="16"/>
        <v>4</v>
      </c>
      <c r="B1262" s="1000" t="s">
        <v>9005</v>
      </c>
      <c r="C1262" s="54">
        <v>20000000</v>
      </c>
      <c r="D1262" s="60"/>
    </row>
    <row r="1263" spans="1:4" x14ac:dyDescent="0.25">
      <c r="A1263" s="60">
        <f t="shared" si="16"/>
        <v>5</v>
      </c>
      <c r="B1263" s="1000" t="s">
        <v>9006</v>
      </c>
      <c r="C1263" s="54">
        <v>20000000</v>
      </c>
      <c r="D1263" s="60"/>
    </row>
    <row r="1264" spans="1:4" x14ac:dyDescent="0.25">
      <c r="A1264" s="60">
        <f t="shared" si="16"/>
        <v>6</v>
      </c>
      <c r="B1264" s="1000" t="s">
        <v>9007</v>
      </c>
      <c r="C1264" s="54">
        <v>30000000</v>
      </c>
      <c r="D1264" s="60"/>
    </row>
    <row r="1265" spans="1:4" x14ac:dyDescent="0.25">
      <c r="A1265" s="60">
        <f t="shared" si="16"/>
        <v>7</v>
      </c>
      <c r="B1265" s="1000" t="s">
        <v>9008</v>
      </c>
      <c r="C1265" s="54">
        <v>25000000</v>
      </c>
      <c r="D1265" s="60"/>
    </row>
    <row r="1266" spans="1:4" x14ac:dyDescent="0.25">
      <c r="A1266" s="60">
        <f t="shared" si="16"/>
        <v>8</v>
      </c>
      <c r="B1266" s="1000" t="s">
        <v>9009</v>
      </c>
      <c r="C1266" s="54">
        <v>45000000</v>
      </c>
      <c r="D1266" s="60"/>
    </row>
    <row r="1267" spans="1:4" x14ac:dyDescent="0.25">
      <c r="A1267" s="60">
        <f t="shared" si="16"/>
        <v>9</v>
      </c>
      <c r="B1267" s="1000" t="s">
        <v>9010</v>
      </c>
      <c r="C1267" s="54">
        <v>20000000</v>
      </c>
      <c r="D1267" s="60"/>
    </row>
    <row r="1268" spans="1:4" x14ac:dyDescent="0.25">
      <c r="A1268" s="60">
        <f t="shared" si="16"/>
        <v>10</v>
      </c>
      <c r="B1268" s="1000" t="s">
        <v>9011</v>
      </c>
      <c r="C1268" s="54">
        <v>25000000</v>
      </c>
      <c r="D1268" s="60"/>
    </row>
    <row r="1269" spans="1:4" x14ac:dyDescent="0.25">
      <c r="A1269" s="60"/>
      <c r="B1269" s="60"/>
      <c r="C1269" s="60"/>
      <c r="D1269" s="60"/>
    </row>
    <row r="1270" spans="1:4" ht="31.2" x14ac:dyDescent="0.25">
      <c r="A1270" s="60"/>
      <c r="B1270" s="1024" t="s">
        <v>9012</v>
      </c>
      <c r="C1270" s="68">
        <v>315000000</v>
      </c>
      <c r="D1270" s="796" t="s">
        <v>7902</v>
      </c>
    </row>
    <row r="1271" spans="1:4" x14ac:dyDescent="0.25">
      <c r="A1271" s="60">
        <f t="shared" si="16"/>
        <v>1</v>
      </c>
      <c r="B1271" s="1000" t="s">
        <v>9013</v>
      </c>
      <c r="C1271" s="54">
        <v>75000000</v>
      </c>
      <c r="D1271" s="60"/>
    </row>
    <row r="1272" spans="1:4" x14ac:dyDescent="0.25">
      <c r="A1272" s="60">
        <f t="shared" si="16"/>
        <v>2</v>
      </c>
      <c r="B1272" s="1000" t="s">
        <v>9014</v>
      </c>
      <c r="C1272" s="54">
        <v>40000000</v>
      </c>
      <c r="D1272" s="60"/>
    </row>
    <row r="1273" spans="1:4" x14ac:dyDescent="0.25">
      <c r="A1273" s="60">
        <f t="shared" si="16"/>
        <v>3</v>
      </c>
      <c r="B1273" s="1000" t="s">
        <v>9015</v>
      </c>
      <c r="C1273" s="54">
        <v>20000000</v>
      </c>
      <c r="D1273" s="60"/>
    </row>
    <row r="1274" spans="1:4" x14ac:dyDescent="0.25">
      <c r="A1274" s="60">
        <f t="shared" si="16"/>
        <v>4</v>
      </c>
      <c r="B1274" s="1000" t="s">
        <v>9016</v>
      </c>
      <c r="C1274" s="54">
        <v>30000000</v>
      </c>
      <c r="D1274" s="60"/>
    </row>
    <row r="1275" spans="1:4" x14ac:dyDescent="0.25">
      <c r="A1275" s="60">
        <f t="shared" si="16"/>
        <v>5</v>
      </c>
      <c r="B1275" s="1000" t="s">
        <v>9017</v>
      </c>
      <c r="C1275" s="54">
        <v>100000000</v>
      </c>
      <c r="D1275" s="60"/>
    </row>
    <row r="1276" spans="1:4" x14ac:dyDescent="0.25">
      <c r="A1276" s="60">
        <f t="shared" si="16"/>
        <v>6</v>
      </c>
      <c r="B1276" s="1000" t="s">
        <v>9018</v>
      </c>
      <c r="C1276" s="54">
        <v>25000000</v>
      </c>
      <c r="D1276" s="60"/>
    </row>
    <row r="1277" spans="1:4" x14ac:dyDescent="0.25">
      <c r="A1277" s="60">
        <f t="shared" si="16"/>
        <v>7</v>
      </c>
      <c r="B1277" s="1000" t="s">
        <v>9019</v>
      </c>
      <c r="C1277" s="54">
        <v>25000000</v>
      </c>
      <c r="D1277" s="60"/>
    </row>
    <row r="1278" spans="1:4" x14ac:dyDescent="0.25">
      <c r="A1278" s="60"/>
      <c r="B1278" s="60"/>
      <c r="C1278" s="60"/>
      <c r="D1278" s="60"/>
    </row>
    <row r="1279" spans="1:4" x14ac:dyDescent="0.25">
      <c r="A1279" s="60"/>
      <c r="B1279" s="1024" t="s">
        <v>9020</v>
      </c>
      <c r="C1279" s="68">
        <v>270000000</v>
      </c>
      <c r="D1279" s="796" t="s">
        <v>7902</v>
      </c>
    </row>
    <row r="1280" spans="1:4" x14ac:dyDescent="0.25">
      <c r="A1280" s="60">
        <f t="shared" si="16"/>
        <v>1</v>
      </c>
      <c r="B1280" s="1000" t="s">
        <v>9021</v>
      </c>
      <c r="C1280" s="54">
        <v>30000000</v>
      </c>
      <c r="D1280" s="60"/>
    </row>
    <row r="1281" spans="1:4" x14ac:dyDescent="0.25">
      <c r="A1281" s="60">
        <f t="shared" si="16"/>
        <v>2</v>
      </c>
      <c r="B1281" s="1000" t="s">
        <v>9022</v>
      </c>
      <c r="C1281" s="54">
        <v>30000000</v>
      </c>
      <c r="D1281" s="60"/>
    </row>
    <row r="1282" spans="1:4" x14ac:dyDescent="0.25">
      <c r="A1282" s="60">
        <f t="shared" si="16"/>
        <v>3</v>
      </c>
      <c r="B1282" s="1000" t="s">
        <v>9023</v>
      </c>
      <c r="C1282" s="54">
        <v>20000000</v>
      </c>
      <c r="D1282" s="60"/>
    </row>
    <row r="1283" spans="1:4" x14ac:dyDescent="0.25">
      <c r="A1283" s="60">
        <f t="shared" si="16"/>
        <v>4</v>
      </c>
      <c r="B1283" s="1000" t="s">
        <v>9024</v>
      </c>
      <c r="C1283" s="54">
        <v>20000000</v>
      </c>
      <c r="D1283" s="60"/>
    </row>
    <row r="1284" spans="1:4" x14ac:dyDescent="0.25">
      <c r="A1284" s="60">
        <f t="shared" si="16"/>
        <v>5</v>
      </c>
      <c r="B1284" s="1000" t="s">
        <v>9025</v>
      </c>
      <c r="C1284" s="54">
        <v>20000000</v>
      </c>
      <c r="D1284" s="60"/>
    </row>
    <row r="1285" spans="1:4" x14ac:dyDescent="0.25">
      <c r="A1285" s="60">
        <f t="shared" si="16"/>
        <v>6</v>
      </c>
      <c r="B1285" s="1000" t="s">
        <v>9026</v>
      </c>
      <c r="C1285" s="54">
        <v>20000000</v>
      </c>
      <c r="D1285" s="60"/>
    </row>
    <row r="1286" spans="1:4" x14ac:dyDescent="0.25">
      <c r="A1286" s="60">
        <f t="shared" si="16"/>
        <v>7</v>
      </c>
      <c r="B1286" s="1000" t="s">
        <v>9027</v>
      </c>
      <c r="C1286" s="54">
        <v>20000000</v>
      </c>
      <c r="D1286" s="60"/>
    </row>
    <row r="1287" spans="1:4" x14ac:dyDescent="0.25">
      <c r="A1287" s="60">
        <f t="shared" si="16"/>
        <v>8</v>
      </c>
      <c r="B1287" s="1000" t="s">
        <v>9028</v>
      </c>
      <c r="C1287" s="54">
        <v>25000000</v>
      </c>
      <c r="D1287" s="60"/>
    </row>
    <row r="1288" spans="1:4" x14ac:dyDescent="0.25">
      <c r="A1288" s="60">
        <f t="shared" si="16"/>
        <v>9</v>
      </c>
      <c r="B1288" s="1000" t="s">
        <v>9029</v>
      </c>
      <c r="C1288" s="54">
        <v>10000000</v>
      </c>
      <c r="D1288" s="60"/>
    </row>
    <row r="1289" spans="1:4" x14ac:dyDescent="0.25">
      <c r="A1289" s="60">
        <f t="shared" si="16"/>
        <v>10</v>
      </c>
      <c r="B1289" s="1000" t="s">
        <v>9030</v>
      </c>
      <c r="C1289" s="54">
        <v>15000000</v>
      </c>
      <c r="D1289" s="60"/>
    </row>
    <row r="1290" spans="1:4" x14ac:dyDescent="0.25">
      <c r="A1290" s="60">
        <f t="shared" si="16"/>
        <v>11</v>
      </c>
      <c r="B1290" s="1000" t="s">
        <v>9031</v>
      </c>
      <c r="C1290" s="54">
        <v>10000000</v>
      </c>
      <c r="D1290" s="60"/>
    </row>
    <row r="1291" spans="1:4" x14ac:dyDescent="0.25">
      <c r="A1291" s="60">
        <f t="shared" si="16"/>
        <v>12</v>
      </c>
      <c r="B1291" s="1000" t="s">
        <v>9032</v>
      </c>
      <c r="C1291" s="54">
        <v>10000000</v>
      </c>
      <c r="D1291" s="60"/>
    </row>
    <row r="1292" spans="1:4" x14ac:dyDescent="0.25">
      <c r="A1292" s="60">
        <f t="shared" si="16"/>
        <v>13</v>
      </c>
      <c r="B1292" s="1000" t="s">
        <v>9033</v>
      </c>
      <c r="C1292" s="54">
        <v>20000000</v>
      </c>
      <c r="D1292" s="60"/>
    </row>
    <row r="1293" spans="1:4" x14ac:dyDescent="0.25">
      <c r="A1293" s="60">
        <f t="shared" si="16"/>
        <v>14</v>
      </c>
      <c r="B1293" s="1000" t="s">
        <v>9034</v>
      </c>
      <c r="C1293" s="54">
        <v>10000000</v>
      </c>
      <c r="D1293" s="60"/>
    </row>
    <row r="1294" spans="1:4" x14ac:dyDescent="0.25">
      <c r="A1294" s="60">
        <f t="shared" si="16"/>
        <v>15</v>
      </c>
      <c r="B1294" s="1000" t="s">
        <v>9035</v>
      </c>
      <c r="C1294" s="54">
        <v>10000000</v>
      </c>
      <c r="D1294" s="60"/>
    </row>
    <row r="1295" spans="1:4" x14ac:dyDescent="0.25">
      <c r="A1295" s="60"/>
      <c r="B1295" s="60"/>
      <c r="C1295" s="60"/>
      <c r="D1295" s="60"/>
    </row>
    <row r="1296" spans="1:4" ht="31.2" x14ac:dyDescent="0.25">
      <c r="A1296" s="60"/>
      <c r="B1296" s="1024" t="s">
        <v>9036</v>
      </c>
      <c r="C1296" s="68">
        <v>105000000</v>
      </c>
      <c r="D1296" s="796" t="s">
        <v>7902</v>
      </c>
    </row>
    <row r="1297" spans="1:4" x14ac:dyDescent="0.25">
      <c r="A1297" s="60">
        <f t="shared" si="16"/>
        <v>1</v>
      </c>
      <c r="B1297" s="1000" t="s">
        <v>9037</v>
      </c>
      <c r="C1297" s="54">
        <v>25000000</v>
      </c>
      <c r="D1297" s="60"/>
    </row>
    <row r="1298" spans="1:4" x14ac:dyDescent="0.25">
      <c r="A1298" s="60">
        <f t="shared" si="16"/>
        <v>2</v>
      </c>
      <c r="B1298" s="1000" t="s">
        <v>9038</v>
      </c>
      <c r="C1298" s="54">
        <v>20000000</v>
      </c>
      <c r="D1298" s="60"/>
    </row>
    <row r="1299" spans="1:4" x14ac:dyDescent="0.25">
      <c r="A1299" s="60">
        <f t="shared" si="16"/>
        <v>3</v>
      </c>
      <c r="B1299" s="1000" t="s">
        <v>9039</v>
      </c>
      <c r="C1299" s="54">
        <v>20000000</v>
      </c>
      <c r="D1299" s="60"/>
    </row>
    <row r="1300" spans="1:4" x14ac:dyDescent="0.25">
      <c r="A1300" s="60">
        <f t="shared" si="16"/>
        <v>4</v>
      </c>
      <c r="B1300" s="1000" t="s">
        <v>9040</v>
      </c>
      <c r="C1300" s="54">
        <v>15000000</v>
      </c>
      <c r="D1300" s="60"/>
    </row>
    <row r="1301" spans="1:4" x14ac:dyDescent="0.25">
      <c r="A1301" s="60">
        <f t="shared" si="16"/>
        <v>5</v>
      </c>
      <c r="B1301" s="1000" t="s">
        <v>9041</v>
      </c>
      <c r="C1301" s="54">
        <v>15000000</v>
      </c>
      <c r="D1301" s="60"/>
    </row>
    <row r="1302" spans="1:4" x14ac:dyDescent="0.25">
      <c r="A1302" s="60">
        <f t="shared" si="16"/>
        <v>6</v>
      </c>
      <c r="B1302" s="1000" t="s">
        <v>9042</v>
      </c>
      <c r="C1302" s="54">
        <v>10000000</v>
      </c>
      <c r="D1302" s="60"/>
    </row>
    <row r="1303" spans="1:4" x14ac:dyDescent="0.25">
      <c r="A1303" s="60"/>
      <c r="B1303" s="60"/>
      <c r="C1303" s="60"/>
      <c r="D1303" s="60"/>
    </row>
    <row r="1304" spans="1:4" x14ac:dyDescent="0.25">
      <c r="A1304" s="60"/>
      <c r="B1304" s="1024" t="s">
        <v>9043</v>
      </c>
      <c r="C1304" s="68">
        <v>375000000</v>
      </c>
      <c r="D1304" s="796" t="s">
        <v>7902</v>
      </c>
    </row>
    <row r="1305" spans="1:4" x14ac:dyDescent="0.25">
      <c r="A1305" s="60">
        <f t="shared" si="16"/>
        <v>1</v>
      </c>
      <c r="B1305" s="1000" t="s">
        <v>9044</v>
      </c>
      <c r="C1305" s="54">
        <v>20000000</v>
      </c>
      <c r="D1305" s="60"/>
    </row>
    <row r="1306" spans="1:4" x14ac:dyDescent="0.25">
      <c r="A1306" s="60">
        <f t="shared" si="16"/>
        <v>2</v>
      </c>
      <c r="B1306" s="456" t="s">
        <v>9045</v>
      </c>
      <c r="C1306" s="54">
        <v>35000000</v>
      </c>
      <c r="D1306" s="60"/>
    </row>
    <row r="1307" spans="1:4" x14ac:dyDescent="0.25">
      <c r="A1307" s="60">
        <f t="shared" si="16"/>
        <v>3</v>
      </c>
      <c r="B1307" s="1000" t="s">
        <v>9046</v>
      </c>
      <c r="C1307" s="54">
        <v>80000000</v>
      </c>
      <c r="D1307" s="60"/>
    </row>
    <row r="1308" spans="1:4" x14ac:dyDescent="0.25">
      <c r="A1308" s="60">
        <f t="shared" si="16"/>
        <v>4</v>
      </c>
      <c r="B1308" s="1000" t="s">
        <v>9047</v>
      </c>
      <c r="C1308" s="54">
        <v>50000000</v>
      </c>
      <c r="D1308" s="60"/>
    </row>
    <row r="1309" spans="1:4" x14ac:dyDescent="0.25">
      <c r="A1309" s="60">
        <f t="shared" si="16"/>
        <v>5</v>
      </c>
      <c r="B1309" s="1000" t="s">
        <v>9048</v>
      </c>
      <c r="C1309" s="54">
        <v>70000000</v>
      </c>
      <c r="D1309" s="60"/>
    </row>
    <row r="1310" spans="1:4" x14ac:dyDescent="0.25">
      <c r="A1310" s="60">
        <f t="shared" si="16"/>
        <v>6</v>
      </c>
      <c r="B1310" s="1000" t="s">
        <v>9049</v>
      </c>
      <c r="C1310" s="54">
        <v>25000000</v>
      </c>
      <c r="D1310" s="60"/>
    </row>
    <row r="1311" spans="1:4" x14ac:dyDescent="0.25">
      <c r="A1311" s="60">
        <f t="shared" si="16"/>
        <v>7</v>
      </c>
      <c r="B1311" s="1000" t="s">
        <v>9050</v>
      </c>
      <c r="C1311" s="54">
        <v>20000000</v>
      </c>
      <c r="D1311" s="60"/>
    </row>
    <row r="1312" spans="1:4" x14ac:dyDescent="0.25">
      <c r="A1312" s="60">
        <f t="shared" ref="A1312:A1370" si="17">A1311+1</f>
        <v>8</v>
      </c>
      <c r="B1312" s="1000" t="s">
        <v>9051</v>
      </c>
      <c r="C1312" s="54">
        <v>75000000</v>
      </c>
      <c r="D1312" s="60"/>
    </row>
    <row r="1313" spans="1:4" x14ac:dyDescent="0.25">
      <c r="A1313" s="60"/>
      <c r="B1313" s="60"/>
      <c r="C1313" s="60"/>
      <c r="D1313" s="60"/>
    </row>
    <row r="1314" spans="1:4" x14ac:dyDescent="0.25">
      <c r="A1314" s="60"/>
      <c r="B1314" s="1024" t="s">
        <v>9052</v>
      </c>
      <c r="C1314" s="68">
        <v>30000000</v>
      </c>
      <c r="D1314" s="796" t="s">
        <v>7902</v>
      </c>
    </row>
    <row r="1315" spans="1:4" x14ac:dyDescent="0.25">
      <c r="A1315" s="60">
        <f t="shared" si="17"/>
        <v>1</v>
      </c>
      <c r="B1315" s="1000" t="s">
        <v>9053</v>
      </c>
      <c r="C1315" s="54">
        <v>30000000</v>
      </c>
      <c r="D1315" s="60"/>
    </row>
    <row r="1316" spans="1:4" x14ac:dyDescent="0.25">
      <c r="A1316" s="60"/>
      <c r="B1316" s="60"/>
      <c r="C1316" s="60"/>
      <c r="D1316" s="60"/>
    </row>
    <row r="1317" spans="1:4" x14ac:dyDescent="0.25">
      <c r="A1317" s="60"/>
      <c r="B1317" s="1024" t="s">
        <v>9054</v>
      </c>
      <c r="C1317" s="68">
        <v>40000000</v>
      </c>
      <c r="D1317" s="796" t="s">
        <v>7893</v>
      </c>
    </row>
    <row r="1318" spans="1:4" x14ac:dyDescent="0.25">
      <c r="A1318" s="60">
        <f t="shared" si="17"/>
        <v>1</v>
      </c>
      <c r="B1318" s="1000" t="s">
        <v>9055</v>
      </c>
      <c r="C1318" s="54">
        <v>40000000</v>
      </c>
      <c r="D1318" s="60"/>
    </row>
    <row r="1319" spans="1:4" x14ac:dyDescent="0.25">
      <c r="A1319" s="60"/>
      <c r="B1319" s="60"/>
      <c r="C1319" s="60"/>
      <c r="D1319" s="60"/>
    </row>
    <row r="1320" spans="1:4" x14ac:dyDescent="0.25">
      <c r="A1320" s="60"/>
      <c r="B1320" s="1024" t="s">
        <v>9056</v>
      </c>
      <c r="C1320" s="68">
        <v>190000000</v>
      </c>
      <c r="D1320" s="796" t="s">
        <v>7893</v>
      </c>
    </row>
    <row r="1321" spans="1:4" x14ac:dyDescent="0.25">
      <c r="A1321" s="60">
        <f t="shared" si="17"/>
        <v>1</v>
      </c>
      <c r="B1321" s="1000" t="s">
        <v>9057</v>
      </c>
      <c r="C1321" s="54">
        <v>40000000</v>
      </c>
      <c r="D1321" s="60"/>
    </row>
    <row r="1322" spans="1:4" x14ac:dyDescent="0.25">
      <c r="A1322" s="60">
        <f t="shared" si="17"/>
        <v>2</v>
      </c>
      <c r="B1322" s="1000" t="s">
        <v>9058</v>
      </c>
      <c r="C1322" s="54">
        <v>70000000</v>
      </c>
      <c r="D1322" s="60"/>
    </row>
    <row r="1323" spans="1:4" x14ac:dyDescent="0.25">
      <c r="A1323" s="60">
        <f t="shared" si="17"/>
        <v>3</v>
      </c>
      <c r="B1323" s="1000" t="s">
        <v>9059</v>
      </c>
      <c r="C1323" s="54">
        <v>80000000</v>
      </c>
      <c r="D1323" s="60"/>
    </row>
    <row r="1324" spans="1:4" x14ac:dyDescent="0.25">
      <c r="A1324" s="60"/>
      <c r="B1324" s="60"/>
      <c r="C1324" s="60"/>
      <c r="D1324" s="60"/>
    </row>
    <row r="1325" spans="1:4" x14ac:dyDescent="0.25">
      <c r="A1325" s="60"/>
      <c r="B1325" s="1024" t="s">
        <v>9060</v>
      </c>
      <c r="C1325" s="68">
        <v>330000000</v>
      </c>
      <c r="D1325" s="796" t="s">
        <v>7893</v>
      </c>
    </row>
    <row r="1326" spans="1:4" x14ac:dyDescent="0.25">
      <c r="A1326" s="60">
        <f t="shared" si="17"/>
        <v>1</v>
      </c>
      <c r="B1326" s="1000" t="s">
        <v>9061</v>
      </c>
      <c r="C1326" s="54">
        <v>75000000</v>
      </c>
      <c r="D1326" s="60"/>
    </row>
    <row r="1327" spans="1:4" x14ac:dyDescent="0.25">
      <c r="A1327" s="60">
        <f t="shared" si="17"/>
        <v>2</v>
      </c>
      <c r="B1327" s="456" t="s">
        <v>9062</v>
      </c>
      <c r="C1327" s="54">
        <v>40000000</v>
      </c>
      <c r="D1327" s="60"/>
    </row>
    <row r="1328" spans="1:4" x14ac:dyDescent="0.25">
      <c r="A1328" s="60">
        <f t="shared" si="17"/>
        <v>3</v>
      </c>
      <c r="B1328" s="1000" t="s">
        <v>9063</v>
      </c>
      <c r="C1328" s="54">
        <v>150000000</v>
      </c>
      <c r="D1328" s="60"/>
    </row>
    <row r="1329" spans="1:4" x14ac:dyDescent="0.25">
      <c r="A1329" s="60">
        <f t="shared" si="17"/>
        <v>4</v>
      </c>
      <c r="B1329" s="1000" t="s">
        <v>9064</v>
      </c>
      <c r="C1329" s="54">
        <v>50000000</v>
      </c>
      <c r="D1329" s="60"/>
    </row>
    <row r="1330" spans="1:4" x14ac:dyDescent="0.25">
      <c r="A1330" s="60">
        <f t="shared" si="17"/>
        <v>5</v>
      </c>
      <c r="B1330" s="1000" t="s">
        <v>9065</v>
      </c>
      <c r="C1330" s="54">
        <v>15000000</v>
      </c>
      <c r="D1330" s="60"/>
    </row>
    <row r="1331" spans="1:4" x14ac:dyDescent="0.25">
      <c r="A1331" s="60"/>
      <c r="B1331" s="60"/>
      <c r="C1331" s="60"/>
      <c r="D1331" s="60"/>
    </row>
    <row r="1332" spans="1:4" x14ac:dyDescent="0.25">
      <c r="A1332" s="60"/>
      <c r="B1332" s="1024" t="s">
        <v>9066</v>
      </c>
      <c r="C1332" s="68">
        <v>525000000</v>
      </c>
      <c r="D1332" s="796" t="s">
        <v>7902</v>
      </c>
    </row>
    <row r="1333" spans="1:4" x14ac:dyDescent="0.25">
      <c r="A1333" s="60">
        <f t="shared" si="17"/>
        <v>1</v>
      </c>
      <c r="B1333" s="1000" t="s">
        <v>9067</v>
      </c>
      <c r="C1333" s="54">
        <v>25000000</v>
      </c>
      <c r="D1333" s="60"/>
    </row>
    <row r="1334" spans="1:4" x14ac:dyDescent="0.25">
      <c r="A1334" s="60">
        <f t="shared" si="17"/>
        <v>2</v>
      </c>
      <c r="B1334" s="1000" t="s">
        <v>9068</v>
      </c>
      <c r="C1334" s="54">
        <v>50000000</v>
      </c>
      <c r="D1334" s="60"/>
    </row>
    <row r="1335" spans="1:4" x14ac:dyDescent="0.25">
      <c r="A1335" s="60">
        <f t="shared" si="17"/>
        <v>3</v>
      </c>
      <c r="B1335" s="1000" t="s">
        <v>9069</v>
      </c>
      <c r="C1335" s="54">
        <v>25000000</v>
      </c>
      <c r="D1335" s="60"/>
    </row>
    <row r="1336" spans="1:4" x14ac:dyDescent="0.25">
      <c r="A1336" s="60">
        <f t="shared" si="17"/>
        <v>4</v>
      </c>
      <c r="B1336" s="1000" t="s">
        <v>9070</v>
      </c>
      <c r="C1336" s="54">
        <v>50000000</v>
      </c>
      <c r="D1336" s="60"/>
    </row>
    <row r="1337" spans="1:4" x14ac:dyDescent="0.25">
      <c r="A1337" s="60">
        <f t="shared" si="17"/>
        <v>5</v>
      </c>
      <c r="B1337" s="1000" t="s">
        <v>9071</v>
      </c>
      <c r="C1337" s="54">
        <v>100000000</v>
      </c>
      <c r="D1337" s="60"/>
    </row>
    <row r="1338" spans="1:4" x14ac:dyDescent="0.25">
      <c r="A1338" s="60">
        <f t="shared" si="17"/>
        <v>6</v>
      </c>
      <c r="B1338" s="1000" t="s">
        <v>9072</v>
      </c>
      <c r="C1338" s="54">
        <v>60000000</v>
      </c>
      <c r="D1338" s="60"/>
    </row>
    <row r="1339" spans="1:4" x14ac:dyDescent="0.25">
      <c r="A1339" s="60">
        <f t="shared" si="17"/>
        <v>7</v>
      </c>
      <c r="B1339" s="1000" t="s">
        <v>9073</v>
      </c>
      <c r="C1339" s="54">
        <v>50000000</v>
      </c>
      <c r="D1339" s="60"/>
    </row>
    <row r="1340" spans="1:4" x14ac:dyDescent="0.25">
      <c r="A1340" s="60">
        <f t="shared" si="17"/>
        <v>8</v>
      </c>
      <c r="B1340" s="1000" t="s">
        <v>9074</v>
      </c>
      <c r="C1340" s="54">
        <v>50000000</v>
      </c>
      <c r="D1340" s="60"/>
    </row>
    <row r="1341" spans="1:4" x14ac:dyDescent="0.25">
      <c r="A1341" s="60">
        <f t="shared" si="17"/>
        <v>9</v>
      </c>
      <c r="B1341" s="1000" t="s">
        <v>9075</v>
      </c>
      <c r="C1341" s="54">
        <v>25000000</v>
      </c>
      <c r="D1341" s="60"/>
    </row>
    <row r="1342" spans="1:4" x14ac:dyDescent="0.25">
      <c r="A1342" s="60">
        <f t="shared" si="17"/>
        <v>10</v>
      </c>
      <c r="B1342" s="1000" t="s">
        <v>9076</v>
      </c>
      <c r="C1342" s="54">
        <v>30000000</v>
      </c>
      <c r="D1342" s="60"/>
    </row>
    <row r="1343" spans="1:4" x14ac:dyDescent="0.25">
      <c r="A1343" s="60">
        <f t="shared" si="17"/>
        <v>11</v>
      </c>
      <c r="B1343" s="1000" t="s">
        <v>9077</v>
      </c>
      <c r="C1343" s="54">
        <v>60000000</v>
      </c>
      <c r="D1343" s="60"/>
    </row>
    <row r="1344" spans="1:4" x14ac:dyDescent="0.25">
      <c r="A1344" s="60"/>
      <c r="B1344" s="60"/>
      <c r="C1344" s="60"/>
      <c r="D1344" s="60"/>
    </row>
    <row r="1345" spans="1:4" x14ac:dyDescent="0.25">
      <c r="A1345" s="60"/>
      <c r="B1345" s="1024" t="s">
        <v>9078</v>
      </c>
      <c r="C1345" s="68">
        <v>290000000</v>
      </c>
      <c r="D1345" s="796" t="s">
        <v>7893</v>
      </c>
    </row>
    <row r="1346" spans="1:4" x14ac:dyDescent="0.25">
      <c r="A1346" s="60">
        <f t="shared" si="17"/>
        <v>1</v>
      </c>
      <c r="B1346" s="1000" t="s">
        <v>9079</v>
      </c>
      <c r="C1346" s="54">
        <v>100000000</v>
      </c>
      <c r="D1346" s="60"/>
    </row>
    <row r="1347" spans="1:4" x14ac:dyDescent="0.25">
      <c r="A1347" s="60">
        <f t="shared" si="17"/>
        <v>2</v>
      </c>
      <c r="B1347" s="1000" t="s">
        <v>9080</v>
      </c>
      <c r="C1347" s="54">
        <v>70000000</v>
      </c>
      <c r="D1347" s="60"/>
    </row>
    <row r="1348" spans="1:4" x14ac:dyDescent="0.25">
      <c r="A1348" s="60">
        <f t="shared" si="17"/>
        <v>3</v>
      </c>
      <c r="B1348" s="1000" t="s">
        <v>9081</v>
      </c>
      <c r="C1348" s="54">
        <v>120000000</v>
      </c>
      <c r="D1348" s="60"/>
    </row>
    <row r="1349" spans="1:4" x14ac:dyDescent="0.25">
      <c r="A1349" s="60"/>
      <c r="B1349" s="60"/>
      <c r="C1349" s="60"/>
      <c r="D1349" s="60"/>
    </row>
    <row r="1350" spans="1:4" x14ac:dyDescent="0.25">
      <c r="A1350" s="60"/>
      <c r="B1350" s="1024" t="s">
        <v>9082</v>
      </c>
      <c r="C1350" s="68">
        <v>157500000</v>
      </c>
      <c r="D1350" s="796" t="s">
        <v>7893</v>
      </c>
    </row>
    <row r="1351" spans="1:4" x14ac:dyDescent="0.25">
      <c r="A1351" s="60">
        <f t="shared" si="17"/>
        <v>1</v>
      </c>
      <c r="B1351" s="1000" t="s">
        <v>9083</v>
      </c>
      <c r="C1351" s="54">
        <v>50000000</v>
      </c>
      <c r="D1351" s="60"/>
    </row>
    <row r="1352" spans="1:4" x14ac:dyDescent="0.25">
      <c r="A1352" s="60">
        <f t="shared" si="17"/>
        <v>2</v>
      </c>
      <c r="B1352" s="456" t="s">
        <v>9084</v>
      </c>
      <c r="C1352" s="54">
        <v>30000000</v>
      </c>
      <c r="D1352" s="60"/>
    </row>
    <row r="1353" spans="1:4" x14ac:dyDescent="0.25">
      <c r="A1353" s="60">
        <f t="shared" si="17"/>
        <v>3</v>
      </c>
      <c r="B1353" s="1000" t="s">
        <v>9085</v>
      </c>
      <c r="C1353" s="54">
        <v>40000000</v>
      </c>
      <c r="D1353" s="60"/>
    </row>
    <row r="1354" spans="1:4" x14ac:dyDescent="0.25">
      <c r="A1354" s="60">
        <f t="shared" si="17"/>
        <v>4</v>
      </c>
      <c r="B1354" s="1000" t="s">
        <v>9086</v>
      </c>
      <c r="C1354" s="54">
        <v>22500000</v>
      </c>
      <c r="D1354" s="60"/>
    </row>
    <row r="1355" spans="1:4" x14ac:dyDescent="0.25">
      <c r="A1355" s="60">
        <f t="shared" si="17"/>
        <v>5</v>
      </c>
      <c r="B1355" s="1000" t="s">
        <v>9087</v>
      </c>
      <c r="C1355" s="54">
        <v>15000000</v>
      </c>
      <c r="D1355" s="60"/>
    </row>
    <row r="1356" spans="1:4" x14ac:dyDescent="0.25">
      <c r="A1356" s="60"/>
      <c r="B1356" s="60"/>
      <c r="C1356" s="60"/>
      <c r="D1356" s="60"/>
    </row>
    <row r="1357" spans="1:4" x14ac:dyDescent="0.25">
      <c r="A1357" s="60"/>
      <c r="B1357" s="1024" t="s">
        <v>9088</v>
      </c>
      <c r="C1357" s="68">
        <v>20000000</v>
      </c>
      <c r="D1357" s="796" t="s">
        <v>7893</v>
      </c>
    </row>
    <row r="1358" spans="1:4" x14ac:dyDescent="0.25">
      <c r="A1358" s="60">
        <f t="shared" si="17"/>
        <v>1</v>
      </c>
      <c r="B1358" s="1000" t="s">
        <v>9089</v>
      </c>
      <c r="C1358" s="54">
        <v>20000000</v>
      </c>
      <c r="D1358" s="60"/>
    </row>
    <row r="1359" spans="1:4" x14ac:dyDescent="0.25">
      <c r="A1359" s="60"/>
      <c r="B1359" s="60"/>
      <c r="C1359" s="60"/>
      <c r="D1359" s="60"/>
    </row>
    <row r="1360" spans="1:4" x14ac:dyDescent="0.25">
      <c r="A1360" s="60"/>
      <c r="B1360" s="1024" t="s">
        <v>9090</v>
      </c>
      <c r="C1360" s="68">
        <v>175000000</v>
      </c>
      <c r="D1360" s="796" t="s">
        <v>7893</v>
      </c>
    </row>
    <row r="1361" spans="1:4" x14ac:dyDescent="0.25">
      <c r="A1361" s="60">
        <f t="shared" si="17"/>
        <v>1</v>
      </c>
      <c r="B1361" s="1000" t="s">
        <v>9091</v>
      </c>
      <c r="C1361" s="54">
        <v>150000000</v>
      </c>
      <c r="D1361" s="60"/>
    </row>
    <row r="1362" spans="1:4" x14ac:dyDescent="0.25">
      <c r="A1362" s="60">
        <f t="shared" si="17"/>
        <v>2</v>
      </c>
      <c r="B1362" s="1000" t="s">
        <v>9092</v>
      </c>
      <c r="C1362" s="54">
        <v>25000000</v>
      </c>
      <c r="D1362" s="60"/>
    </row>
    <row r="1363" spans="1:4" x14ac:dyDescent="0.25">
      <c r="A1363" s="60"/>
      <c r="B1363" s="60"/>
      <c r="C1363" s="60"/>
      <c r="D1363" s="60"/>
    </row>
    <row r="1364" spans="1:4" x14ac:dyDescent="0.25">
      <c r="A1364" s="60"/>
      <c r="B1364" s="1024" t="s">
        <v>9093</v>
      </c>
      <c r="C1364" s="68">
        <v>395000000</v>
      </c>
      <c r="D1364" s="796" t="s">
        <v>7902</v>
      </c>
    </row>
    <row r="1365" spans="1:4" x14ac:dyDescent="0.25">
      <c r="A1365" s="60">
        <f t="shared" si="17"/>
        <v>1</v>
      </c>
      <c r="B1365" s="1000" t="s">
        <v>9094</v>
      </c>
      <c r="C1365" s="54">
        <v>100000000</v>
      </c>
      <c r="D1365" s="60"/>
    </row>
    <row r="1366" spans="1:4" x14ac:dyDescent="0.25">
      <c r="A1366" s="60">
        <f t="shared" si="17"/>
        <v>2</v>
      </c>
      <c r="B1366" s="1000" t="s">
        <v>9095</v>
      </c>
      <c r="C1366" s="54">
        <v>25000000</v>
      </c>
      <c r="D1366" s="60"/>
    </row>
    <row r="1367" spans="1:4" x14ac:dyDescent="0.25">
      <c r="A1367" s="60">
        <f t="shared" si="17"/>
        <v>3</v>
      </c>
      <c r="B1367" s="1000" t="s">
        <v>9096</v>
      </c>
      <c r="C1367" s="54">
        <v>50000000</v>
      </c>
      <c r="D1367" s="60"/>
    </row>
    <row r="1368" spans="1:4" x14ac:dyDescent="0.25">
      <c r="A1368" s="60">
        <f t="shared" si="17"/>
        <v>4</v>
      </c>
      <c r="B1368" s="1000" t="s">
        <v>9097</v>
      </c>
      <c r="C1368" s="54">
        <v>40000000</v>
      </c>
      <c r="D1368" s="60"/>
    </row>
    <row r="1369" spans="1:4" x14ac:dyDescent="0.25">
      <c r="A1369" s="60">
        <f t="shared" si="17"/>
        <v>5</v>
      </c>
      <c r="B1369" s="1000" t="s">
        <v>8433</v>
      </c>
      <c r="C1369" s="54">
        <v>150000000</v>
      </c>
      <c r="D1369" s="60"/>
    </row>
    <row r="1370" spans="1:4" x14ac:dyDescent="0.25">
      <c r="A1370" s="60">
        <f t="shared" si="17"/>
        <v>6</v>
      </c>
      <c r="B1370" s="1000" t="s">
        <v>9098</v>
      </c>
      <c r="C1370" s="54">
        <v>30000000</v>
      </c>
      <c r="D1370" s="60"/>
    </row>
    <row r="1371" spans="1:4" x14ac:dyDescent="0.25">
      <c r="A1371" s="60"/>
      <c r="B1371" s="60"/>
      <c r="C1371" s="60"/>
      <c r="D1371" s="60"/>
    </row>
    <row r="1372" spans="1:4" x14ac:dyDescent="0.25">
      <c r="A1372" s="60"/>
      <c r="B1372" s="1024" t="s">
        <v>9099</v>
      </c>
      <c r="C1372" s="68">
        <v>130000000</v>
      </c>
      <c r="D1372" s="796" t="s">
        <v>7893</v>
      </c>
    </row>
    <row r="1373" spans="1:4" x14ac:dyDescent="0.25">
      <c r="A1373" s="60">
        <f t="shared" ref="A1373:A1422" si="18">A1372+1</f>
        <v>1</v>
      </c>
      <c r="B1373" s="456" t="s">
        <v>9100</v>
      </c>
      <c r="C1373" s="54">
        <v>45000000</v>
      </c>
      <c r="D1373" s="60"/>
    </row>
    <row r="1374" spans="1:4" x14ac:dyDescent="0.25">
      <c r="A1374" s="60">
        <f t="shared" si="18"/>
        <v>2</v>
      </c>
      <c r="B1374" s="456" t="s">
        <v>9101</v>
      </c>
      <c r="C1374" s="54">
        <v>30000000</v>
      </c>
      <c r="D1374" s="60"/>
    </row>
    <row r="1375" spans="1:4" x14ac:dyDescent="0.25">
      <c r="A1375" s="60">
        <f t="shared" si="18"/>
        <v>3</v>
      </c>
      <c r="B1375" s="456" t="s">
        <v>9102</v>
      </c>
      <c r="C1375" s="54">
        <v>30000000</v>
      </c>
      <c r="D1375" s="60"/>
    </row>
    <row r="1376" spans="1:4" x14ac:dyDescent="0.25">
      <c r="A1376" s="60">
        <f t="shared" si="18"/>
        <v>4</v>
      </c>
      <c r="B1376" s="456" t="s">
        <v>9103</v>
      </c>
      <c r="C1376" s="54">
        <v>25000000</v>
      </c>
      <c r="D1376" s="60"/>
    </row>
    <row r="1377" spans="1:4" x14ac:dyDescent="0.25">
      <c r="A1377" s="60"/>
      <c r="B1377" s="60"/>
      <c r="C1377" s="60"/>
      <c r="D1377" s="60"/>
    </row>
    <row r="1378" spans="1:4" ht="31.2" x14ac:dyDescent="0.25">
      <c r="A1378" s="60"/>
      <c r="B1378" s="1024" t="s">
        <v>9104</v>
      </c>
      <c r="C1378" s="68">
        <v>354000000</v>
      </c>
      <c r="D1378" s="796" t="s">
        <v>7893</v>
      </c>
    </row>
    <row r="1379" spans="1:4" x14ac:dyDescent="0.25">
      <c r="A1379" s="60">
        <f t="shared" si="18"/>
        <v>1</v>
      </c>
      <c r="B1379" s="1000" t="s">
        <v>9105</v>
      </c>
      <c r="C1379" s="54">
        <v>50000000</v>
      </c>
      <c r="D1379" s="60"/>
    </row>
    <row r="1380" spans="1:4" x14ac:dyDescent="0.25">
      <c r="A1380" s="60">
        <f t="shared" si="18"/>
        <v>2</v>
      </c>
      <c r="B1380" s="456" t="s">
        <v>9106</v>
      </c>
      <c r="C1380" s="54">
        <v>35000000</v>
      </c>
      <c r="D1380" s="60"/>
    </row>
    <row r="1381" spans="1:4" x14ac:dyDescent="0.25">
      <c r="A1381" s="60">
        <f t="shared" si="18"/>
        <v>3</v>
      </c>
      <c r="B1381" s="1000" t="s">
        <v>9107</v>
      </c>
      <c r="C1381" s="54">
        <v>50000000</v>
      </c>
      <c r="D1381" s="60"/>
    </row>
    <row r="1382" spans="1:4" x14ac:dyDescent="0.25">
      <c r="A1382" s="60">
        <f t="shared" si="18"/>
        <v>4</v>
      </c>
      <c r="B1382" s="1000" t="s">
        <v>9108</v>
      </c>
      <c r="C1382" s="54">
        <v>50000000</v>
      </c>
      <c r="D1382" s="60"/>
    </row>
    <row r="1383" spans="1:4" x14ac:dyDescent="0.25">
      <c r="A1383" s="60">
        <f t="shared" si="18"/>
        <v>5</v>
      </c>
      <c r="B1383" s="1000" t="s">
        <v>9109</v>
      </c>
      <c r="C1383" s="54">
        <v>100000000</v>
      </c>
      <c r="D1383" s="60"/>
    </row>
    <row r="1384" spans="1:4" x14ac:dyDescent="0.25">
      <c r="A1384" s="60">
        <f t="shared" si="18"/>
        <v>6</v>
      </c>
      <c r="B1384" s="1000" t="s">
        <v>9110</v>
      </c>
      <c r="C1384" s="54">
        <v>27000000</v>
      </c>
      <c r="D1384" s="60"/>
    </row>
    <row r="1385" spans="1:4" x14ac:dyDescent="0.25">
      <c r="A1385" s="60">
        <f t="shared" si="18"/>
        <v>7</v>
      </c>
      <c r="B1385" s="1000" t="s">
        <v>9111</v>
      </c>
      <c r="C1385" s="54">
        <v>27000000</v>
      </c>
      <c r="D1385" s="60"/>
    </row>
    <row r="1386" spans="1:4" x14ac:dyDescent="0.25">
      <c r="A1386" s="60">
        <f t="shared" si="18"/>
        <v>8</v>
      </c>
      <c r="B1386" s="1000" t="s">
        <v>9112</v>
      </c>
      <c r="C1386" s="54">
        <v>15000000</v>
      </c>
      <c r="D1386" s="60"/>
    </row>
    <row r="1387" spans="1:4" x14ac:dyDescent="0.25">
      <c r="A1387" s="60"/>
      <c r="B1387" s="60"/>
      <c r="C1387" s="60"/>
      <c r="D1387" s="60"/>
    </row>
    <row r="1388" spans="1:4" x14ac:dyDescent="0.25">
      <c r="A1388" s="60"/>
      <c r="B1388" s="1024" t="s">
        <v>9113</v>
      </c>
      <c r="C1388" s="68">
        <v>50000000</v>
      </c>
      <c r="D1388" s="796" t="s">
        <v>7893</v>
      </c>
    </row>
    <row r="1389" spans="1:4" x14ac:dyDescent="0.25">
      <c r="A1389" s="60">
        <f t="shared" si="18"/>
        <v>1</v>
      </c>
      <c r="B1389" s="456" t="s">
        <v>9114</v>
      </c>
      <c r="C1389" s="54">
        <v>20000000</v>
      </c>
      <c r="D1389" s="60"/>
    </row>
    <row r="1390" spans="1:4" x14ac:dyDescent="0.25">
      <c r="A1390" s="60">
        <f t="shared" si="18"/>
        <v>2</v>
      </c>
      <c r="B1390" s="456" t="s">
        <v>9115</v>
      </c>
      <c r="C1390" s="54">
        <v>30000000</v>
      </c>
      <c r="D1390" s="60"/>
    </row>
    <row r="1391" spans="1:4" x14ac:dyDescent="0.25">
      <c r="A1391" s="60"/>
      <c r="B1391" s="60"/>
      <c r="C1391" s="60"/>
      <c r="D1391" s="60"/>
    </row>
    <row r="1392" spans="1:4" x14ac:dyDescent="0.25">
      <c r="A1392" s="60"/>
      <c r="B1392" s="1024" t="s">
        <v>9116</v>
      </c>
      <c r="C1392" s="68">
        <v>35000000</v>
      </c>
      <c r="D1392" s="796" t="s">
        <v>7893</v>
      </c>
    </row>
    <row r="1393" spans="1:4" x14ac:dyDescent="0.25">
      <c r="A1393" s="60">
        <f t="shared" si="18"/>
        <v>1</v>
      </c>
      <c r="B1393" s="456" t="s">
        <v>9117</v>
      </c>
      <c r="C1393" s="54">
        <v>35000000</v>
      </c>
      <c r="D1393" s="60"/>
    </row>
    <row r="1394" spans="1:4" x14ac:dyDescent="0.25">
      <c r="A1394" s="60"/>
      <c r="B1394" s="60"/>
      <c r="C1394" s="60"/>
      <c r="D1394" s="60"/>
    </row>
    <row r="1395" spans="1:4" x14ac:dyDescent="0.25">
      <c r="A1395" s="60"/>
      <c r="B1395" s="1024" t="s">
        <v>9118</v>
      </c>
      <c r="C1395" s="68">
        <v>50000000</v>
      </c>
      <c r="D1395" s="796" t="s">
        <v>7893</v>
      </c>
    </row>
    <row r="1396" spans="1:4" x14ac:dyDescent="0.25">
      <c r="A1396" s="60">
        <f t="shared" si="18"/>
        <v>1</v>
      </c>
      <c r="B1396" s="1000" t="s">
        <v>9119</v>
      </c>
      <c r="C1396" s="54">
        <v>25000000</v>
      </c>
      <c r="D1396" s="60"/>
    </row>
    <row r="1397" spans="1:4" x14ac:dyDescent="0.25">
      <c r="A1397" s="60">
        <f t="shared" si="18"/>
        <v>2</v>
      </c>
      <c r="B1397" s="1000" t="s">
        <v>9120</v>
      </c>
      <c r="C1397" s="54">
        <v>25000000</v>
      </c>
      <c r="D1397" s="60"/>
    </row>
    <row r="1398" spans="1:4" x14ac:dyDescent="0.25">
      <c r="A1398" s="60"/>
      <c r="B1398" s="60"/>
      <c r="C1398" s="60"/>
      <c r="D1398" s="60"/>
    </row>
    <row r="1399" spans="1:4" x14ac:dyDescent="0.25">
      <c r="A1399" s="60"/>
      <c r="B1399" s="1024" t="s">
        <v>9121</v>
      </c>
      <c r="C1399" s="68">
        <v>285000000</v>
      </c>
      <c r="D1399" s="796" t="s">
        <v>7893</v>
      </c>
    </row>
    <row r="1400" spans="1:4" x14ac:dyDescent="0.25">
      <c r="A1400" s="60">
        <f t="shared" si="18"/>
        <v>1</v>
      </c>
      <c r="B1400" s="1000" t="s">
        <v>9122</v>
      </c>
      <c r="C1400" s="54">
        <v>50000000</v>
      </c>
      <c r="D1400" s="60"/>
    </row>
    <row r="1401" spans="1:4" x14ac:dyDescent="0.25">
      <c r="A1401" s="60">
        <f t="shared" si="18"/>
        <v>2</v>
      </c>
      <c r="B1401" s="456" t="s">
        <v>9123</v>
      </c>
      <c r="C1401" s="54">
        <v>20000000</v>
      </c>
      <c r="D1401" s="60"/>
    </row>
    <row r="1402" spans="1:4" x14ac:dyDescent="0.25">
      <c r="A1402" s="60">
        <f t="shared" si="18"/>
        <v>3</v>
      </c>
      <c r="B1402" s="1000" t="s">
        <v>9124</v>
      </c>
      <c r="C1402" s="54">
        <v>35000000</v>
      </c>
      <c r="D1402" s="60"/>
    </row>
    <row r="1403" spans="1:4" x14ac:dyDescent="0.25">
      <c r="A1403" s="60">
        <f t="shared" si="18"/>
        <v>4</v>
      </c>
      <c r="B1403" s="1000" t="s">
        <v>9125</v>
      </c>
      <c r="C1403" s="54">
        <v>150000000</v>
      </c>
      <c r="D1403" s="60"/>
    </row>
    <row r="1404" spans="1:4" x14ac:dyDescent="0.25">
      <c r="A1404" s="60">
        <f t="shared" si="18"/>
        <v>5</v>
      </c>
      <c r="B1404" s="1000" t="s">
        <v>9126</v>
      </c>
      <c r="C1404" s="54">
        <v>10000000</v>
      </c>
      <c r="D1404" s="60"/>
    </row>
    <row r="1405" spans="1:4" x14ac:dyDescent="0.25">
      <c r="A1405" s="60">
        <f t="shared" si="18"/>
        <v>6</v>
      </c>
      <c r="B1405" s="456" t="s">
        <v>9127</v>
      </c>
      <c r="C1405" s="54">
        <v>20000000</v>
      </c>
      <c r="D1405" s="60"/>
    </row>
    <row r="1406" spans="1:4" x14ac:dyDescent="0.25">
      <c r="A1406" s="60"/>
      <c r="B1406" s="60"/>
      <c r="C1406" s="60"/>
      <c r="D1406" s="60"/>
    </row>
    <row r="1407" spans="1:4" x14ac:dyDescent="0.25">
      <c r="A1407" s="60"/>
      <c r="B1407" s="1024" t="s">
        <v>9128</v>
      </c>
      <c r="C1407" s="68">
        <v>165000000</v>
      </c>
      <c r="D1407" s="796" t="s">
        <v>7893</v>
      </c>
    </row>
    <row r="1408" spans="1:4" x14ac:dyDescent="0.25">
      <c r="A1408" s="60">
        <f t="shared" si="18"/>
        <v>1</v>
      </c>
      <c r="B1408" s="1000" t="s">
        <v>9129</v>
      </c>
      <c r="C1408" s="54">
        <v>25000000</v>
      </c>
      <c r="D1408" s="60"/>
    </row>
    <row r="1409" spans="1:4" x14ac:dyDescent="0.25">
      <c r="A1409" s="60">
        <f t="shared" si="18"/>
        <v>2</v>
      </c>
      <c r="B1409" s="1000" t="s">
        <v>9130</v>
      </c>
      <c r="C1409" s="54">
        <v>30000000</v>
      </c>
      <c r="D1409" s="60"/>
    </row>
    <row r="1410" spans="1:4" x14ac:dyDescent="0.25">
      <c r="A1410" s="60">
        <f t="shared" si="18"/>
        <v>3</v>
      </c>
      <c r="B1410" s="1000" t="s">
        <v>9131</v>
      </c>
      <c r="C1410" s="54">
        <v>100000000</v>
      </c>
      <c r="D1410" s="60"/>
    </row>
    <row r="1411" spans="1:4" x14ac:dyDescent="0.25">
      <c r="A1411" s="60">
        <f t="shared" si="18"/>
        <v>4</v>
      </c>
      <c r="B1411" s="1000" t="s">
        <v>9132</v>
      </c>
      <c r="C1411" s="54">
        <v>10000000</v>
      </c>
      <c r="D1411" s="60"/>
    </row>
    <row r="1412" spans="1:4" x14ac:dyDescent="0.25">
      <c r="A1412" s="60"/>
      <c r="B1412" s="60"/>
      <c r="C1412" s="60"/>
      <c r="D1412" s="60"/>
    </row>
    <row r="1413" spans="1:4" x14ac:dyDescent="0.25">
      <c r="A1413" s="60"/>
      <c r="B1413" s="1024" t="s">
        <v>9133</v>
      </c>
      <c r="C1413" s="68">
        <v>185000000</v>
      </c>
      <c r="D1413" s="796" t="s">
        <v>7893</v>
      </c>
    </row>
    <row r="1414" spans="1:4" x14ac:dyDescent="0.25">
      <c r="A1414" s="60">
        <f t="shared" si="18"/>
        <v>1</v>
      </c>
      <c r="B1414" s="1000" t="s">
        <v>9134</v>
      </c>
      <c r="C1414" s="54">
        <v>50000000</v>
      </c>
      <c r="D1414" s="60"/>
    </row>
    <row r="1415" spans="1:4" x14ac:dyDescent="0.25">
      <c r="A1415" s="60">
        <f t="shared" si="18"/>
        <v>2</v>
      </c>
      <c r="B1415" s="456" t="s">
        <v>9135</v>
      </c>
      <c r="C1415" s="54">
        <v>25000000</v>
      </c>
      <c r="D1415" s="60"/>
    </row>
    <row r="1416" spans="1:4" x14ac:dyDescent="0.25">
      <c r="A1416" s="60">
        <f t="shared" si="18"/>
        <v>3</v>
      </c>
      <c r="B1416" s="1000" t="s">
        <v>9136</v>
      </c>
      <c r="C1416" s="54">
        <v>50000000</v>
      </c>
      <c r="D1416" s="60"/>
    </row>
    <row r="1417" spans="1:4" x14ac:dyDescent="0.25">
      <c r="A1417" s="60">
        <f t="shared" si="18"/>
        <v>4</v>
      </c>
      <c r="B1417" s="1000" t="s">
        <v>9137</v>
      </c>
      <c r="C1417" s="54">
        <v>10000000</v>
      </c>
      <c r="D1417" s="60"/>
    </row>
    <row r="1418" spans="1:4" x14ac:dyDescent="0.25">
      <c r="A1418" s="60">
        <f t="shared" si="18"/>
        <v>5</v>
      </c>
      <c r="B1418" s="1000" t="s">
        <v>9138</v>
      </c>
      <c r="C1418" s="54">
        <v>50000000</v>
      </c>
      <c r="D1418" s="60"/>
    </row>
    <row r="1419" spans="1:4" x14ac:dyDescent="0.25">
      <c r="A1419" s="60"/>
      <c r="B1419" s="60"/>
      <c r="C1419" s="60"/>
      <c r="D1419" s="60"/>
    </row>
    <row r="1420" spans="1:4" x14ac:dyDescent="0.25">
      <c r="A1420" s="60"/>
      <c r="B1420" s="1024" t="s">
        <v>9139</v>
      </c>
      <c r="C1420" s="68">
        <v>175000000</v>
      </c>
      <c r="D1420" s="796" t="s">
        <v>7893</v>
      </c>
    </row>
    <row r="1421" spans="1:4" x14ac:dyDescent="0.25">
      <c r="A1421" s="60">
        <f t="shared" si="18"/>
        <v>1</v>
      </c>
      <c r="B1421" s="456" t="s">
        <v>9140</v>
      </c>
      <c r="C1421" s="54">
        <v>25000000</v>
      </c>
      <c r="D1421" s="60"/>
    </row>
    <row r="1422" spans="1:4" x14ac:dyDescent="0.25">
      <c r="A1422" s="60">
        <f t="shared" si="18"/>
        <v>2</v>
      </c>
      <c r="B1422" s="1000" t="s">
        <v>9141</v>
      </c>
      <c r="C1422" s="54">
        <v>150000000</v>
      </c>
      <c r="D1422" s="60"/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5"/>
  <sheetViews>
    <sheetView view="pageBreakPreview" zoomScale="60" workbookViewId="0">
      <selection activeCell="B23" sqref="B23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5" width="27.21875" style="999" customWidth="1"/>
    <col min="6" max="16384" width="8.88671875" style="999"/>
  </cols>
  <sheetData>
    <row r="1" spans="1:4" x14ac:dyDescent="0.3">
      <c r="B1" s="1001" t="s">
        <v>6188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439"/>
      <c r="B5" s="439"/>
      <c r="C5" s="439"/>
      <c r="D5" s="439"/>
    </row>
    <row r="6" spans="1:4" x14ac:dyDescent="0.3">
      <c r="A6" s="439"/>
      <c r="B6" s="796" t="s">
        <v>6188</v>
      </c>
      <c r="C6" s="117">
        <v>1115752000</v>
      </c>
      <c r="D6" s="429"/>
    </row>
    <row r="7" spans="1:4" x14ac:dyDescent="0.3">
      <c r="A7" s="439">
        <v>1</v>
      </c>
      <c r="B7" s="1000" t="s">
        <v>9142</v>
      </c>
      <c r="C7" s="16">
        <v>337983000</v>
      </c>
      <c r="D7" s="1000" t="s">
        <v>9143</v>
      </c>
    </row>
    <row r="8" spans="1:4" x14ac:dyDescent="0.3">
      <c r="A8" s="439">
        <v>2</v>
      </c>
      <c r="B8" s="1000" t="s">
        <v>9144</v>
      </c>
      <c r="C8" s="16">
        <v>215980000</v>
      </c>
      <c r="D8" s="1000" t="s">
        <v>9143</v>
      </c>
    </row>
    <row r="9" spans="1:4" x14ac:dyDescent="0.3">
      <c r="A9" s="439">
        <v>3</v>
      </c>
      <c r="B9" s="1000" t="s">
        <v>9145</v>
      </c>
      <c r="C9" s="16">
        <v>140139000</v>
      </c>
      <c r="D9" s="1000" t="s">
        <v>9143</v>
      </c>
    </row>
    <row r="10" spans="1:4" x14ac:dyDescent="0.3">
      <c r="A10" s="439">
        <v>4</v>
      </c>
      <c r="B10" s="1000" t="s">
        <v>9146</v>
      </c>
      <c r="C10" s="16">
        <v>112260000</v>
      </c>
      <c r="D10" s="1000" t="s">
        <v>9143</v>
      </c>
    </row>
    <row r="11" spans="1:4" x14ac:dyDescent="0.3">
      <c r="A11" s="439">
        <v>5</v>
      </c>
      <c r="B11" s="1000" t="s">
        <v>9147</v>
      </c>
      <c r="C11" s="16">
        <v>73297000</v>
      </c>
      <c r="D11" s="1000" t="s">
        <v>9143</v>
      </c>
    </row>
    <row r="12" spans="1:4" x14ac:dyDescent="0.3">
      <c r="A12" s="439">
        <v>6</v>
      </c>
      <c r="B12" s="1000" t="s">
        <v>9148</v>
      </c>
      <c r="C12" s="16">
        <v>96537000</v>
      </c>
      <c r="D12" s="1000" t="s">
        <v>9143</v>
      </c>
    </row>
    <row r="13" spans="1:4" x14ac:dyDescent="0.3">
      <c r="A13" s="439">
        <v>7</v>
      </c>
      <c r="B13" s="1000" t="s">
        <v>9149</v>
      </c>
      <c r="C13" s="16">
        <v>59556000</v>
      </c>
      <c r="D13" s="1000" t="s">
        <v>9143</v>
      </c>
    </row>
    <row r="14" spans="1:4" x14ac:dyDescent="0.3">
      <c r="A14" s="439">
        <v>8</v>
      </c>
      <c r="B14" s="1000" t="s">
        <v>9150</v>
      </c>
      <c r="C14" s="16">
        <v>50776000</v>
      </c>
      <c r="D14" s="1000" t="s">
        <v>9143</v>
      </c>
    </row>
    <row r="15" spans="1:4" x14ac:dyDescent="0.3">
      <c r="A15" s="439">
        <v>9</v>
      </c>
      <c r="B15" s="1000" t="s">
        <v>9151</v>
      </c>
      <c r="C15" s="16">
        <v>29224000</v>
      </c>
      <c r="D15" s="1000" t="s">
        <v>9143</v>
      </c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69"/>
  <sheetViews>
    <sheetView view="pageBreakPreview" zoomScale="60" workbookViewId="0">
      <selection activeCell="C175" sqref="C175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5" width="28.109375" style="999" customWidth="1"/>
    <col min="6" max="16384" width="8.88671875" style="999"/>
  </cols>
  <sheetData>
    <row r="1" spans="1:4" x14ac:dyDescent="0.3">
      <c r="B1" s="1001" t="s">
        <v>6189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1028"/>
      <c r="B5" s="680"/>
      <c r="C5" s="680"/>
      <c r="D5" s="678"/>
    </row>
    <row r="6" spans="1:4" x14ac:dyDescent="0.3">
      <c r="A6" s="439"/>
      <c r="B6" s="80" t="s">
        <v>6189</v>
      </c>
      <c r="C6" s="82">
        <v>101516509000</v>
      </c>
      <c r="D6" s="439"/>
    </row>
    <row r="7" spans="1:4" x14ac:dyDescent="0.3">
      <c r="A7" s="439"/>
      <c r="B7" s="439"/>
      <c r="C7" s="439"/>
      <c r="D7" s="439"/>
    </row>
    <row r="8" spans="1:4" x14ac:dyDescent="0.3">
      <c r="A8" s="439">
        <v>1</v>
      </c>
      <c r="B8" s="456" t="s">
        <v>9152</v>
      </c>
      <c r="C8" s="54">
        <v>633950000</v>
      </c>
      <c r="D8" s="1000" t="s">
        <v>9153</v>
      </c>
    </row>
    <row r="9" spans="1:4" x14ac:dyDescent="0.3">
      <c r="A9" s="439">
        <v>2</v>
      </c>
      <c r="B9" s="456" t="s">
        <v>9154</v>
      </c>
      <c r="C9" s="54">
        <v>667438000</v>
      </c>
      <c r="D9" s="1000" t="s">
        <v>9153</v>
      </c>
    </row>
    <row r="10" spans="1:4" x14ac:dyDescent="0.3">
      <c r="A10" s="439">
        <v>3</v>
      </c>
      <c r="B10" s="456" t="s">
        <v>9155</v>
      </c>
      <c r="C10" s="54">
        <v>646377000</v>
      </c>
      <c r="D10" s="1000" t="s">
        <v>9153</v>
      </c>
    </row>
    <row r="11" spans="1:4" x14ac:dyDescent="0.3">
      <c r="A11" s="439">
        <v>4</v>
      </c>
      <c r="B11" s="456" t="s">
        <v>9156</v>
      </c>
      <c r="C11" s="54">
        <v>684289000</v>
      </c>
      <c r="D11" s="1000" t="s">
        <v>9153</v>
      </c>
    </row>
    <row r="12" spans="1:4" x14ac:dyDescent="0.3">
      <c r="A12" s="439">
        <v>5</v>
      </c>
      <c r="B12" s="456" t="s">
        <v>9157</v>
      </c>
      <c r="C12" s="54">
        <v>711495000</v>
      </c>
      <c r="D12" s="1000" t="s">
        <v>9153</v>
      </c>
    </row>
    <row r="13" spans="1:4" x14ac:dyDescent="0.3">
      <c r="A13" s="439">
        <v>6</v>
      </c>
      <c r="B13" s="456" t="s">
        <v>9158</v>
      </c>
      <c r="C13" s="54">
        <v>661483000</v>
      </c>
      <c r="D13" s="1000" t="s">
        <v>9153</v>
      </c>
    </row>
    <row r="14" spans="1:4" x14ac:dyDescent="0.3">
      <c r="A14" s="439">
        <v>7</v>
      </c>
      <c r="B14" s="456" t="s">
        <v>9159</v>
      </c>
      <c r="C14" s="54">
        <v>620214000</v>
      </c>
      <c r="D14" s="1000" t="s">
        <v>9153</v>
      </c>
    </row>
    <row r="15" spans="1:4" x14ac:dyDescent="0.3">
      <c r="A15" s="439">
        <v>8</v>
      </c>
      <c r="B15" s="456" t="s">
        <v>9160</v>
      </c>
      <c r="C15" s="54">
        <v>592908000</v>
      </c>
      <c r="D15" s="1000" t="s">
        <v>9153</v>
      </c>
    </row>
    <row r="16" spans="1:4" x14ac:dyDescent="0.3">
      <c r="A16" s="439">
        <v>9</v>
      </c>
      <c r="B16" s="456" t="s">
        <v>9161</v>
      </c>
      <c r="C16" s="54">
        <v>669244000</v>
      </c>
      <c r="D16" s="1000" t="s">
        <v>9153</v>
      </c>
    </row>
    <row r="17" spans="1:4" x14ac:dyDescent="0.3">
      <c r="A17" s="439">
        <v>10</v>
      </c>
      <c r="B17" s="456" t="s">
        <v>9162</v>
      </c>
      <c r="C17" s="54">
        <v>700983000</v>
      </c>
      <c r="D17" s="1000" t="s">
        <v>9153</v>
      </c>
    </row>
    <row r="18" spans="1:4" x14ac:dyDescent="0.3">
      <c r="A18" s="439">
        <v>11</v>
      </c>
      <c r="B18" s="456" t="s">
        <v>9163</v>
      </c>
      <c r="C18" s="54">
        <v>592827000</v>
      </c>
      <c r="D18" s="1000" t="s">
        <v>9153</v>
      </c>
    </row>
    <row r="19" spans="1:4" x14ac:dyDescent="0.3">
      <c r="A19" s="439">
        <v>12</v>
      </c>
      <c r="B19" s="456" t="s">
        <v>9164</v>
      </c>
      <c r="C19" s="54">
        <v>631864000</v>
      </c>
      <c r="D19" s="1000" t="s">
        <v>9153</v>
      </c>
    </row>
    <row r="20" spans="1:4" x14ac:dyDescent="0.3">
      <c r="A20" s="439">
        <v>13</v>
      </c>
      <c r="B20" s="456" t="s">
        <v>9165</v>
      </c>
      <c r="C20" s="54">
        <v>676869000</v>
      </c>
      <c r="D20" s="1000" t="s">
        <v>9153</v>
      </c>
    </row>
    <row r="21" spans="1:4" x14ac:dyDescent="0.3">
      <c r="A21" s="439">
        <v>14</v>
      </c>
      <c r="B21" s="456" t="s">
        <v>9166</v>
      </c>
      <c r="C21" s="54">
        <v>702992000</v>
      </c>
      <c r="D21" s="1000" t="s">
        <v>9153</v>
      </c>
    </row>
    <row r="22" spans="1:4" x14ac:dyDescent="0.3">
      <c r="A22" s="439">
        <v>15</v>
      </c>
      <c r="B22" s="456" t="s">
        <v>9167</v>
      </c>
      <c r="C22" s="54">
        <v>671811000</v>
      </c>
      <c r="D22" s="1000" t="s">
        <v>9153</v>
      </c>
    </row>
    <row r="23" spans="1:4" x14ac:dyDescent="0.3">
      <c r="A23" s="439">
        <v>16</v>
      </c>
      <c r="B23" s="456" t="s">
        <v>9168</v>
      </c>
      <c r="C23" s="54">
        <v>867189000</v>
      </c>
      <c r="D23" s="1000" t="s">
        <v>9153</v>
      </c>
    </row>
    <row r="24" spans="1:4" x14ac:dyDescent="0.3">
      <c r="A24" s="439">
        <v>17</v>
      </c>
      <c r="B24" s="456" t="s">
        <v>9169</v>
      </c>
      <c r="C24" s="54">
        <v>688411000</v>
      </c>
      <c r="D24" s="1000" t="s">
        <v>9153</v>
      </c>
    </row>
    <row r="25" spans="1:4" x14ac:dyDescent="0.3">
      <c r="A25" s="439">
        <v>18</v>
      </c>
      <c r="B25" s="456" t="s">
        <v>9170</v>
      </c>
      <c r="C25" s="54">
        <v>722317000</v>
      </c>
      <c r="D25" s="1000" t="s">
        <v>9153</v>
      </c>
    </row>
    <row r="26" spans="1:4" x14ac:dyDescent="0.3">
      <c r="A26" s="439">
        <v>19</v>
      </c>
      <c r="B26" s="456" t="s">
        <v>9171</v>
      </c>
      <c r="C26" s="54">
        <v>789537000</v>
      </c>
      <c r="D26" s="1000" t="s">
        <v>9153</v>
      </c>
    </row>
    <row r="27" spans="1:4" x14ac:dyDescent="0.3">
      <c r="A27" s="439">
        <v>20</v>
      </c>
      <c r="B27" s="456" t="s">
        <v>9172</v>
      </c>
      <c r="C27" s="54">
        <v>588602000</v>
      </c>
      <c r="D27" s="1000" t="s">
        <v>9153</v>
      </c>
    </row>
    <row r="28" spans="1:4" x14ac:dyDescent="0.3">
      <c r="A28" s="439">
        <v>21</v>
      </c>
      <c r="B28" s="456" t="s">
        <v>9173</v>
      </c>
      <c r="C28" s="54">
        <v>592327000</v>
      </c>
      <c r="D28" s="1000" t="s">
        <v>9153</v>
      </c>
    </row>
    <row r="29" spans="1:4" x14ac:dyDescent="0.3">
      <c r="A29" s="439">
        <v>22</v>
      </c>
      <c r="B29" s="456" t="s">
        <v>9174</v>
      </c>
      <c r="C29" s="54">
        <v>639382000</v>
      </c>
      <c r="D29" s="1000" t="s">
        <v>9153</v>
      </c>
    </row>
    <row r="30" spans="1:4" x14ac:dyDescent="0.3">
      <c r="A30" s="439">
        <v>23</v>
      </c>
      <c r="B30" s="456" t="s">
        <v>9175</v>
      </c>
      <c r="C30" s="54">
        <v>682984000</v>
      </c>
      <c r="D30" s="1000" t="s">
        <v>9153</v>
      </c>
    </row>
    <row r="31" spans="1:4" x14ac:dyDescent="0.3">
      <c r="A31" s="439">
        <v>24</v>
      </c>
      <c r="B31" s="456" t="s">
        <v>9176</v>
      </c>
      <c r="C31" s="54">
        <v>612185000</v>
      </c>
      <c r="D31" s="1000" t="s">
        <v>9153</v>
      </c>
    </row>
    <row r="32" spans="1:4" x14ac:dyDescent="0.3">
      <c r="A32" s="439">
        <v>25</v>
      </c>
      <c r="B32" s="456" t="s">
        <v>9177</v>
      </c>
      <c r="C32" s="54">
        <v>629778000</v>
      </c>
      <c r="D32" s="1000" t="s">
        <v>9153</v>
      </c>
    </row>
    <row r="33" spans="1:4" x14ac:dyDescent="0.3">
      <c r="A33" s="439">
        <v>26</v>
      </c>
      <c r="B33" s="456" t="s">
        <v>9178</v>
      </c>
      <c r="C33" s="54">
        <v>611928000</v>
      </c>
      <c r="D33" s="1000" t="s">
        <v>9153</v>
      </c>
    </row>
    <row r="34" spans="1:4" x14ac:dyDescent="0.3">
      <c r="A34" s="439">
        <v>27</v>
      </c>
      <c r="B34" s="456" t="s">
        <v>9179</v>
      </c>
      <c r="C34" s="54">
        <v>684608000</v>
      </c>
      <c r="D34" s="1000" t="s">
        <v>9153</v>
      </c>
    </row>
    <row r="35" spans="1:4" x14ac:dyDescent="0.3">
      <c r="A35" s="439">
        <v>28</v>
      </c>
      <c r="B35" s="456" t="s">
        <v>9180</v>
      </c>
      <c r="C35" s="54">
        <v>686750000</v>
      </c>
      <c r="D35" s="1000" t="s">
        <v>9153</v>
      </c>
    </row>
    <row r="36" spans="1:4" x14ac:dyDescent="0.3">
      <c r="A36" s="439">
        <v>29</v>
      </c>
      <c r="B36" s="456" t="s">
        <v>9181</v>
      </c>
      <c r="C36" s="54">
        <v>628585000</v>
      </c>
      <c r="D36" s="1000" t="s">
        <v>9153</v>
      </c>
    </row>
    <row r="37" spans="1:4" x14ac:dyDescent="0.3">
      <c r="A37" s="439">
        <v>30</v>
      </c>
      <c r="B37" s="456" t="s">
        <v>9182</v>
      </c>
      <c r="C37" s="54">
        <v>696596000</v>
      </c>
      <c r="D37" s="1000" t="s">
        <v>9153</v>
      </c>
    </row>
    <row r="38" spans="1:4" x14ac:dyDescent="0.3">
      <c r="A38" s="439">
        <v>31</v>
      </c>
      <c r="B38" s="456" t="s">
        <v>9183</v>
      </c>
      <c r="C38" s="54">
        <v>666042000</v>
      </c>
      <c r="D38" s="1000" t="s">
        <v>9153</v>
      </c>
    </row>
    <row r="39" spans="1:4" x14ac:dyDescent="0.3">
      <c r="A39" s="439">
        <v>32</v>
      </c>
      <c r="B39" s="456" t="s">
        <v>9184</v>
      </c>
      <c r="C39" s="54">
        <v>595578000</v>
      </c>
      <c r="D39" s="1000" t="s">
        <v>9153</v>
      </c>
    </row>
    <row r="40" spans="1:4" x14ac:dyDescent="0.3">
      <c r="A40" s="439">
        <v>33</v>
      </c>
      <c r="B40" s="456" t="s">
        <v>9185</v>
      </c>
      <c r="C40" s="54">
        <v>614998000</v>
      </c>
      <c r="D40" s="1000" t="s">
        <v>9153</v>
      </c>
    </row>
    <row r="41" spans="1:4" x14ac:dyDescent="0.3">
      <c r="A41" s="439">
        <v>34</v>
      </c>
      <c r="B41" s="456" t="s">
        <v>9186</v>
      </c>
      <c r="C41" s="54">
        <v>662334000</v>
      </c>
      <c r="D41" s="1000" t="s">
        <v>9153</v>
      </c>
    </row>
    <row r="42" spans="1:4" x14ac:dyDescent="0.3">
      <c r="A42" s="439">
        <v>35</v>
      </c>
      <c r="B42" s="456" t="s">
        <v>9187</v>
      </c>
      <c r="C42" s="54">
        <v>626026000</v>
      </c>
      <c r="D42" s="1000" t="s">
        <v>9153</v>
      </c>
    </row>
    <row r="43" spans="1:4" x14ac:dyDescent="0.3">
      <c r="A43" s="439">
        <v>36</v>
      </c>
      <c r="B43" s="456" t="s">
        <v>9188</v>
      </c>
      <c r="C43" s="54">
        <v>621061000</v>
      </c>
      <c r="D43" s="1000" t="s">
        <v>9153</v>
      </c>
    </row>
    <row r="44" spans="1:4" x14ac:dyDescent="0.3">
      <c r="A44" s="439">
        <v>37</v>
      </c>
      <c r="B44" s="456" t="s">
        <v>9189</v>
      </c>
      <c r="C44" s="54">
        <v>573432000</v>
      </c>
      <c r="D44" s="1000" t="s">
        <v>9153</v>
      </c>
    </row>
    <row r="45" spans="1:4" x14ac:dyDescent="0.3">
      <c r="A45" s="439">
        <v>38</v>
      </c>
      <c r="B45" s="456" t="s">
        <v>9190</v>
      </c>
      <c r="C45" s="54">
        <v>583950000</v>
      </c>
      <c r="D45" s="1000" t="s">
        <v>9153</v>
      </c>
    </row>
    <row r="46" spans="1:4" x14ac:dyDescent="0.3">
      <c r="A46" s="439">
        <v>39</v>
      </c>
      <c r="B46" s="456" t="s">
        <v>9191</v>
      </c>
      <c r="C46" s="54">
        <v>545389000</v>
      </c>
      <c r="D46" s="1000" t="s">
        <v>9153</v>
      </c>
    </row>
    <row r="47" spans="1:4" x14ac:dyDescent="0.3">
      <c r="A47" s="439">
        <v>40</v>
      </c>
      <c r="B47" s="456" t="s">
        <v>9192</v>
      </c>
      <c r="C47" s="54">
        <v>759375000</v>
      </c>
      <c r="D47" s="1000" t="s">
        <v>9153</v>
      </c>
    </row>
    <row r="48" spans="1:4" x14ac:dyDescent="0.3">
      <c r="A48" s="439">
        <v>41</v>
      </c>
      <c r="B48" s="456" t="s">
        <v>9193</v>
      </c>
      <c r="C48" s="54">
        <v>498787000</v>
      </c>
      <c r="D48" s="1000" t="s">
        <v>9153</v>
      </c>
    </row>
    <row r="49" spans="1:4" x14ac:dyDescent="0.3">
      <c r="A49" s="439">
        <v>42</v>
      </c>
      <c r="B49" s="456" t="s">
        <v>9194</v>
      </c>
      <c r="C49" s="54">
        <v>659793000</v>
      </c>
      <c r="D49" s="1000" t="s">
        <v>9153</v>
      </c>
    </row>
    <row r="50" spans="1:4" x14ac:dyDescent="0.3">
      <c r="A50" s="439">
        <v>43</v>
      </c>
      <c r="B50" s="456" t="s">
        <v>9195</v>
      </c>
      <c r="C50" s="54">
        <v>693083000</v>
      </c>
      <c r="D50" s="1000" t="s">
        <v>9153</v>
      </c>
    </row>
    <row r="51" spans="1:4" x14ac:dyDescent="0.3">
      <c r="A51" s="439">
        <v>44</v>
      </c>
      <c r="B51" s="456" t="s">
        <v>9196</v>
      </c>
      <c r="C51" s="54">
        <v>663541000</v>
      </c>
      <c r="D51" s="1000" t="s">
        <v>9153</v>
      </c>
    </row>
    <row r="52" spans="1:4" x14ac:dyDescent="0.3">
      <c r="A52" s="439">
        <v>45</v>
      </c>
      <c r="B52" s="456" t="s">
        <v>9197</v>
      </c>
      <c r="C52" s="54">
        <v>784736000</v>
      </c>
      <c r="D52" s="1000" t="s">
        <v>9153</v>
      </c>
    </row>
    <row r="53" spans="1:4" x14ac:dyDescent="0.3">
      <c r="A53" s="439">
        <v>46</v>
      </c>
      <c r="B53" s="456" t="s">
        <v>9198</v>
      </c>
      <c r="C53" s="54">
        <v>702758000</v>
      </c>
      <c r="D53" s="1000" t="s">
        <v>9153</v>
      </c>
    </row>
    <row r="54" spans="1:4" x14ac:dyDescent="0.3">
      <c r="A54" s="439">
        <v>47</v>
      </c>
      <c r="B54" s="456" t="s">
        <v>9199</v>
      </c>
      <c r="C54" s="54">
        <v>654947000</v>
      </c>
      <c r="D54" s="1000" t="s">
        <v>9153</v>
      </c>
    </row>
    <row r="55" spans="1:4" x14ac:dyDescent="0.3">
      <c r="A55" s="439">
        <v>48</v>
      </c>
      <c r="B55" s="456" t="s">
        <v>9200</v>
      </c>
      <c r="C55" s="54">
        <v>587070000</v>
      </c>
      <c r="D55" s="1000" t="s">
        <v>9153</v>
      </c>
    </row>
    <row r="56" spans="1:4" x14ac:dyDescent="0.3">
      <c r="A56" s="439">
        <v>49</v>
      </c>
      <c r="B56" s="456" t="s">
        <v>9201</v>
      </c>
      <c r="C56" s="54">
        <v>736804000</v>
      </c>
      <c r="D56" s="1000" t="s">
        <v>9153</v>
      </c>
    </row>
    <row r="57" spans="1:4" x14ac:dyDescent="0.3">
      <c r="A57" s="439">
        <v>50</v>
      </c>
      <c r="B57" s="456" t="s">
        <v>9202</v>
      </c>
      <c r="C57" s="54">
        <v>595175000</v>
      </c>
      <c r="D57" s="1000" t="s">
        <v>9153</v>
      </c>
    </row>
    <row r="58" spans="1:4" x14ac:dyDescent="0.3">
      <c r="A58" s="439">
        <v>51</v>
      </c>
      <c r="B58" s="456" t="s">
        <v>9203</v>
      </c>
      <c r="C58" s="54">
        <v>712361000</v>
      </c>
      <c r="D58" s="1000" t="s">
        <v>9153</v>
      </c>
    </row>
    <row r="59" spans="1:4" x14ac:dyDescent="0.3">
      <c r="A59" s="439">
        <v>52</v>
      </c>
      <c r="B59" s="456" t="s">
        <v>9204</v>
      </c>
      <c r="C59" s="54">
        <v>551315000</v>
      </c>
      <c r="D59" s="1000" t="s">
        <v>9153</v>
      </c>
    </row>
    <row r="60" spans="1:4" x14ac:dyDescent="0.3">
      <c r="A60" s="439">
        <v>53</v>
      </c>
      <c r="B60" s="456" t="s">
        <v>9205</v>
      </c>
      <c r="C60" s="54">
        <v>600087000</v>
      </c>
      <c r="D60" s="1000" t="s">
        <v>9153</v>
      </c>
    </row>
    <row r="61" spans="1:4" x14ac:dyDescent="0.3">
      <c r="A61" s="439">
        <v>54</v>
      </c>
      <c r="B61" s="456" t="s">
        <v>9206</v>
      </c>
      <c r="C61" s="54">
        <v>600494000</v>
      </c>
      <c r="D61" s="1000" t="s">
        <v>9153</v>
      </c>
    </row>
    <row r="62" spans="1:4" x14ac:dyDescent="0.3">
      <c r="A62" s="439">
        <v>55</v>
      </c>
      <c r="B62" s="456" t="s">
        <v>9207</v>
      </c>
      <c r="C62" s="54">
        <v>543620000</v>
      </c>
      <c r="D62" s="1000" t="s">
        <v>9153</v>
      </c>
    </row>
    <row r="63" spans="1:4" x14ac:dyDescent="0.3">
      <c r="A63" s="439">
        <v>56</v>
      </c>
      <c r="B63" s="456" t="s">
        <v>9208</v>
      </c>
      <c r="C63" s="54">
        <v>610189000</v>
      </c>
      <c r="D63" s="1000" t="s">
        <v>9153</v>
      </c>
    </row>
    <row r="64" spans="1:4" x14ac:dyDescent="0.3">
      <c r="A64" s="439">
        <v>57</v>
      </c>
      <c r="B64" s="456" t="s">
        <v>9209</v>
      </c>
      <c r="C64" s="54">
        <v>575827000</v>
      </c>
      <c r="D64" s="1000" t="s">
        <v>9153</v>
      </c>
    </row>
    <row r="65" spans="1:4" x14ac:dyDescent="0.3">
      <c r="A65" s="439">
        <v>58</v>
      </c>
      <c r="B65" s="456" t="s">
        <v>9210</v>
      </c>
      <c r="C65" s="54">
        <v>600709000</v>
      </c>
      <c r="D65" s="1000" t="s">
        <v>9153</v>
      </c>
    </row>
    <row r="66" spans="1:4" x14ac:dyDescent="0.3">
      <c r="A66" s="439">
        <v>59</v>
      </c>
      <c r="B66" s="456" t="s">
        <v>9211</v>
      </c>
      <c r="C66" s="54">
        <v>640134000</v>
      </c>
      <c r="D66" s="1000" t="s">
        <v>9153</v>
      </c>
    </row>
    <row r="67" spans="1:4" x14ac:dyDescent="0.3">
      <c r="A67" s="439">
        <v>60</v>
      </c>
      <c r="B67" s="456" t="s">
        <v>9212</v>
      </c>
      <c r="C67" s="54">
        <v>659441000</v>
      </c>
      <c r="D67" s="1000" t="s">
        <v>9153</v>
      </c>
    </row>
    <row r="68" spans="1:4" x14ac:dyDescent="0.3">
      <c r="A68" s="439">
        <v>61</v>
      </c>
      <c r="B68" s="456" t="s">
        <v>9213</v>
      </c>
      <c r="C68" s="54">
        <v>675230000</v>
      </c>
      <c r="D68" s="1000" t="s">
        <v>9153</v>
      </c>
    </row>
    <row r="69" spans="1:4" x14ac:dyDescent="0.3">
      <c r="A69" s="439">
        <v>62</v>
      </c>
      <c r="B69" s="456" t="s">
        <v>9214</v>
      </c>
      <c r="C69" s="54">
        <v>548045000</v>
      </c>
      <c r="D69" s="1000" t="s">
        <v>9153</v>
      </c>
    </row>
    <row r="70" spans="1:4" x14ac:dyDescent="0.3">
      <c r="A70" s="439">
        <v>63</v>
      </c>
      <c r="B70" s="456" t="s">
        <v>9215</v>
      </c>
      <c r="C70" s="54">
        <v>665691000</v>
      </c>
      <c r="D70" s="1000" t="s">
        <v>9153</v>
      </c>
    </row>
    <row r="71" spans="1:4" x14ac:dyDescent="0.3">
      <c r="A71" s="439">
        <v>64</v>
      </c>
      <c r="B71" s="456" t="s">
        <v>9216</v>
      </c>
      <c r="C71" s="54">
        <v>633105000</v>
      </c>
      <c r="D71" s="1000" t="s">
        <v>9153</v>
      </c>
    </row>
    <row r="72" spans="1:4" x14ac:dyDescent="0.3">
      <c r="A72" s="439">
        <v>65</v>
      </c>
      <c r="B72" s="456" t="s">
        <v>9217</v>
      </c>
      <c r="C72" s="54">
        <v>544809000</v>
      </c>
      <c r="D72" s="1000" t="s">
        <v>9153</v>
      </c>
    </row>
    <row r="73" spans="1:4" x14ac:dyDescent="0.3">
      <c r="A73" s="439">
        <v>66</v>
      </c>
      <c r="B73" s="456" t="s">
        <v>9218</v>
      </c>
      <c r="C73" s="54">
        <v>538145000</v>
      </c>
      <c r="D73" s="1000" t="s">
        <v>9153</v>
      </c>
    </row>
    <row r="74" spans="1:4" x14ac:dyDescent="0.3">
      <c r="A74" s="439">
        <v>67</v>
      </c>
      <c r="B74" s="456" t="s">
        <v>9219</v>
      </c>
      <c r="C74" s="54">
        <v>675547000</v>
      </c>
      <c r="D74" s="1000" t="s">
        <v>9153</v>
      </c>
    </row>
    <row r="75" spans="1:4" x14ac:dyDescent="0.3">
      <c r="A75" s="439">
        <v>68</v>
      </c>
      <c r="B75" s="456" t="s">
        <v>9220</v>
      </c>
      <c r="C75" s="54">
        <v>627744000</v>
      </c>
      <c r="D75" s="1000" t="s">
        <v>9153</v>
      </c>
    </row>
    <row r="76" spans="1:4" x14ac:dyDescent="0.3">
      <c r="A76" s="439">
        <v>69</v>
      </c>
      <c r="B76" s="456" t="s">
        <v>9221</v>
      </c>
      <c r="C76" s="54">
        <v>554480000</v>
      </c>
      <c r="D76" s="1000" t="s">
        <v>9153</v>
      </c>
    </row>
    <row r="77" spans="1:4" x14ac:dyDescent="0.3">
      <c r="A77" s="439">
        <v>70</v>
      </c>
      <c r="B77" s="456" t="s">
        <v>9222</v>
      </c>
      <c r="C77" s="54">
        <v>585389000</v>
      </c>
      <c r="D77" s="1000" t="s">
        <v>9153</v>
      </c>
    </row>
    <row r="78" spans="1:4" x14ac:dyDescent="0.3">
      <c r="A78" s="439">
        <v>71</v>
      </c>
      <c r="B78" s="456" t="s">
        <v>9223</v>
      </c>
      <c r="C78" s="54">
        <v>655696000</v>
      </c>
      <c r="D78" s="1000" t="s">
        <v>9153</v>
      </c>
    </row>
    <row r="79" spans="1:4" x14ac:dyDescent="0.3">
      <c r="A79" s="439">
        <v>72</v>
      </c>
      <c r="B79" s="456" t="s">
        <v>9224</v>
      </c>
      <c r="C79" s="54">
        <v>663572000</v>
      </c>
      <c r="D79" s="1000" t="s">
        <v>9153</v>
      </c>
    </row>
    <row r="80" spans="1:4" x14ac:dyDescent="0.3">
      <c r="A80" s="439">
        <v>73</v>
      </c>
      <c r="B80" s="456" t="s">
        <v>9225</v>
      </c>
      <c r="C80" s="54">
        <v>632200000</v>
      </c>
      <c r="D80" s="1000" t="s">
        <v>9153</v>
      </c>
    </row>
    <row r="81" spans="1:4" x14ac:dyDescent="0.3">
      <c r="A81" s="439">
        <v>74</v>
      </c>
      <c r="B81" s="456" t="s">
        <v>9226</v>
      </c>
      <c r="C81" s="54">
        <v>641041000</v>
      </c>
      <c r="D81" s="1000" t="s">
        <v>9153</v>
      </c>
    </row>
    <row r="82" spans="1:4" x14ac:dyDescent="0.3">
      <c r="A82" s="439">
        <v>75</v>
      </c>
      <c r="B82" s="456" t="s">
        <v>9227</v>
      </c>
      <c r="C82" s="54">
        <v>579093000</v>
      </c>
      <c r="D82" s="1000" t="s">
        <v>9153</v>
      </c>
    </row>
    <row r="83" spans="1:4" x14ac:dyDescent="0.3">
      <c r="A83" s="439">
        <v>76</v>
      </c>
      <c r="B83" s="456" t="s">
        <v>9228</v>
      </c>
      <c r="C83" s="54">
        <v>546472000</v>
      </c>
      <c r="D83" s="1000" t="s">
        <v>9153</v>
      </c>
    </row>
    <row r="84" spans="1:4" x14ac:dyDescent="0.3">
      <c r="A84" s="439">
        <v>77</v>
      </c>
      <c r="B84" s="456" t="s">
        <v>9229</v>
      </c>
      <c r="C84" s="54">
        <v>540525000</v>
      </c>
      <c r="D84" s="1000" t="s">
        <v>9153</v>
      </c>
    </row>
    <row r="85" spans="1:4" x14ac:dyDescent="0.3">
      <c r="A85" s="439">
        <v>78</v>
      </c>
      <c r="B85" s="456" t="s">
        <v>9230</v>
      </c>
      <c r="C85" s="54">
        <v>567140000</v>
      </c>
      <c r="D85" s="1000" t="s">
        <v>9153</v>
      </c>
    </row>
    <row r="86" spans="1:4" x14ac:dyDescent="0.3">
      <c r="A86" s="439">
        <v>79</v>
      </c>
      <c r="B86" s="456" t="s">
        <v>9231</v>
      </c>
      <c r="C86" s="54">
        <v>620250000</v>
      </c>
      <c r="D86" s="1000" t="s">
        <v>9153</v>
      </c>
    </row>
    <row r="87" spans="1:4" x14ac:dyDescent="0.3">
      <c r="A87" s="439">
        <v>80</v>
      </c>
      <c r="B87" s="456" t="s">
        <v>9232</v>
      </c>
      <c r="C87" s="54">
        <v>652871000</v>
      </c>
      <c r="D87" s="1000" t="s">
        <v>9153</v>
      </c>
    </row>
    <row r="88" spans="1:4" x14ac:dyDescent="0.3">
      <c r="A88" s="439">
        <v>81</v>
      </c>
      <c r="B88" s="456" t="s">
        <v>9233</v>
      </c>
      <c r="C88" s="54">
        <v>614818000</v>
      </c>
      <c r="D88" s="1000" t="s">
        <v>9153</v>
      </c>
    </row>
    <row r="89" spans="1:4" x14ac:dyDescent="0.3">
      <c r="A89" s="439">
        <v>82</v>
      </c>
      <c r="B89" s="456" t="s">
        <v>9234</v>
      </c>
      <c r="C89" s="54">
        <v>629808000</v>
      </c>
      <c r="D89" s="1000" t="s">
        <v>9153</v>
      </c>
    </row>
    <row r="90" spans="1:4" x14ac:dyDescent="0.3">
      <c r="A90" s="439">
        <v>83</v>
      </c>
      <c r="B90" s="456" t="s">
        <v>9235</v>
      </c>
      <c r="C90" s="54">
        <v>644145000</v>
      </c>
      <c r="D90" s="1000" t="s">
        <v>9153</v>
      </c>
    </row>
    <row r="91" spans="1:4" x14ac:dyDescent="0.3">
      <c r="A91" s="439">
        <v>84</v>
      </c>
      <c r="B91" s="456" t="s">
        <v>9236</v>
      </c>
      <c r="C91" s="54">
        <v>605236000</v>
      </c>
      <c r="D91" s="1000" t="s">
        <v>9153</v>
      </c>
    </row>
    <row r="92" spans="1:4" x14ac:dyDescent="0.3">
      <c r="A92" s="439">
        <v>85</v>
      </c>
      <c r="B92" s="456" t="s">
        <v>9237</v>
      </c>
      <c r="C92" s="54">
        <v>591080000</v>
      </c>
      <c r="D92" s="1000" t="s">
        <v>9153</v>
      </c>
    </row>
    <row r="93" spans="1:4" x14ac:dyDescent="0.3">
      <c r="A93" s="439">
        <v>86</v>
      </c>
      <c r="B93" s="456" t="s">
        <v>9238</v>
      </c>
      <c r="C93" s="54">
        <v>624991000</v>
      </c>
      <c r="D93" s="1000" t="s">
        <v>9153</v>
      </c>
    </row>
    <row r="94" spans="1:4" x14ac:dyDescent="0.3">
      <c r="A94" s="439">
        <v>87</v>
      </c>
      <c r="B94" s="456" t="s">
        <v>9239</v>
      </c>
      <c r="C94" s="54">
        <v>604229000</v>
      </c>
      <c r="D94" s="1000" t="s">
        <v>9153</v>
      </c>
    </row>
    <row r="95" spans="1:4" x14ac:dyDescent="0.3">
      <c r="A95" s="439">
        <v>88</v>
      </c>
      <c r="B95" s="456" t="s">
        <v>9240</v>
      </c>
      <c r="C95" s="54">
        <v>632316000</v>
      </c>
      <c r="D95" s="1000" t="s">
        <v>9153</v>
      </c>
    </row>
    <row r="96" spans="1:4" x14ac:dyDescent="0.3">
      <c r="A96" s="439">
        <v>89</v>
      </c>
      <c r="B96" s="456" t="s">
        <v>9241</v>
      </c>
      <c r="C96" s="54">
        <v>588723000</v>
      </c>
      <c r="D96" s="1000" t="s">
        <v>9153</v>
      </c>
    </row>
    <row r="97" spans="1:4" x14ac:dyDescent="0.3">
      <c r="A97" s="439">
        <v>90</v>
      </c>
      <c r="B97" s="456" t="s">
        <v>9242</v>
      </c>
      <c r="C97" s="54">
        <v>566250000</v>
      </c>
      <c r="D97" s="1000" t="s">
        <v>9153</v>
      </c>
    </row>
    <row r="98" spans="1:4" x14ac:dyDescent="0.3">
      <c r="A98" s="439">
        <v>91</v>
      </c>
      <c r="B98" s="456" t="s">
        <v>9243</v>
      </c>
      <c r="C98" s="54">
        <v>875066000</v>
      </c>
      <c r="D98" s="1000" t="s">
        <v>9153</v>
      </c>
    </row>
    <row r="99" spans="1:4" x14ac:dyDescent="0.3">
      <c r="A99" s="439">
        <v>92</v>
      </c>
      <c r="B99" s="456" t="s">
        <v>9244</v>
      </c>
      <c r="C99" s="54">
        <v>579911000</v>
      </c>
      <c r="D99" s="1000" t="s">
        <v>9153</v>
      </c>
    </row>
    <row r="100" spans="1:4" x14ac:dyDescent="0.3">
      <c r="A100" s="439">
        <v>93</v>
      </c>
      <c r="B100" s="456" t="s">
        <v>9245</v>
      </c>
      <c r="C100" s="54">
        <v>971454000</v>
      </c>
      <c r="D100" s="1000" t="s">
        <v>9153</v>
      </c>
    </row>
    <row r="101" spans="1:4" x14ac:dyDescent="0.3">
      <c r="A101" s="439">
        <v>94</v>
      </c>
      <c r="B101" s="456" t="s">
        <v>9246</v>
      </c>
      <c r="C101" s="54">
        <v>587178000</v>
      </c>
      <c r="D101" s="1000" t="s">
        <v>9153</v>
      </c>
    </row>
    <row r="102" spans="1:4" x14ac:dyDescent="0.3">
      <c r="A102" s="439">
        <v>95</v>
      </c>
      <c r="B102" s="456" t="s">
        <v>9247</v>
      </c>
      <c r="C102" s="54">
        <v>638293000</v>
      </c>
      <c r="D102" s="1000" t="s">
        <v>9153</v>
      </c>
    </row>
    <row r="103" spans="1:4" x14ac:dyDescent="0.3">
      <c r="A103" s="439">
        <v>96</v>
      </c>
      <c r="B103" s="456" t="s">
        <v>9248</v>
      </c>
      <c r="C103" s="54">
        <v>636827000</v>
      </c>
      <c r="D103" s="1000" t="s">
        <v>9153</v>
      </c>
    </row>
    <row r="104" spans="1:4" x14ac:dyDescent="0.3">
      <c r="A104" s="439">
        <v>97</v>
      </c>
      <c r="B104" s="456" t="s">
        <v>9249</v>
      </c>
      <c r="C104" s="54">
        <v>569176000</v>
      </c>
      <c r="D104" s="1000" t="s">
        <v>9153</v>
      </c>
    </row>
    <row r="105" spans="1:4" x14ac:dyDescent="0.3">
      <c r="A105" s="439">
        <v>98</v>
      </c>
      <c r="B105" s="456" t="s">
        <v>9250</v>
      </c>
      <c r="C105" s="54">
        <v>639779000</v>
      </c>
      <c r="D105" s="1000" t="s">
        <v>9153</v>
      </c>
    </row>
    <row r="106" spans="1:4" x14ac:dyDescent="0.3">
      <c r="A106" s="439">
        <v>99</v>
      </c>
      <c r="B106" s="456" t="s">
        <v>9251</v>
      </c>
      <c r="C106" s="54">
        <v>721757000</v>
      </c>
      <c r="D106" s="1000" t="s">
        <v>9153</v>
      </c>
    </row>
    <row r="107" spans="1:4" x14ac:dyDescent="0.3">
      <c r="A107" s="439">
        <v>100</v>
      </c>
      <c r="B107" s="456" t="s">
        <v>9252</v>
      </c>
      <c r="C107" s="54">
        <v>568253000</v>
      </c>
      <c r="D107" s="1000" t="s">
        <v>9153</v>
      </c>
    </row>
    <row r="108" spans="1:4" x14ac:dyDescent="0.3">
      <c r="A108" s="439">
        <v>101</v>
      </c>
      <c r="B108" s="456" t="s">
        <v>9253</v>
      </c>
      <c r="C108" s="54">
        <v>575038000</v>
      </c>
      <c r="D108" s="1000" t="s">
        <v>9153</v>
      </c>
    </row>
    <row r="109" spans="1:4" x14ac:dyDescent="0.3">
      <c r="A109" s="439">
        <v>102</v>
      </c>
      <c r="B109" s="456" t="s">
        <v>9254</v>
      </c>
      <c r="C109" s="54">
        <v>603573000</v>
      </c>
      <c r="D109" s="1000" t="s">
        <v>9153</v>
      </c>
    </row>
    <row r="110" spans="1:4" x14ac:dyDescent="0.3">
      <c r="A110" s="439">
        <v>103</v>
      </c>
      <c r="B110" s="456" t="s">
        <v>9255</v>
      </c>
      <c r="C110" s="54">
        <v>545434000</v>
      </c>
      <c r="D110" s="1000" t="s">
        <v>9153</v>
      </c>
    </row>
    <row r="111" spans="1:4" x14ac:dyDescent="0.3">
      <c r="A111" s="439">
        <v>104</v>
      </c>
      <c r="B111" s="456" t="s">
        <v>9256</v>
      </c>
      <c r="C111" s="54">
        <v>656591000</v>
      </c>
      <c r="D111" s="1000" t="s">
        <v>9153</v>
      </c>
    </row>
    <row r="112" spans="1:4" x14ac:dyDescent="0.3">
      <c r="A112" s="439">
        <v>105</v>
      </c>
      <c r="B112" s="456" t="s">
        <v>9257</v>
      </c>
      <c r="C112" s="54">
        <v>583946000</v>
      </c>
      <c r="D112" s="1000" t="s">
        <v>9153</v>
      </c>
    </row>
    <row r="113" spans="1:4" x14ac:dyDescent="0.3">
      <c r="A113" s="439">
        <v>106</v>
      </c>
      <c r="B113" s="456" t="s">
        <v>9258</v>
      </c>
      <c r="C113" s="54">
        <v>535241000</v>
      </c>
      <c r="D113" s="1000" t="s">
        <v>9153</v>
      </c>
    </row>
    <row r="114" spans="1:4" x14ac:dyDescent="0.3">
      <c r="A114" s="439">
        <v>107</v>
      </c>
      <c r="B114" s="456" t="s">
        <v>9259</v>
      </c>
      <c r="C114" s="54">
        <v>438457000</v>
      </c>
      <c r="D114" s="1000" t="s">
        <v>9153</v>
      </c>
    </row>
    <row r="115" spans="1:4" x14ac:dyDescent="0.3">
      <c r="A115" s="439">
        <v>108</v>
      </c>
      <c r="B115" s="456" t="s">
        <v>9260</v>
      </c>
      <c r="C115" s="54">
        <v>741966000</v>
      </c>
      <c r="D115" s="1000" t="s">
        <v>9153</v>
      </c>
    </row>
    <row r="116" spans="1:4" x14ac:dyDescent="0.3">
      <c r="A116" s="439">
        <v>109</v>
      </c>
      <c r="B116" s="456" t="s">
        <v>9261</v>
      </c>
      <c r="C116" s="54">
        <v>703543000</v>
      </c>
      <c r="D116" s="1000" t="s">
        <v>9153</v>
      </c>
    </row>
    <row r="117" spans="1:4" x14ac:dyDescent="0.3">
      <c r="A117" s="439">
        <v>110</v>
      </c>
      <c r="B117" s="456" t="s">
        <v>9262</v>
      </c>
      <c r="C117" s="54">
        <v>652254000</v>
      </c>
      <c r="D117" s="1000" t="s">
        <v>9153</v>
      </c>
    </row>
    <row r="118" spans="1:4" x14ac:dyDescent="0.3">
      <c r="A118" s="439">
        <v>111</v>
      </c>
      <c r="B118" s="456" t="s">
        <v>9263</v>
      </c>
      <c r="C118" s="54">
        <v>678944000</v>
      </c>
      <c r="D118" s="1000" t="s">
        <v>9153</v>
      </c>
    </row>
    <row r="119" spans="1:4" x14ac:dyDescent="0.3">
      <c r="A119" s="439">
        <v>112</v>
      </c>
      <c r="B119" s="456" t="s">
        <v>9264</v>
      </c>
      <c r="C119" s="54">
        <v>607269000</v>
      </c>
      <c r="D119" s="1000" t="s">
        <v>9153</v>
      </c>
    </row>
    <row r="120" spans="1:4" x14ac:dyDescent="0.3">
      <c r="A120" s="439">
        <v>113</v>
      </c>
      <c r="B120" s="456" t="s">
        <v>9265</v>
      </c>
      <c r="C120" s="54">
        <v>516775000</v>
      </c>
      <c r="D120" s="1000" t="s">
        <v>9153</v>
      </c>
    </row>
    <row r="121" spans="1:4" x14ac:dyDescent="0.3">
      <c r="A121" s="439">
        <v>114</v>
      </c>
      <c r="B121" s="456" t="s">
        <v>9266</v>
      </c>
      <c r="C121" s="54">
        <v>623861000</v>
      </c>
      <c r="D121" s="1000" t="s">
        <v>9153</v>
      </c>
    </row>
    <row r="122" spans="1:4" x14ac:dyDescent="0.3">
      <c r="A122" s="439">
        <v>115</v>
      </c>
      <c r="B122" s="456" t="s">
        <v>9267</v>
      </c>
      <c r="C122" s="54">
        <v>565381000</v>
      </c>
      <c r="D122" s="1000" t="s">
        <v>9153</v>
      </c>
    </row>
    <row r="123" spans="1:4" x14ac:dyDescent="0.3">
      <c r="A123" s="439">
        <v>116</v>
      </c>
      <c r="B123" s="456" t="s">
        <v>9268</v>
      </c>
      <c r="C123" s="54">
        <v>592212000</v>
      </c>
      <c r="D123" s="1000" t="s">
        <v>9153</v>
      </c>
    </row>
    <row r="124" spans="1:4" x14ac:dyDescent="0.3">
      <c r="A124" s="439">
        <v>117</v>
      </c>
      <c r="B124" s="456" t="s">
        <v>9269</v>
      </c>
      <c r="C124" s="54">
        <v>634266000</v>
      </c>
      <c r="D124" s="1000" t="s">
        <v>9153</v>
      </c>
    </row>
    <row r="125" spans="1:4" x14ac:dyDescent="0.3">
      <c r="A125" s="439">
        <v>118</v>
      </c>
      <c r="B125" s="456" t="s">
        <v>9270</v>
      </c>
      <c r="C125" s="54">
        <v>569196000</v>
      </c>
      <c r="D125" s="1000" t="s">
        <v>9153</v>
      </c>
    </row>
    <row r="126" spans="1:4" x14ac:dyDescent="0.3">
      <c r="A126" s="439">
        <v>119</v>
      </c>
      <c r="B126" s="456" t="s">
        <v>9271</v>
      </c>
      <c r="C126" s="54">
        <v>601014000</v>
      </c>
      <c r="D126" s="1000" t="s">
        <v>9153</v>
      </c>
    </row>
    <row r="127" spans="1:4" x14ac:dyDescent="0.3">
      <c r="A127" s="439">
        <v>120</v>
      </c>
      <c r="B127" s="456" t="s">
        <v>9272</v>
      </c>
      <c r="C127" s="54">
        <v>546838000</v>
      </c>
      <c r="D127" s="1000" t="s">
        <v>9153</v>
      </c>
    </row>
    <row r="128" spans="1:4" x14ac:dyDescent="0.3">
      <c r="A128" s="439">
        <v>121</v>
      </c>
      <c r="B128" s="456" t="s">
        <v>9273</v>
      </c>
      <c r="C128" s="54">
        <v>690578000</v>
      </c>
      <c r="D128" s="1000" t="s">
        <v>9153</v>
      </c>
    </row>
    <row r="129" spans="1:4" x14ac:dyDescent="0.3">
      <c r="A129" s="439">
        <v>122</v>
      </c>
      <c r="B129" s="456" t="s">
        <v>9274</v>
      </c>
      <c r="C129" s="54">
        <v>516252000</v>
      </c>
      <c r="D129" s="1000" t="s">
        <v>9153</v>
      </c>
    </row>
    <row r="130" spans="1:4" x14ac:dyDescent="0.3">
      <c r="A130" s="439">
        <v>123</v>
      </c>
      <c r="B130" s="456" t="s">
        <v>9275</v>
      </c>
      <c r="C130" s="54">
        <v>627922000</v>
      </c>
      <c r="D130" s="1000" t="s">
        <v>9153</v>
      </c>
    </row>
    <row r="131" spans="1:4" x14ac:dyDescent="0.3">
      <c r="A131" s="439">
        <v>124</v>
      </c>
      <c r="B131" s="456" t="s">
        <v>9276</v>
      </c>
      <c r="C131" s="54">
        <v>553882000</v>
      </c>
      <c r="D131" s="1000" t="s">
        <v>9153</v>
      </c>
    </row>
    <row r="132" spans="1:4" x14ac:dyDescent="0.3">
      <c r="A132" s="439">
        <v>125</v>
      </c>
      <c r="B132" s="456" t="s">
        <v>9277</v>
      </c>
      <c r="C132" s="54">
        <v>585827000</v>
      </c>
      <c r="D132" s="1000" t="s">
        <v>9153</v>
      </c>
    </row>
    <row r="133" spans="1:4" x14ac:dyDescent="0.3">
      <c r="A133" s="439">
        <v>126</v>
      </c>
      <c r="B133" s="456" t="s">
        <v>9278</v>
      </c>
      <c r="C133" s="54">
        <v>590093000</v>
      </c>
      <c r="D133" s="1000" t="s">
        <v>9153</v>
      </c>
    </row>
    <row r="134" spans="1:4" x14ac:dyDescent="0.3">
      <c r="A134" s="439">
        <v>127</v>
      </c>
      <c r="B134" s="456" t="s">
        <v>9279</v>
      </c>
      <c r="C134" s="54">
        <v>600421000</v>
      </c>
      <c r="D134" s="1000" t="s">
        <v>9153</v>
      </c>
    </row>
    <row r="135" spans="1:4" x14ac:dyDescent="0.3">
      <c r="A135" s="439">
        <v>128</v>
      </c>
      <c r="B135" s="456" t="s">
        <v>9280</v>
      </c>
      <c r="C135" s="54">
        <v>674322000</v>
      </c>
      <c r="D135" s="1000" t="s">
        <v>9153</v>
      </c>
    </row>
    <row r="136" spans="1:4" x14ac:dyDescent="0.3">
      <c r="A136" s="439">
        <v>129</v>
      </c>
      <c r="B136" s="456" t="s">
        <v>9281</v>
      </c>
      <c r="C136" s="54">
        <v>583503000</v>
      </c>
      <c r="D136" s="1000" t="s">
        <v>9153</v>
      </c>
    </row>
    <row r="137" spans="1:4" x14ac:dyDescent="0.3">
      <c r="A137" s="439">
        <v>130</v>
      </c>
      <c r="B137" s="456" t="s">
        <v>9282</v>
      </c>
      <c r="C137" s="54">
        <v>742696000</v>
      </c>
      <c r="D137" s="1000" t="s">
        <v>9153</v>
      </c>
    </row>
    <row r="138" spans="1:4" x14ac:dyDescent="0.3">
      <c r="A138" s="439">
        <v>131</v>
      </c>
      <c r="B138" s="456" t="s">
        <v>9283</v>
      </c>
      <c r="C138" s="54">
        <v>614673000</v>
      </c>
      <c r="D138" s="1000" t="s">
        <v>9153</v>
      </c>
    </row>
    <row r="139" spans="1:4" x14ac:dyDescent="0.3">
      <c r="A139" s="439">
        <v>132</v>
      </c>
      <c r="B139" s="456" t="s">
        <v>9284</v>
      </c>
      <c r="C139" s="54">
        <v>761581000</v>
      </c>
      <c r="D139" s="1000" t="s">
        <v>9153</v>
      </c>
    </row>
    <row r="140" spans="1:4" x14ac:dyDescent="0.3">
      <c r="A140" s="439">
        <v>133</v>
      </c>
      <c r="B140" s="456" t="s">
        <v>9285</v>
      </c>
      <c r="C140" s="54">
        <v>805549000</v>
      </c>
      <c r="D140" s="1000" t="s">
        <v>9153</v>
      </c>
    </row>
    <row r="141" spans="1:4" x14ac:dyDescent="0.3">
      <c r="A141" s="439">
        <v>134</v>
      </c>
      <c r="B141" s="456" t="s">
        <v>9286</v>
      </c>
      <c r="C141" s="54">
        <v>624489000</v>
      </c>
      <c r="D141" s="1000" t="s">
        <v>9153</v>
      </c>
    </row>
    <row r="142" spans="1:4" x14ac:dyDescent="0.3">
      <c r="A142" s="439">
        <v>135</v>
      </c>
      <c r="B142" s="456" t="s">
        <v>9287</v>
      </c>
      <c r="C142" s="54">
        <v>629638000</v>
      </c>
      <c r="D142" s="1000" t="s">
        <v>9153</v>
      </c>
    </row>
    <row r="143" spans="1:4" x14ac:dyDescent="0.3">
      <c r="A143" s="439">
        <v>136</v>
      </c>
      <c r="B143" s="456" t="s">
        <v>9288</v>
      </c>
      <c r="C143" s="54">
        <v>588965000</v>
      </c>
      <c r="D143" s="1000" t="s">
        <v>9153</v>
      </c>
    </row>
    <row r="144" spans="1:4" x14ac:dyDescent="0.3">
      <c r="A144" s="439">
        <v>137</v>
      </c>
      <c r="B144" s="456" t="s">
        <v>9289</v>
      </c>
      <c r="C144" s="54">
        <v>687504000</v>
      </c>
      <c r="D144" s="1000" t="s">
        <v>9153</v>
      </c>
    </row>
    <row r="145" spans="1:4" x14ac:dyDescent="0.3">
      <c r="A145" s="439">
        <v>138</v>
      </c>
      <c r="B145" s="456" t="s">
        <v>9290</v>
      </c>
      <c r="C145" s="54">
        <v>701446000</v>
      </c>
      <c r="D145" s="1000" t="s">
        <v>9153</v>
      </c>
    </row>
    <row r="146" spans="1:4" x14ac:dyDescent="0.3">
      <c r="A146" s="439">
        <v>139</v>
      </c>
      <c r="B146" s="456" t="s">
        <v>9291</v>
      </c>
      <c r="C146" s="54">
        <v>577041000</v>
      </c>
      <c r="D146" s="1000" t="s">
        <v>9153</v>
      </c>
    </row>
    <row r="147" spans="1:4" x14ac:dyDescent="0.3">
      <c r="A147" s="439">
        <v>140</v>
      </c>
      <c r="B147" s="456" t="s">
        <v>9292</v>
      </c>
      <c r="C147" s="54">
        <v>478669000</v>
      </c>
      <c r="D147" s="1000" t="s">
        <v>9153</v>
      </c>
    </row>
    <row r="148" spans="1:4" x14ac:dyDescent="0.3">
      <c r="A148" s="439">
        <v>141</v>
      </c>
      <c r="B148" s="456" t="s">
        <v>9293</v>
      </c>
      <c r="C148" s="54">
        <v>671275000</v>
      </c>
      <c r="D148" s="1000" t="s">
        <v>9153</v>
      </c>
    </row>
    <row r="149" spans="1:4" x14ac:dyDescent="0.3">
      <c r="A149" s="439">
        <v>142</v>
      </c>
      <c r="B149" s="456" t="s">
        <v>9294</v>
      </c>
      <c r="C149" s="54">
        <v>633610000</v>
      </c>
      <c r="D149" s="1000" t="s">
        <v>9153</v>
      </c>
    </row>
    <row r="150" spans="1:4" x14ac:dyDescent="0.3">
      <c r="A150" s="439">
        <v>143</v>
      </c>
      <c r="B150" s="456" t="s">
        <v>9295</v>
      </c>
      <c r="C150" s="54">
        <v>659870000</v>
      </c>
      <c r="D150" s="1000" t="s">
        <v>9153</v>
      </c>
    </row>
    <row r="151" spans="1:4" x14ac:dyDescent="0.3">
      <c r="A151" s="439">
        <v>144</v>
      </c>
      <c r="B151" s="456" t="s">
        <v>9296</v>
      </c>
      <c r="C151" s="54">
        <v>638660000</v>
      </c>
      <c r="D151" s="1000" t="s">
        <v>9153</v>
      </c>
    </row>
    <row r="152" spans="1:4" x14ac:dyDescent="0.3">
      <c r="A152" s="439">
        <v>145</v>
      </c>
      <c r="B152" s="456" t="s">
        <v>9297</v>
      </c>
      <c r="C152" s="54">
        <v>673931000</v>
      </c>
      <c r="D152" s="1000" t="s">
        <v>9153</v>
      </c>
    </row>
    <row r="153" spans="1:4" x14ac:dyDescent="0.3">
      <c r="A153" s="439">
        <v>146</v>
      </c>
      <c r="B153" s="456" t="s">
        <v>9298</v>
      </c>
      <c r="C153" s="54">
        <v>565411000</v>
      </c>
      <c r="D153" s="1000" t="s">
        <v>9153</v>
      </c>
    </row>
    <row r="154" spans="1:4" x14ac:dyDescent="0.3">
      <c r="A154" s="439">
        <v>147</v>
      </c>
      <c r="B154" s="456" t="s">
        <v>9299</v>
      </c>
      <c r="C154" s="54">
        <v>588151000</v>
      </c>
      <c r="D154" s="1000" t="s">
        <v>9153</v>
      </c>
    </row>
    <row r="155" spans="1:4" x14ac:dyDescent="0.3">
      <c r="A155" s="439">
        <v>148</v>
      </c>
      <c r="B155" s="456" t="s">
        <v>9300</v>
      </c>
      <c r="C155" s="54">
        <v>585645000</v>
      </c>
      <c r="D155" s="1000" t="s">
        <v>9153</v>
      </c>
    </row>
    <row r="156" spans="1:4" x14ac:dyDescent="0.3">
      <c r="A156" s="439">
        <v>149</v>
      </c>
      <c r="B156" s="456" t="s">
        <v>9301</v>
      </c>
      <c r="C156" s="54">
        <v>718414000</v>
      </c>
      <c r="D156" s="1000" t="s">
        <v>9153</v>
      </c>
    </row>
    <row r="157" spans="1:4" x14ac:dyDescent="0.3">
      <c r="A157" s="439">
        <v>150</v>
      </c>
      <c r="B157" s="456" t="s">
        <v>9302</v>
      </c>
      <c r="C157" s="54">
        <v>553408000</v>
      </c>
      <c r="D157" s="1000" t="s">
        <v>9153</v>
      </c>
    </row>
    <row r="158" spans="1:4" x14ac:dyDescent="0.3">
      <c r="A158" s="439">
        <v>151</v>
      </c>
      <c r="B158" s="456" t="s">
        <v>9303</v>
      </c>
      <c r="C158" s="54">
        <v>508625000</v>
      </c>
      <c r="D158" s="1000" t="s">
        <v>9153</v>
      </c>
    </row>
    <row r="159" spans="1:4" x14ac:dyDescent="0.3">
      <c r="A159" s="439">
        <v>152</v>
      </c>
      <c r="B159" s="456" t="s">
        <v>9304</v>
      </c>
      <c r="C159" s="54">
        <v>596117000</v>
      </c>
      <c r="D159" s="1000" t="s">
        <v>9153</v>
      </c>
    </row>
    <row r="160" spans="1:4" x14ac:dyDescent="0.3">
      <c r="A160" s="439">
        <v>153</v>
      </c>
      <c r="B160" s="456" t="s">
        <v>9305</v>
      </c>
      <c r="C160" s="54">
        <v>674345000</v>
      </c>
      <c r="D160" s="1000" t="s">
        <v>9153</v>
      </c>
    </row>
    <row r="161" spans="1:4" x14ac:dyDescent="0.3">
      <c r="A161" s="439">
        <v>154</v>
      </c>
      <c r="B161" s="456" t="s">
        <v>9306</v>
      </c>
      <c r="C161" s="54">
        <v>529181000</v>
      </c>
      <c r="D161" s="1000" t="s">
        <v>9153</v>
      </c>
    </row>
    <row r="162" spans="1:4" x14ac:dyDescent="0.3">
      <c r="A162" s="439">
        <v>155</v>
      </c>
      <c r="B162" s="456" t="s">
        <v>9307</v>
      </c>
      <c r="C162" s="54">
        <v>548883000</v>
      </c>
      <c r="D162" s="1000" t="s">
        <v>9153</v>
      </c>
    </row>
    <row r="163" spans="1:4" x14ac:dyDescent="0.3">
      <c r="A163" s="439">
        <v>156</v>
      </c>
      <c r="B163" s="456" t="s">
        <v>9308</v>
      </c>
      <c r="C163" s="54">
        <v>536442000</v>
      </c>
      <c r="D163" s="1000" t="s">
        <v>9153</v>
      </c>
    </row>
    <row r="164" spans="1:4" x14ac:dyDescent="0.3">
      <c r="A164" s="439">
        <v>157</v>
      </c>
      <c r="B164" s="456" t="s">
        <v>9309</v>
      </c>
      <c r="C164" s="54">
        <v>540348000</v>
      </c>
      <c r="D164" s="1000" t="s">
        <v>9153</v>
      </c>
    </row>
    <row r="165" spans="1:4" x14ac:dyDescent="0.3">
      <c r="A165" s="439">
        <v>158</v>
      </c>
      <c r="B165" s="456" t="s">
        <v>9310</v>
      </c>
      <c r="C165" s="54">
        <v>547197000</v>
      </c>
      <c r="D165" s="1000" t="s">
        <v>9153</v>
      </c>
    </row>
    <row r="166" spans="1:4" x14ac:dyDescent="0.3">
      <c r="A166" s="439">
        <v>159</v>
      </c>
      <c r="B166" s="456" t="s">
        <v>9311</v>
      </c>
      <c r="C166" s="54">
        <v>502256000</v>
      </c>
      <c r="D166" s="1000" t="s">
        <v>9153</v>
      </c>
    </row>
    <row r="167" spans="1:4" x14ac:dyDescent="0.3">
      <c r="A167" s="439">
        <v>160</v>
      </c>
      <c r="B167" s="456" t="s">
        <v>9312</v>
      </c>
      <c r="C167" s="54">
        <v>531699000</v>
      </c>
      <c r="D167" s="1000" t="s">
        <v>9153</v>
      </c>
    </row>
    <row r="168" spans="1:4" x14ac:dyDescent="0.3">
      <c r="A168" s="439">
        <v>161</v>
      </c>
      <c r="B168" s="456" t="s">
        <v>9313</v>
      </c>
      <c r="C168" s="54">
        <v>574892000</v>
      </c>
      <c r="D168" s="1000" t="s">
        <v>9153</v>
      </c>
    </row>
    <row r="169" spans="1:4" x14ac:dyDescent="0.3">
      <c r="A169" s="439">
        <v>162</v>
      </c>
      <c r="B169" s="456" t="s">
        <v>9314</v>
      </c>
      <c r="C169" s="54">
        <v>589985000</v>
      </c>
      <c r="D169" s="1000" t="s">
        <v>9153</v>
      </c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0"/>
  <sheetViews>
    <sheetView zoomScale="50" zoomScaleNormal="50" workbookViewId="0">
      <selection activeCell="K161" sqref="K160:K161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5" width="28.109375" style="999" customWidth="1"/>
    <col min="6" max="16384" width="8.88671875" style="999"/>
  </cols>
  <sheetData>
    <row r="1" spans="1:4" x14ac:dyDescent="0.3">
      <c r="B1" s="1001" t="s">
        <v>9479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1028"/>
      <c r="B5" s="680"/>
      <c r="C5" s="680"/>
      <c r="D5" s="678"/>
    </row>
    <row r="6" spans="1:4" x14ac:dyDescent="0.3">
      <c r="A6" s="439"/>
      <c r="B6" s="439"/>
      <c r="C6" s="439"/>
      <c r="D6" s="439"/>
    </row>
    <row r="7" spans="1:4" x14ac:dyDescent="0.3">
      <c r="A7" s="439"/>
      <c r="B7" s="80" t="s">
        <v>1698</v>
      </c>
      <c r="C7" s="82">
        <v>139229018000</v>
      </c>
      <c r="D7" s="439"/>
    </row>
    <row r="8" spans="1:4" x14ac:dyDescent="0.3">
      <c r="A8" s="439"/>
      <c r="B8" s="439"/>
      <c r="C8" s="439"/>
      <c r="D8" s="439"/>
    </row>
    <row r="9" spans="1:4" x14ac:dyDescent="0.3">
      <c r="A9" s="439">
        <v>1</v>
      </c>
      <c r="B9" s="456" t="s">
        <v>9315</v>
      </c>
      <c r="C9" s="54">
        <v>762111000</v>
      </c>
      <c r="D9" s="1000" t="s">
        <v>9316</v>
      </c>
    </row>
    <row r="10" spans="1:4" x14ac:dyDescent="0.3">
      <c r="A10" s="439">
        <v>2</v>
      </c>
      <c r="B10" s="456" t="s">
        <v>9317</v>
      </c>
      <c r="C10" s="54">
        <v>819860000</v>
      </c>
      <c r="D10" s="1000" t="s">
        <v>9316</v>
      </c>
    </row>
    <row r="11" spans="1:4" x14ac:dyDescent="0.3">
      <c r="A11" s="439">
        <v>3</v>
      </c>
      <c r="B11" s="456" t="s">
        <v>9318</v>
      </c>
      <c r="C11" s="54">
        <v>910301000</v>
      </c>
      <c r="D11" s="1000" t="s">
        <v>9316</v>
      </c>
    </row>
    <row r="12" spans="1:4" x14ac:dyDescent="0.3">
      <c r="A12" s="439">
        <v>4</v>
      </c>
      <c r="B12" s="456" t="s">
        <v>9319</v>
      </c>
      <c r="C12" s="54">
        <v>819599000</v>
      </c>
      <c r="D12" s="1000" t="s">
        <v>9316</v>
      </c>
    </row>
    <row r="13" spans="1:4" x14ac:dyDescent="0.3">
      <c r="A13" s="439">
        <v>5</v>
      </c>
      <c r="B13" s="456" t="s">
        <v>9320</v>
      </c>
      <c r="C13" s="54">
        <v>979987000</v>
      </c>
      <c r="D13" s="1000" t="s">
        <v>9316</v>
      </c>
    </row>
    <row r="14" spans="1:4" x14ac:dyDescent="0.3">
      <c r="A14" s="439">
        <v>6</v>
      </c>
      <c r="B14" s="456" t="s">
        <v>9321</v>
      </c>
      <c r="C14" s="54">
        <v>841513000</v>
      </c>
      <c r="D14" s="1000" t="s">
        <v>9316</v>
      </c>
    </row>
    <row r="15" spans="1:4" x14ac:dyDescent="0.3">
      <c r="A15" s="439">
        <v>7</v>
      </c>
      <c r="B15" s="456" t="s">
        <v>9322</v>
      </c>
      <c r="C15" s="54">
        <v>784934000</v>
      </c>
      <c r="D15" s="1000" t="s">
        <v>9316</v>
      </c>
    </row>
    <row r="16" spans="1:4" x14ac:dyDescent="0.3">
      <c r="A16" s="439">
        <v>8</v>
      </c>
      <c r="B16" s="456" t="s">
        <v>9323</v>
      </c>
      <c r="C16" s="54">
        <v>782761000</v>
      </c>
      <c r="D16" s="1000" t="s">
        <v>9316</v>
      </c>
    </row>
    <row r="17" spans="1:4" x14ac:dyDescent="0.3">
      <c r="A17" s="439">
        <v>9</v>
      </c>
      <c r="B17" s="456" t="s">
        <v>9324</v>
      </c>
      <c r="C17" s="54">
        <v>954019000</v>
      </c>
      <c r="D17" s="1000" t="s">
        <v>9316</v>
      </c>
    </row>
    <row r="18" spans="1:4" x14ac:dyDescent="0.3">
      <c r="A18" s="439">
        <v>10</v>
      </c>
      <c r="B18" s="456" t="s">
        <v>9325</v>
      </c>
      <c r="C18" s="54">
        <v>888624000</v>
      </c>
      <c r="D18" s="1000" t="s">
        <v>9316</v>
      </c>
    </row>
    <row r="19" spans="1:4" x14ac:dyDescent="0.3">
      <c r="A19" s="439">
        <v>11</v>
      </c>
      <c r="B19" s="456" t="s">
        <v>9326</v>
      </c>
      <c r="C19" s="54">
        <v>838535000</v>
      </c>
      <c r="D19" s="1000" t="s">
        <v>9316</v>
      </c>
    </row>
    <row r="20" spans="1:4" x14ac:dyDescent="0.3">
      <c r="A20" s="439">
        <v>12</v>
      </c>
      <c r="B20" s="1000" t="s">
        <v>9327</v>
      </c>
      <c r="C20" s="54">
        <v>947405000</v>
      </c>
      <c r="D20" s="1000" t="s">
        <v>9316</v>
      </c>
    </row>
    <row r="21" spans="1:4" x14ac:dyDescent="0.3">
      <c r="A21" s="439">
        <v>13</v>
      </c>
      <c r="B21" s="456" t="s">
        <v>9328</v>
      </c>
      <c r="C21" s="54">
        <v>977408000</v>
      </c>
      <c r="D21" s="1000" t="s">
        <v>9316</v>
      </c>
    </row>
    <row r="22" spans="1:4" x14ac:dyDescent="0.3">
      <c r="A22" s="439">
        <v>14</v>
      </c>
      <c r="B22" s="456" t="s">
        <v>9329</v>
      </c>
      <c r="C22" s="54">
        <v>947556000</v>
      </c>
      <c r="D22" s="1000" t="s">
        <v>9316</v>
      </c>
    </row>
    <row r="23" spans="1:4" x14ac:dyDescent="0.3">
      <c r="A23" s="439">
        <v>15</v>
      </c>
      <c r="B23" s="1000" t="s">
        <v>9330</v>
      </c>
      <c r="C23" s="54">
        <v>855582000</v>
      </c>
      <c r="D23" s="1000" t="s">
        <v>9316</v>
      </c>
    </row>
    <row r="24" spans="1:4" x14ac:dyDescent="0.3">
      <c r="A24" s="439">
        <v>16</v>
      </c>
      <c r="B24" s="456" t="s">
        <v>9331</v>
      </c>
      <c r="C24" s="54">
        <v>1084045000</v>
      </c>
      <c r="D24" s="1000" t="s">
        <v>9316</v>
      </c>
    </row>
    <row r="25" spans="1:4" x14ac:dyDescent="0.3">
      <c r="A25" s="439">
        <v>17</v>
      </c>
      <c r="B25" s="1000" t="s">
        <v>9332</v>
      </c>
      <c r="C25" s="54">
        <v>1042171000</v>
      </c>
      <c r="D25" s="1000" t="s">
        <v>9316</v>
      </c>
    </row>
    <row r="26" spans="1:4" x14ac:dyDescent="0.3">
      <c r="A26" s="439">
        <v>18</v>
      </c>
      <c r="B26" s="456" t="s">
        <v>9333</v>
      </c>
      <c r="C26" s="54">
        <v>1062007000</v>
      </c>
      <c r="D26" s="1000" t="s">
        <v>9316</v>
      </c>
    </row>
    <row r="27" spans="1:4" x14ac:dyDescent="0.3">
      <c r="A27" s="439">
        <v>19</v>
      </c>
      <c r="B27" s="456" t="s">
        <v>9334</v>
      </c>
      <c r="C27" s="54">
        <v>1171858000</v>
      </c>
      <c r="D27" s="1000" t="s">
        <v>9316</v>
      </c>
    </row>
    <row r="28" spans="1:4" x14ac:dyDescent="0.3">
      <c r="A28" s="439">
        <v>20</v>
      </c>
      <c r="B28" s="456" t="s">
        <v>9335</v>
      </c>
      <c r="C28" s="54">
        <v>865704000</v>
      </c>
      <c r="D28" s="1000" t="s">
        <v>9316</v>
      </c>
    </row>
    <row r="29" spans="1:4" x14ac:dyDescent="0.3">
      <c r="A29" s="439">
        <v>21</v>
      </c>
      <c r="B29" s="456" t="s">
        <v>9336</v>
      </c>
      <c r="C29" s="54">
        <v>832650000</v>
      </c>
      <c r="D29" s="1000" t="s">
        <v>9316</v>
      </c>
    </row>
    <row r="30" spans="1:4" x14ac:dyDescent="0.3">
      <c r="A30" s="439">
        <v>22</v>
      </c>
      <c r="B30" s="456" t="s">
        <v>9337</v>
      </c>
      <c r="C30" s="54">
        <v>924781000</v>
      </c>
      <c r="D30" s="1000" t="s">
        <v>9316</v>
      </c>
    </row>
    <row r="31" spans="1:4" x14ac:dyDescent="0.3">
      <c r="A31" s="439">
        <v>23</v>
      </c>
      <c r="B31" s="456" t="s">
        <v>9338</v>
      </c>
      <c r="C31" s="54">
        <v>871494000</v>
      </c>
      <c r="D31" s="1000" t="s">
        <v>9316</v>
      </c>
    </row>
    <row r="32" spans="1:4" x14ac:dyDescent="0.3">
      <c r="A32" s="439">
        <v>24</v>
      </c>
      <c r="B32" s="456" t="s">
        <v>9339</v>
      </c>
      <c r="C32" s="54">
        <v>767647000</v>
      </c>
      <c r="D32" s="1000" t="s">
        <v>9316</v>
      </c>
    </row>
    <row r="33" spans="1:4" x14ac:dyDescent="0.3">
      <c r="A33" s="439">
        <v>25</v>
      </c>
      <c r="B33" s="1000" t="s">
        <v>9340</v>
      </c>
      <c r="C33" s="54">
        <v>838276000</v>
      </c>
      <c r="D33" s="1000" t="s">
        <v>9316</v>
      </c>
    </row>
    <row r="34" spans="1:4" x14ac:dyDescent="0.3">
      <c r="A34" s="439">
        <v>26</v>
      </c>
      <c r="B34" s="456" t="s">
        <v>9341</v>
      </c>
      <c r="C34" s="54">
        <v>819806000</v>
      </c>
      <c r="D34" s="1000" t="s">
        <v>9316</v>
      </c>
    </row>
    <row r="35" spans="1:4" x14ac:dyDescent="0.3">
      <c r="A35" s="439">
        <v>27</v>
      </c>
      <c r="B35" s="456" t="s">
        <v>9342</v>
      </c>
      <c r="C35" s="54">
        <v>1014850000</v>
      </c>
      <c r="D35" s="1000" t="s">
        <v>9316</v>
      </c>
    </row>
    <row r="36" spans="1:4" x14ac:dyDescent="0.3">
      <c r="A36" s="439">
        <v>28</v>
      </c>
      <c r="B36" s="456" t="s">
        <v>9343</v>
      </c>
      <c r="C36" s="54">
        <v>1037026000</v>
      </c>
      <c r="D36" s="1000" t="s">
        <v>9316</v>
      </c>
    </row>
    <row r="37" spans="1:4" x14ac:dyDescent="0.3">
      <c r="A37" s="439">
        <v>29</v>
      </c>
      <c r="B37" s="456" t="s">
        <v>9344</v>
      </c>
      <c r="C37" s="54">
        <v>808333000</v>
      </c>
      <c r="D37" s="1000" t="s">
        <v>9316</v>
      </c>
    </row>
    <row r="38" spans="1:4" x14ac:dyDescent="0.3">
      <c r="A38" s="439">
        <v>30</v>
      </c>
      <c r="B38" s="456" t="s">
        <v>9345</v>
      </c>
      <c r="C38" s="54">
        <v>805180000</v>
      </c>
      <c r="D38" s="1000" t="s">
        <v>9316</v>
      </c>
    </row>
    <row r="39" spans="1:4" x14ac:dyDescent="0.3">
      <c r="A39" s="439">
        <v>31</v>
      </c>
      <c r="B39" s="456" t="s">
        <v>9346</v>
      </c>
      <c r="C39" s="54">
        <v>835406000</v>
      </c>
      <c r="D39" s="1000" t="s">
        <v>9316</v>
      </c>
    </row>
    <row r="40" spans="1:4" x14ac:dyDescent="0.3">
      <c r="A40" s="439">
        <v>32</v>
      </c>
      <c r="B40" s="456" t="s">
        <v>9347</v>
      </c>
      <c r="C40" s="54">
        <v>909472000</v>
      </c>
      <c r="D40" s="1000" t="s">
        <v>9316</v>
      </c>
    </row>
    <row r="41" spans="1:4" x14ac:dyDescent="0.3">
      <c r="A41" s="439">
        <v>33</v>
      </c>
      <c r="B41" s="456" t="s">
        <v>9348</v>
      </c>
      <c r="C41" s="54">
        <v>913863000</v>
      </c>
      <c r="D41" s="1000" t="s">
        <v>9316</v>
      </c>
    </row>
    <row r="42" spans="1:4" x14ac:dyDescent="0.3">
      <c r="A42" s="439">
        <v>34</v>
      </c>
      <c r="B42" s="456" t="s">
        <v>9349</v>
      </c>
      <c r="C42" s="54">
        <v>877653000</v>
      </c>
      <c r="D42" s="1000" t="s">
        <v>9316</v>
      </c>
    </row>
    <row r="43" spans="1:4" x14ac:dyDescent="0.3">
      <c r="A43" s="439">
        <v>35</v>
      </c>
      <c r="B43" s="456" t="s">
        <v>9350</v>
      </c>
      <c r="C43" s="54">
        <v>965699000</v>
      </c>
      <c r="D43" s="1000" t="s">
        <v>9316</v>
      </c>
    </row>
    <row r="44" spans="1:4" x14ac:dyDescent="0.3">
      <c r="A44" s="439">
        <v>36</v>
      </c>
      <c r="B44" s="456" t="s">
        <v>9351</v>
      </c>
      <c r="C44" s="54">
        <v>959704000</v>
      </c>
      <c r="D44" s="1000" t="s">
        <v>9316</v>
      </c>
    </row>
    <row r="45" spans="1:4" x14ac:dyDescent="0.3">
      <c r="A45" s="439">
        <v>37</v>
      </c>
      <c r="B45" s="456" t="s">
        <v>9352</v>
      </c>
      <c r="C45" s="54">
        <v>780748000</v>
      </c>
      <c r="D45" s="1000" t="s">
        <v>9316</v>
      </c>
    </row>
    <row r="46" spans="1:4" x14ac:dyDescent="0.3">
      <c r="A46" s="439">
        <v>38</v>
      </c>
      <c r="B46" s="456" t="s">
        <v>9353</v>
      </c>
      <c r="C46" s="54">
        <v>877203000</v>
      </c>
      <c r="D46" s="1000" t="s">
        <v>9316</v>
      </c>
    </row>
    <row r="47" spans="1:4" x14ac:dyDescent="0.3">
      <c r="A47" s="439">
        <v>39</v>
      </c>
      <c r="B47" s="456" t="s">
        <v>9354</v>
      </c>
      <c r="C47" s="54">
        <v>838335000</v>
      </c>
      <c r="D47" s="1000" t="s">
        <v>9316</v>
      </c>
    </row>
    <row r="48" spans="1:4" x14ac:dyDescent="0.3">
      <c r="A48" s="439">
        <v>40</v>
      </c>
      <c r="B48" s="456" t="s">
        <v>9355</v>
      </c>
      <c r="C48" s="54">
        <v>988978000</v>
      </c>
      <c r="D48" s="1000" t="s">
        <v>9316</v>
      </c>
    </row>
    <row r="49" spans="1:4" x14ac:dyDescent="0.3">
      <c r="A49" s="439">
        <v>41</v>
      </c>
      <c r="B49" s="456" t="s">
        <v>9356</v>
      </c>
      <c r="C49" s="54">
        <v>806738000</v>
      </c>
      <c r="D49" s="1000" t="s">
        <v>9316</v>
      </c>
    </row>
    <row r="50" spans="1:4" x14ac:dyDescent="0.3">
      <c r="A50" s="439">
        <v>42</v>
      </c>
      <c r="B50" s="456" t="s">
        <v>9357</v>
      </c>
      <c r="C50" s="54">
        <v>904734000</v>
      </c>
      <c r="D50" s="1000" t="s">
        <v>9316</v>
      </c>
    </row>
    <row r="51" spans="1:4" x14ac:dyDescent="0.3">
      <c r="A51" s="439">
        <v>43</v>
      </c>
      <c r="B51" s="456" t="s">
        <v>9358</v>
      </c>
      <c r="C51" s="54">
        <v>752649000</v>
      </c>
      <c r="D51" s="1000" t="s">
        <v>9316</v>
      </c>
    </row>
    <row r="52" spans="1:4" x14ac:dyDescent="0.3">
      <c r="A52" s="439">
        <v>44</v>
      </c>
      <c r="B52" s="456" t="s">
        <v>9359</v>
      </c>
      <c r="C52" s="54">
        <v>774371000</v>
      </c>
      <c r="D52" s="1000" t="s">
        <v>9316</v>
      </c>
    </row>
    <row r="53" spans="1:4" x14ac:dyDescent="0.3">
      <c r="A53" s="439">
        <v>45</v>
      </c>
      <c r="B53" s="1000" t="s">
        <v>9360</v>
      </c>
      <c r="C53" s="54">
        <v>764176000</v>
      </c>
      <c r="D53" s="1000" t="s">
        <v>9316</v>
      </c>
    </row>
    <row r="54" spans="1:4" x14ac:dyDescent="0.3">
      <c r="A54" s="439">
        <v>46</v>
      </c>
      <c r="B54" s="456" t="s">
        <v>9361</v>
      </c>
      <c r="C54" s="54">
        <v>848872000</v>
      </c>
      <c r="D54" s="1000" t="s">
        <v>9316</v>
      </c>
    </row>
    <row r="55" spans="1:4" x14ac:dyDescent="0.3">
      <c r="A55" s="439">
        <v>47</v>
      </c>
      <c r="B55" s="1000" t="s">
        <v>9362</v>
      </c>
      <c r="C55" s="54">
        <v>865410000</v>
      </c>
      <c r="D55" s="1000" t="s">
        <v>9316</v>
      </c>
    </row>
    <row r="56" spans="1:4" x14ac:dyDescent="0.3">
      <c r="A56" s="439">
        <v>48</v>
      </c>
      <c r="B56" s="1000" t="s">
        <v>9363</v>
      </c>
      <c r="C56" s="54">
        <v>843585000</v>
      </c>
      <c r="D56" s="1000" t="s">
        <v>9316</v>
      </c>
    </row>
    <row r="57" spans="1:4" x14ac:dyDescent="0.3">
      <c r="A57" s="439">
        <v>49</v>
      </c>
      <c r="B57" s="456" t="s">
        <v>9364</v>
      </c>
      <c r="C57" s="54">
        <v>876957000</v>
      </c>
      <c r="D57" s="1000" t="s">
        <v>9316</v>
      </c>
    </row>
    <row r="58" spans="1:4" x14ac:dyDescent="0.3">
      <c r="A58" s="439">
        <v>50</v>
      </c>
      <c r="B58" s="456" t="s">
        <v>9365</v>
      </c>
      <c r="C58" s="54">
        <v>718348000</v>
      </c>
      <c r="D58" s="1000" t="s">
        <v>9316</v>
      </c>
    </row>
    <row r="59" spans="1:4" x14ac:dyDescent="0.3">
      <c r="A59" s="439">
        <v>51</v>
      </c>
      <c r="B59" s="456" t="s">
        <v>9366</v>
      </c>
      <c r="C59" s="54">
        <v>777157000</v>
      </c>
      <c r="D59" s="1000" t="s">
        <v>9316</v>
      </c>
    </row>
    <row r="60" spans="1:4" x14ac:dyDescent="0.3">
      <c r="A60" s="439">
        <v>52</v>
      </c>
      <c r="B60" s="456" t="s">
        <v>9367</v>
      </c>
      <c r="C60" s="54">
        <v>959458000</v>
      </c>
      <c r="D60" s="1000" t="s">
        <v>9316</v>
      </c>
    </row>
    <row r="61" spans="1:4" x14ac:dyDescent="0.3">
      <c r="A61" s="439">
        <v>53</v>
      </c>
      <c r="B61" s="456" t="s">
        <v>9368</v>
      </c>
      <c r="C61" s="54">
        <v>859738000</v>
      </c>
      <c r="D61" s="1000" t="s">
        <v>9316</v>
      </c>
    </row>
    <row r="62" spans="1:4" x14ac:dyDescent="0.3">
      <c r="A62" s="439">
        <v>54</v>
      </c>
      <c r="B62" s="456" t="s">
        <v>9369</v>
      </c>
      <c r="C62" s="54">
        <v>961246000</v>
      </c>
      <c r="D62" s="1000" t="s">
        <v>9316</v>
      </c>
    </row>
    <row r="63" spans="1:4" x14ac:dyDescent="0.3">
      <c r="A63" s="439">
        <v>55</v>
      </c>
      <c r="B63" s="456" t="s">
        <v>9370</v>
      </c>
      <c r="C63" s="54">
        <v>753918000</v>
      </c>
      <c r="D63" s="1000" t="s">
        <v>9316</v>
      </c>
    </row>
    <row r="64" spans="1:4" x14ac:dyDescent="0.3">
      <c r="A64" s="439">
        <v>56</v>
      </c>
      <c r="B64" s="456" t="s">
        <v>9371</v>
      </c>
      <c r="C64" s="54">
        <v>773562000</v>
      </c>
      <c r="D64" s="1000" t="s">
        <v>9316</v>
      </c>
    </row>
    <row r="65" spans="1:4" x14ac:dyDescent="0.3">
      <c r="A65" s="439">
        <v>57</v>
      </c>
      <c r="B65" s="456" t="s">
        <v>9372</v>
      </c>
      <c r="C65" s="54">
        <v>829971000</v>
      </c>
      <c r="D65" s="1000" t="s">
        <v>9316</v>
      </c>
    </row>
    <row r="66" spans="1:4" x14ac:dyDescent="0.3">
      <c r="A66" s="439">
        <v>58</v>
      </c>
      <c r="B66" s="456" t="s">
        <v>9373</v>
      </c>
      <c r="C66" s="54">
        <v>984584000</v>
      </c>
      <c r="D66" s="1000" t="s">
        <v>9316</v>
      </c>
    </row>
    <row r="67" spans="1:4" x14ac:dyDescent="0.3">
      <c r="A67" s="439">
        <v>59</v>
      </c>
      <c r="B67" s="456" t="s">
        <v>9374</v>
      </c>
      <c r="C67" s="54">
        <v>820374000</v>
      </c>
      <c r="D67" s="1000" t="s">
        <v>9316</v>
      </c>
    </row>
    <row r="68" spans="1:4" x14ac:dyDescent="0.3">
      <c r="A68" s="439">
        <v>60</v>
      </c>
      <c r="B68" s="456" t="s">
        <v>9375</v>
      </c>
      <c r="C68" s="54">
        <v>872874000</v>
      </c>
      <c r="D68" s="1000" t="s">
        <v>9316</v>
      </c>
    </row>
    <row r="69" spans="1:4" x14ac:dyDescent="0.3">
      <c r="A69" s="439">
        <v>61</v>
      </c>
      <c r="B69" s="456" t="s">
        <v>9376</v>
      </c>
      <c r="C69" s="54">
        <v>979105000</v>
      </c>
      <c r="D69" s="1000" t="s">
        <v>9316</v>
      </c>
    </row>
    <row r="70" spans="1:4" x14ac:dyDescent="0.3">
      <c r="A70" s="439">
        <v>62</v>
      </c>
      <c r="B70" s="456" t="s">
        <v>9377</v>
      </c>
      <c r="C70" s="54">
        <v>995776000</v>
      </c>
      <c r="D70" s="1000" t="s">
        <v>9316</v>
      </c>
    </row>
    <row r="71" spans="1:4" x14ac:dyDescent="0.3">
      <c r="A71" s="439">
        <v>63</v>
      </c>
      <c r="B71" s="456" t="s">
        <v>9378</v>
      </c>
      <c r="C71" s="54">
        <v>1062940000</v>
      </c>
      <c r="D71" s="1000" t="s">
        <v>9316</v>
      </c>
    </row>
    <row r="72" spans="1:4" x14ac:dyDescent="0.3">
      <c r="A72" s="439">
        <v>64</v>
      </c>
      <c r="B72" s="456" t="s">
        <v>9379</v>
      </c>
      <c r="C72" s="54">
        <v>989912000</v>
      </c>
      <c r="D72" s="1000" t="s">
        <v>9316</v>
      </c>
    </row>
    <row r="73" spans="1:4" x14ac:dyDescent="0.3">
      <c r="A73" s="439">
        <v>65</v>
      </c>
      <c r="B73" s="456" t="s">
        <v>9380</v>
      </c>
      <c r="C73" s="54">
        <v>957041000</v>
      </c>
      <c r="D73" s="1000" t="s">
        <v>9316</v>
      </c>
    </row>
    <row r="74" spans="1:4" x14ac:dyDescent="0.3">
      <c r="A74" s="439">
        <v>66</v>
      </c>
      <c r="B74" s="456" t="s">
        <v>9381</v>
      </c>
      <c r="C74" s="54">
        <v>921372000</v>
      </c>
      <c r="D74" s="1000" t="s">
        <v>9316</v>
      </c>
    </row>
    <row r="75" spans="1:4" x14ac:dyDescent="0.3">
      <c r="A75" s="439">
        <v>67</v>
      </c>
      <c r="B75" s="456" t="s">
        <v>9382</v>
      </c>
      <c r="C75" s="54">
        <v>1034335000</v>
      </c>
      <c r="D75" s="1000" t="s">
        <v>9316</v>
      </c>
    </row>
    <row r="76" spans="1:4" x14ac:dyDescent="0.3">
      <c r="A76" s="439">
        <v>68</v>
      </c>
      <c r="B76" s="456" t="s">
        <v>9383</v>
      </c>
      <c r="C76" s="54">
        <v>731566000</v>
      </c>
      <c r="D76" s="1000" t="s">
        <v>9316</v>
      </c>
    </row>
    <row r="77" spans="1:4" x14ac:dyDescent="0.3">
      <c r="A77" s="439">
        <v>69</v>
      </c>
      <c r="B77" s="456" t="s">
        <v>9384</v>
      </c>
      <c r="C77" s="54">
        <v>733362000</v>
      </c>
      <c r="D77" s="1000" t="s">
        <v>9316</v>
      </c>
    </row>
    <row r="78" spans="1:4" x14ac:dyDescent="0.3">
      <c r="A78" s="439">
        <v>70</v>
      </c>
      <c r="B78" s="456" t="s">
        <v>9385</v>
      </c>
      <c r="C78" s="54">
        <v>1055433000</v>
      </c>
      <c r="D78" s="1000" t="s">
        <v>9316</v>
      </c>
    </row>
    <row r="79" spans="1:4" x14ac:dyDescent="0.3">
      <c r="A79" s="439">
        <v>71</v>
      </c>
      <c r="B79" s="456" t="s">
        <v>9386</v>
      </c>
      <c r="C79" s="54">
        <v>949479000</v>
      </c>
      <c r="D79" s="1000" t="s">
        <v>9316</v>
      </c>
    </row>
    <row r="80" spans="1:4" x14ac:dyDescent="0.3">
      <c r="A80" s="439">
        <v>72</v>
      </c>
      <c r="B80" s="456" t="s">
        <v>9387</v>
      </c>
      <c r="C80" s="54">
        <v>869828000</v>
      </c>
      <c r="D80" s="1000" t="s">
        <v>9316</v>
      </c>
    </row>
    <row r="81" spans="1:4" x14ac:dyDescent="0.3">
      <c r="A81" s="439">
        <v>73</v>
      </c>
      <c r="B81" s="456" t="s">
        <v>9388</v>
      </c>
      <c r="C81" s="54">
        <v>874260000</v>
      </c>
      <c r="D81" s="1000" t="s">
        <v>9316</v>
      </c>
    </row>
    <row r="82" spans="1:4" x14ac:dyDescent="0.3">
      <c r="A82" s="439">
        <v>74</v>
      </c>
      <c r="B82" s="456" t="s">
        <v>9389</v>
      </c>
      <c r="C82" s="54">
        <v>761527000</v>
      </c>
      <c r="D82" s="1000" t="s">
        <v>9316</v>
      </c>
    </row>
    <row r="83" spans="1:4" x14ac:dyDescent="0.3">
      <c r="A83" s="439">
        <v>75</v>
      </c>
      <c r="B83" s="456" t="s">
        <v>9390</v>
      </c>
      <c r="C83" s="54">
        <v>761270000</v>
      </c>
      <c r="D83" s="1000" t="s">
        <v>9316</v>
      </c>
    </row>
    <row r="84" spans="1:4" x14ac:dyDescent="0.3">
      <c r="A84" s="439">
        <v>76</v>
      </c>
      <c r="B84" s="456" t="s">
        <v>9391</v>
      </c>
      <c r="C84" s="54">
        <v>964873000</v>
      </c>
      <c r="D84" s="1000" t="s">
        <v>9316</v>
      </c>
    </row>
    <row r="85" spans="1:4" x14ac:dyDescent="0.3">
      <c r="A85" s="439">
        <v>77</v>
      </c>
      <c r="B85" s="456" t="s">
        <v>9392</v>
      </c>
      <c r="C85" s="54">
        <v>844413000</v>
      </c>
      <c r="D85" s="1000" t="s">
        <v>9316</v>
      </c>
    </row>
    <row r="86" spans="1:4" x14ac:dyDescent="0.3">
      <c r="A86" s="439">
        <v>78</v>
      </c>
      <c r="B86" s="456" t="s">
        <v>9393</v>
      </c>
      <c r="C86" s="54">
        <v>811838000</v>
      </c>
      <c r="D86" s="1000" t="s">
        <v>9316</v>
      </c>
    </row>
    <row r="87" spans="1:4" x14ac:dyDescent="0.3">
      <c r="A87" s="439">
        <v>79</v>
      </c>
      <c r="B87" s="456" t="s">
        <v>9394</v>
      </c>
      <c r="C87" s="54">
        <v>738019000</v>
      </c>
      <c r="D87" s="1000" t="s">
        <v>9316</v>
      </c>
    </row>
    <row r="88" spans="1:4" x14ac:dyDescent="0.3">
      <c r="A88" s="439">
        <v>80</v>
      </c>
      <c r="B88" s="456" t="s">
        <v>9395</v>
      </c>
      <c r="C88" s="54">
        <v>719934000</v>
      </c>
      <c r="D88" s="1000" t="s">
        <v>9316</v>
      </c>
    </row>
    <row r="89" spans="1:4" x14ac:dyDescent="0.3">
      <c r="A89" s="439">
        <v>81</v>
      </c>
      <c r="B89" s="456" t="s">
        <v>9396</v>
      </c>
      <c r="C89" s="54">
        <v>744810000</v>
      </c>
      <c r="D89" s="1000" t="s">
        <v>9316</v>
      </c>
    </row>
    <row r="90" spans="1:4" x14ac:dyDescent="0.3">
      <c r="A90" s="439">
        <v>82</v>
      </c>
      <c r="B90" s="456" t="s">
        <v>9397</v>
      </c>
      <c r="C90" s="54">
        <v>814344000</v>
      </c>
      <c r="D90" s="1000" t="s">
        <v>9316</v>
      </c>
    </row>
    <row r="91" spans="1:4" x14ac:dyDescent="0.3">
      <c r="A91" s="439">
        <v>83</v>
      </c>
      <c r="B91" s="456" t="s">
        <v>9398</v>
      </c>
      <c r="C91" s="54">
        <v>774392000</v>
      </c>
      <c r="D91" s="1000" t="s">
        <v>9316</v>
      </c>
    </row>
    <row r="92" spans="1:4" x14ac:dyDescent="0.3">
      <c r="A92" s="439">
        <v>84</v>
      </c>
      <c r="B92" s="456" t="s">
        <v>9399</v>
      </c>
      <c r="C92" s="54">
        <v>732591000</v>
      </c>
      <c r="D92" s="1000" t="s">
        <v>9316</v>
      </c>
    </row>
    <row r="93" spans="1:4" x14ac:dyDescent="0.3">
      <c r="A93" s="439">
        <v>85</v>
      </c>
      <c r="B93" s="456" t="s">
        <v>9400</v>
      </c>
      <c r="C93" s="54">
        <v>774584000</v>
      </c>
      <c r="D93" s="1000" t="s">
        <v>9316</v>
      </c>
    </row>
    <row r="94" spans="1:4" x14ac:dyDescent="0.3">
      <c r="A94" s="439">
        <v>86</v>
      </c>
      <c r="B94" s="456" t="s">
        <v>9401</v>
      </c>
      <c r="C94" s="54">
        <v>806224000</v>
      </c>
      <c r="D94" s="1000" t="s">
        <v>9316</v>
      </c>
    </row>
    <row r="95" spans="1:4" x14ac:dyDescent="0.3">
      <c r="A95" s="439">
        <v>87</v>
      </c>
      <c r="B95" s="456" t="s">
        <v>9402</v>
      </c>
      <c r="C95" s="54">
        <v>934669000</v>
      </c>
      <c r="D95" s="1000" t="s">
        <v>9316</v>
      </c>
    </row>
    <row r="96" spans="1:4" x14ac:dyDescent="0.3">
      <c r="A96" s="439">
        <v>88</v>
      </c>
      <c r="B96" s="456" t="s">
        <v>9403</v>
      </c>
      <c r="C96" s="54">
        <v>1055581000</v>
      </c>
      <c r="D96" s="1000" t="s">
        <v>9316</v>
      </c>
    </row>
    <row r="97" spans="1:4" x14ac:dyDescent="0.3">
      <c r="A97" s="439">
        <v>89</v>
      </c>
      <c r="B97" s="456" t="s">
        <v>9404</v>
      </c>
      <c r="C97" s="54">
        <v>759821000</v>
      </c>
      <c r="D97" s="1000" t="s">
        <v>9316</v>
      </c>
    </row>
    <row r="98" spans="1:4" x14ac:dyDescent="0.3">
      <c r="A98" s="439">
        <v>90</v>
      </c>
      <c r="B98" s="1000" t="s">
        <v>9405</v>
      </c>
      <c r="C98" s="54">
        <v>734810000</v>
      </c>
      <c r="D98" s="1000" t="s">
        <v>9316</v>
      </c>
    </row>
    <row r="99" spans="1:4" x14ac:dyDescent="0.3">
      <c r="A99" s="439">
        <v>91</v>
      </c>
      <c r="B99" s="1000" t="s">
        <v>9406</v>
      </c>
      <c r="C99" s="54">
        <v>761661000</v>
      </c>
      <c r="D99" s="1000" t="s">
        <v>9316</v>
      </c>
    </row>
    <row r="100" spans="1:4" x14ac:dyDescent="0.3">
      <c r="A100" s="439">
        <v>92</v>
      </c>
      <c r="B100" s="1000" t="s">
        <v>9407</v>
      </c>
      <c r="C100" s="54">
        <v>697127000</v>
      </c>
      <c r="D100" s="1000" t="s">
        <v>9316</v>
      </c>
    </row>
    <row r="101" spans="1:4" x14ac:dyDescent="0.3">
      <c r="A101" s="439">
        <v>93</v>
      </c>
      <c r="B101" s="1000" t="s">
        <v>9408</v>
      </c>
      <c r="C101" s="54">
        <v>801207000</v>
      </c>
      <c r="D101" s="1000" t="s">
        <v>9316</v>
      </c>
    </row>
    <row r="102" spans="1:4" x14ac:dyDescent="0.3">
      <c r="A102" s="439">
        <v>94</v>
      </c>
      <c r="B102" s="1000" t="s">
        <v>9409</v>
      </c>
      <c r="C102" s="54">
        <v>746735000</v>
      </c>
      <c r="D102" s="1000" t="s">
        <v>9316</v>
      </c>
    </row>
    <row r="103" spans="1:4" x14ac:dyDescent="0.3">
      <c r="A103" s="439">
        <v>95</v>
      </c>
      <c r="B103" s="1000" t="s">
        <v>9410</v>
      </c>
      <c r="C103" s="54">
        <v>738249000</v>
      </c>
      <c r="D103" s="1000" t="s">
        <v>9316</v>
      </c>
    </row>
    <row r="104" spans="1:4" x14ac:dyDescent="0.3">
      <c r="A104" s="439">
        <v>96</v>
      </c>
      <c r="B104" s="1000" t="s">
        <v>9411</v>
      </c>
      <c r="C104" s="54">
        <v>741110000</v>
      </c>
      <c r="D104" s="1000" t="s">
        <v>9316</v>
      </c>
    </row>
    <row r="105" spans="1:4" x14ac:dyDescent="0.3">
      <c r="A105" s="439">
        <v>97</v>
      </c>
      <c r="B105" s="456" t="s">
        <v>9412</v>
      </c>
      <c r="C105" s="54">
        <v>737089000</v>
      </c>
      <c r="D105" s="1000" t="s">
        <v>9316</v>
      </c>
    </row>
    <row r="106" spans="1:4" x14ac:dyDescent="0.3">
      <c r="A106" s="439">
        <v>98</v>
      </c>
      <c r="B106" s="456" t="s">
        <v>9413</v>
      </c>
      <c r="C106" s="54">
        <v>746206000</v>
      </c>
      <c r="D106" s="1000" t="s">
        <v>9316</v>
      </c>
    </row>
    <row r="107" spans="1:4" x14ac:dyDescent="0.3">
      <c r="A107" s="439">
        <v>99</v>
      </c>
      <c r="B107" s="456" t="s">
        <v>9414</v>
      </c>
      <c r="C107" s="54">
        <v>756794000</v>
      </c>
      <c r="D107" s="1000" t="s">
        <v>9316</v>
      </c>
    </row>
    <row r="108" spans="1:4" x14ac:dyDescent="0.3">
      <c r="A108" s="439">
        <v>100</v>
      </c>
      <c r="B108" s="456" t="s">
        <v>9415</v>
      </c>
      <c r="C108" s="54">
        <v>725189000</v>
      </c>
      <c r="D108" s="1000" t="s">
        <v>9316</v>
      </c>
    </row>
    <row r="109" spans="1:4" x14ac:dyDescent="0.3">
      <c r="A109" s="439">
        <v>101</v>
      </c>
      <c r="B109" s="456" t="s">
        <v>9416</v>
      </c>
      <c r="C109" s="54">
        <v>725645000</v>
      </c>
      <c r="D109" s="1000" t="s">
        <v>9316</v>
      </c>
    </row>
    <row r="110" spans="1:4" x14ac:dyDescent="0.3">
      <c r="A110" s="439">
        <v>102</v>
      </c>
      <c r="B110" s="456" t="s">
        <v>9417</v>
      </c>
      <c r="C110" s="54">
        <v>824866000</v>
      </c>
      <c r="D110" s="1000" t="s">
        <v>9316</v>
      </c>
    </row>
    <row r="111" spans="1:4" x14ac:dyDescent="0.3">
      <c r="A111" s="439">
        <v>103</v>
      </c>
      <c r="B111" s="456" t="s">
        <v>9418</v>
      </c>
      <c r="C111" s="54">
        <v>735258000</v>
      </c>
      <c r="D111" s="1000" t="s">
        <v>9316</v>
      </c>
    </row>
    <row r="112" spans="1:4" x14ac:dyDescent="0.3">
      <c r="A112" s="439">
        <v>104</v>
      </c>
      <c r="B112" s="456" t="s">
        <v>9419</v>
      </c>
      <c r="C112" s="54">
        <v>732887000</v>
      </c>
      <c r="D112" s="1000" t="s">
        <v>9316</v>
      </c>
    </row>
    <row r="113" spans="1:4" x14ac:dyDescent="0.3">
      <c r="A113" s="439">
        <v>105</v>
      </c>
      <c r="B113" s="456" t="s">
        <v>9420</v>
      </c>
      <c r="C113" s="54">
        <v>709094000</v>
      </c>
      <c r="D113" s="1000" t="s">
        <v>9316</v>
      </c>
    </row>
    <row r="114" spans="1:4" x14ac:dyDescent="0.3">
      <c r="A114" s="439">
        <v>106</v>
      </c>
      <c r="B114" s="456" t="s">
        <v>9421</v>
      </c>
      <c r="C114" s="54">
        <v>688723000</v>
      </c>
      <c r="D114" s="1000" t="s">
        <v>9316</v>
      </c>
    </row>
    <row r="115" spans="1:4" x14ac:dyDescent="0.3">
      <c r="A115" s="439">
        <v>107</v>
      </c>
      <c r="B115" s="456" t="s">
        <v>9422</v>
      </c>
      <c r="C115" s="54">
        <v>692021000</v>
      </c>
      <c r="D115" s="1000" t="s">
        <v>9316</v>
      </c>
    </row>
    <row r="116" spans="1:4" x14ac:dyDescent="0.3">
      <c r="A116" s="439">
        <v>108</v>
      </c>
      <c r="B116" s="456" t="s">
        <v>9423</v>
      </c>
      <c r="C116" s="54">
        <v>843563000</v>
      </c>
      <c r="D116" s="1000" t="s">
        <v>9316</v>
      </c>
    </row>
    <row r="117" spans="1:4" x14ac:dyDescent="0.3">
      <c r="A117" s="439">
        <v>109</v>
      </c>
      <c r="B117" s="456" t="s">
        <v>9424</v>
      </c>
      <c r="C117" s="54">
        <v>983457000</v>
      </c>
      <c r="D117" s="1000" t="s">
        <v>9316</v>
      </c>
    </row>
    <row r="118" spans="1:4" x14ac:dyDescent="0.3">
      <c r="A118" s="439">
        <v>110</v>
      </c>
      <c r="B118" s="456" t="s">
        <v>9425</v>
      </c>
      <c r="C118" s="54">
        <v>940688000</v>
      </c>
      <c r="D118" s="1000" t="s">
        <v>9316</v>
      </c>
    </row>
    <row r="119" spans="1:4" x14ac:dyDescent="0.3">
      <c r="A119" s="439">
        <v>111</v>
      </c>
      <c r="B119" s="456" t="s">
        <v>9426</v>
      </c>
      <c r="C119" s="54">
        <v>802228000</v>
      </c>
      <c r="D119" s="1000" t="s">
        <v>9316</v>
      </c>
    </row>
    <row r="120" spans="1:4" x14ac:dyDescent="0.3">
      <c r="A120" s="439">
        <v>112</v>
      </c>
      <c r="B120" s="456" t="s">
        <v>9427</v>
      </c>
      <c r="C120" s="54">
        <v>932205000</v>
      </c>
      <c r="D120" s="1000" t="s">
        <v>9316</v>
      </c>
    </row>
    <row r="121" spans="1:4" x14ac:dyDescent="0.3">
      <c r="A121" s="439">
        <v>113</v>
      </c>
      <c r="B121" s="456" t="s">
        <v>9428</v>
      </c>
      <c r="C121" s="54">
        <v>781514000</v>
      </c>
      <c r="D121" s="1000" t="s">
        <v>9316</v>
      </c>
    </row>
    <row r="122" spans="1:4" x14ac:dyDescent="0.3">
      <c r="A122" s="439">
        <v>114</v>
      </c>
      <c r="B122" s="456" t="s">
        <v>9429</v>
      </c>
      <c r="C122" s="54">
        <v>872446000</v>
      </c>
      <c r="D122" s="1000" t="s">
        <v>9316</v>
      </c>
    </row>
    <row r="123" spans="1:4" x14ac:dyDescent="0.3">
      <c r="A123" s="439">
        <v>115</v>
      </c>
      <c r="B123" s="456" t="s">
        <v>9430</v>
      </c>
      <c r="C123" s="54">
        <v>777267000</v>
      </c>
      <c r="D123" s="1000" t="s">
        <v>9316</v>
      </c>
    </row>
    <row r="124" spans="1:4" x14ac:dyDescent="0.3">
      <c r="A124" s="439">
        <v>116</v>
      </c>
      <c r="B124" s="456" t="s">
        <v>9431</v>
      </c>
      <c r="C124" s="54">
        <v>745843000</v>
      </c>
      <c r="D124" s="1000" t="s">
        <v>9316</v>
      </c>
    </row>
    <row r="125" spans="1:4" x14ac:dyDescent="0.3">
      <c r="A125" s="439">
        <v>117</v>
      </c>
      <c r="B125" s="456" t="s">
        <v>9432</v>
      </c>
      <c r="C125" s="54">
        <v>931115000</v>
      </c>
      <c r="D125" s="1000" t="s">
        <v>9316</v>
      </c>
    </row>
    <row r="126" spans="1:4" x14ac:dyDescent="0.3">
      <c r="A126" s="439">
        <v>118</v>
      </c>
      <c r="B126" s="456" t="s">
        <v>9433</v>
      </c>
      <c r="C126" s="54">
        <v>865671000</v>
      </c>
      <c r="D126" s="1000" t="s">
        <v>9316</v>
      </c>
    </row>
    <row r="127" spans="1:4" x14ac:dyDescent="0.3">
      <c r="A127" s="439">
        <v>119</v>
      </c>
      <c r="B127" s="456" t="s">
        <v>9434</v>
      </c>
      <c r="C127" s="54">
        <v>742110000</v>
      </c>
      <c r="D127" s="1000" t="s">
        <v>9316</v>
      </c>
    </row>
    <row r="128" spans="1:4" x14ac:dyDescent="0.3">
      <c r="A128" s="439">
        <v>120</v>
      </c>
      <c r="B128" s="456" t="s">
        <v>9435</v>
      </c>
      <c r="C128" s="54">
        <v>799517000</v>
      </c>
      <c r="D128" s="1000" t="s">
        <v>9316</v>
      </c>
    </row>
    <row r="129" spans="1:4" x14ac:dyDescent="0.3">
      <c r="A129" s="439">
        <v>121</v>
      </c>
      <c r="B129" s="456" t="s">
        <v>9436</v>
      </c>
      <c r="C129" s="54">
        <v>753696000</v>
      </c>
      <c r="D129" s="1000" t="s">
        <v>9316</v>
      </c>
    </row>
    <row r="130" spans="1:4" x14ac:dyDescent="0.3">
      <c r="A130" s="439">
        <v>122</v>
      </c>
      <c r="B130" s="1000" t="s">
        <v>9437</v>
      </c>
      <c r="C130" s="54">
        <v>703768000</v>
      </c>
      <c r="D130" s="1000" t="s">
        <v>9316</v>
      </c>
    </row>
    <row r="131" spans="1:4" x14ac:dyDescent="0.3">
      <c r="A131" s="439">
        <v>123</v>
      </c>
      <c r="B131" s="456" t="s">
        <v>9438</v>
      </c>
      <c r="C131" s="54">
        <v>811207000</v>
      </c>
      <c r="D131" s="1000" t="s">
        <v>9316</v>
      </c>
    </row>
    <row r="132" spans="1:4" x14ac:dyDescent="0.3">
      <c r="A132" s="439">
        <v>124</v>
      </c>
      <c r="B132" s="456" t="s">
        <v>9439</v>
      </c>
      <c r="C132" s="54">
        <v>729090000</v>
      </c>
      <c r="D132" s="1000" t="s">
        <v>9316</v>
      </c>
    </row>
    <row r="133" spans="1:4" x14ac:dyDescent="0.3">
      <c r="A133" s="439">
        <v>125</v>
      </c>
      <c r="B133" s="456" t="s">
        <v>9440</v>
      </c>
      <c r="C133" s="54">
        <v>782328000</v>
      </c>
      <c r="D133" s="1000" t="s">
        <v>9316</v>
      </c>
    </row>
    <row r="134" spans="1:4" x14ac:dyDescent="0.3">
      <c r="A134" s="439">
        <v>126</v>
      </c>
      <c r="B134" s="456" t="s">
        <v>9441</v>
      </c>
      <c r="C134" s="54">
        <v>769297000</v>
      </c>
      <c r="D134" s="1000" t="s">
        <v>9316</v>
      </c>
    </row>
    <row r="135" spans="1:4" x14ac:dyDescent="0.3">
      <c r="A135" s="439">
        <v>127</v>
      </c>
      <c r="B135" s="456" t="s">
        <v>9442</v>
      </c>
      <c r="C135" s="54">
        <v>936466000</v>
      </c>
      <c r="D135" s="1000" t="s">
        <v>9316</v>
      </c>
    </row>
    <row r="136" spans="1:4" x14ac:dyDescent="0.3">
      <c r="A136" s="439">
        <v>128</v>
      </c>
      <c r="B136" s="456" t="s">
        <v>9443</v>
      </c>
      <c r="C136" s="54">
        <v>852429000</v>
      </c>
      <c r="D136" s="1000" t="s">
        <v>9316</v>
      </c>
    </row>
    <row r="137" spans="1:4" x14ac:dyDescent="0.3">
      <c r="A137" s="439">
        <v>129</v>
      </c>
      <c r="B137" s="456" t="s">
        <v>9444</v>
      </c>
      <c r="C137" s="54">
        <v>759180000</v>
      </c>
      <c r="D137" s="1000" t="s">
        <v>9316</v>
      </c>
    </row>
    <row r="138" spans="1:4" x14ac:dyDescent="0.3">
      <c r="A138" s="439">
        <v>130</v>
      </c>
      <c r="B138" s="456" t="s">
        <v>9445</v>
      </c>
      <c r="C138" s="54">
        <v>836231000</v>
      </c>
      <c r="D138" s="1000" t="s">
        <v>9316</v>
      </c>
    </row>
    <row r="139" spans="1:4" x14ac:dyDescent="0.3">
      <c r="A139" s="439">
        <v>131</v>
      </c>
      <c r="B139" s="456" t="s">
        <v>9446</v>
      </c>
      <c r="C139" s="54">
        <v>791141000</v>
      </c>
      <c r="D139" s="1000" t="s">
        <v>9316</v>
      </c>
    </row>
    <row r="140" spans="1:4" x14ac:dyDescent="0.3">
      <c r="A140" s="439">
        <v>132</v>
      </c>
      <c r="B140" s="456" t="s">
        <v>9447</v>
      </c>
      <c r="C140" s="54">
        <v>1225541000</v>
      </c>
      <c r="D140" s="1000" t="s">
        <v>9316</v>
      </c>
    </row>
    <row r="141" spans="1:4" x14ac:dyDescent="0.3">
      <c r="A141" s="439">
        <v>133</v>
      </c>
      <c r="B141" s="456" t="s">
        <v>9448</v>
      </c>
      <c r="C141" s="54">
        <v>1208858000</v>
      </c>
      <c r="D141" s="1000" t="s">
        <v>9316</v>
      </c>
    </row>
    <row r="142" spans="1:4" x14ac:dyDescent="0.3">
      <c r="A142" s="439">
        <v>134</v>
      </c>
      <c r="B142" s="456" t="s">
        <v>9449</v>
      </c>
      <c r="C142" s="54">
        <v>890259000</v>
      </c>
      <c r="D142" s="1000" t="s">
        <v>9316</v>
      </c>
    </row>
    <row r="143" spans="1:4" x14ac:dyDescent="0.3">
      <c r="A143" s="439">
        <v>135</v>
      </c>
      <c r="B143" s="456" t="s">
        <v>9450</v>
      </c>
      <c r="C143" s="54">
        <v>807014000</v>
      </c>
      <c r="D143" s="1000" t="s">
        <v>9316</v>
      </c>
    </row>
    <row r="144" spans="1:4" x14ac:dyDescent="0.3">
      <c r="A144" s="439">
        <v>136</v>
      </c>
      <c r="B144" s="456" t="s">
        <v>9451</v>
      </c>
      <c r="C144" s="54">
        <v>800734000</v>
      </c>
      <c r="D144" s="1000" t="s">
        <v>9316</v>
      </c>
    </row>
    <row r="145" spans="1:4" x14ac:dyDescent="0.3">
      <c r="A145" s="439">
        <v>137</v>
      </c>
      <c r="B145" s="456" t="s">
        <v>9452</v>
      </c>
      <c r="C145" s="54">
        <v>1026073000</v>
      </c>
      <c r="D145" s="1000" t="s">
        <v>9316</v>
      </c>
    </row>
    <row r="146" spans="1:4" x14ac:dyDescent="0.3">
      <c r="A146" s="439">
        <v>138</v>
      </c>
      <c r="B146" s="456" t="s">
        <v>9453</v>
      </c>
      <c r="C146" s="54">
        <v>961764000</v>
      </c>
      <c r="D146" s="1000" t="s">
        <v>9316</v>
      </c>
    </row>
    <row r="147" spans="1:4" x14ac:dyDescent="0.3">
      <c r="A147" s="439">
        <v>139</v>
      </c>
      <c r="B147" s="456" t="s">
        <v>9454</v>
      </c>
      <c r="C147" s="54">
        <v>1000038000</v>
      </c>
      <c r="D147" s="1000" t="s">
        <v>9316</v>
      </c>
    </row>
    <row r="148" spans="1:4" x14ac:dyDescent="0.3">
      <c r="A148" s="439">
        <v>140</v>
      </c>
      <c r="B148" s="456" t="s">
        <v>9455</v>
      </c>
      <c r="C148" s="54">
        <v>775060000</v>
      </c>
      <c r="D148" s="1000" t="s">
        <v>9316</v>
      </c>
    </row>
    <row r="149" spans="1:4" x14ac:dyDescent="0.3">
      <c r="A149" s="439">
        <v>141</v>
      </c>
      <c r="B149" s="456" t="s">
        <v>9456</v>
      </c>
      <c r="C149" s="54">
        <v>957637000</v>
      </c>
      <c r="D149" s="1000" t="s">
        <v>9316</v>
      </c>
    </row>
    <row r="150" spans="1:4" x14ac:dyDescent="0.3">
      <c r="A150" s="439">
        <v>142</v>
      </c>
      <c r="B150" s="456" t="s">
        <v>9457</v>
      </c>
      <c r="C150" s="54">
        <v>920352000</v>
      </c>
      <c r="D150" s="1000" t="s">
        <v>9316</v>
      </c>
    </row>
    <row r="151" spans="1:4" x14ac:dyDescent="0.3">
      <c r="A151" s="439">
        <v>143</v>
      </c>
      <c r="B151" s="456" t="s">
        <v>9458</v>
      </c>
      <c r="C151" s="54">
        <v>1003648000</v>
      </c>
      <c r="D151" s="1000" t="s">
        <v>9316</v>
      </c>
    </row>
    <row r="152" spans="1:4" x14ac:dyDescent="0.3">
      <c r="A152" s="439">
        <v>144</v>
      </c>
      <c r="B152" s="1000" t="s">
        <v>9459</v>
      </c>
      <c r="C152" s="54">
        <v>822118000</v>
      </c>
      <c r="D152" s="1000" t="s">
        <v>9316</v>
      </c>
    </row>
    <row r="153" spans="1:4" x14ac:dyDescent="0.3">
      <c r="A153" s="439">
        <v>145</v>
      </c>
      <c r="B153" s="456" t="s">
        <v>9460</v>
      </c>
      <c r="C153" s="54">
        <v>1121264000</v>
      </c>
      <c r="D153" s="1000" t="s">
        <v>9316</v>
      </c>
    </row>
    <row r="154" spans="1:4" x14ac:dyDescent="0.3">
      <c r="A154" s="439">
        <v>146</v>
      </c>
      <c r="B154" s="1000" t="s">
        <v>9461</v>
      </c>
      <c r="C154" s="54">
        <v>735668000</v>
      </c>
      <c r="D154" s="1000" t="s">
        <v>9316</v>
      </c>
    </row>
    <row r="155" spans="1:4" x14ac:dyDescent="0.3">
      <c r="A155" s="439">
        <v>147</v>
      </c>
      <c r="B155" s="1000" t="s">
        <v>9462</v>
      </c>
      <c r="C155" s="54">
        <v>856331000</v>
      </c>
      <c r="D155" s="1000" t="s">
        <v>9316</v>
      </c>
    </row>
    <row r="156" spans="1:4" x14ac:dyDescent="0.3">
      <c r="A156" s="439">
        <v>148</v>
      </c>
      <c r="B156" s="1000" t="s">
        <v>9463</v>
      </c>
      <c r="C156" s="54">
        <v>886814000</v>
      </c>
      <c r="D156" s="1000" t="s">
        <v>9316</v>
      </c>
    </row>
    <row r="157" spans="1:4" x14ac:dyDescent="0.3">
      <c r="A157" s="439">
        <v>149</v>
      </c>
      <c r="B157" s="456" t="s">
        <v>9464</v>
      </c>
      <c r="C157" s="54">
        <v>814380000</v>
      </c>
      <c r="D157" s="1000" t="s">
        <v>9316</v>
      </c>
    </row>
    <row r="158" spans="1:4" x14ac:dyDescent="0.3">
      <c r="A158" s="439">
        <v>150</v>
      </c>
      <c r="B158" s="456" t="s">
        <v>9465</v>
      </c>
      <c r="C158" s="54">
        <v>727622000</v>
      </c>
      <c r="D158" s="1000" t="s">
        <v>9316</v>
      </c>
    </row>
    <row r="159" spans="1:4" x14ac:dyDescent="0.3">
      <c r="A159" s="439">
        <v>151</v>
      </c>
      <c r="B159" s="1000" t="s">
        <v>9466</v>
      </c>
      <c r="C159" s="54">
        <v>737886000</v>
      </c>
      <c r="D159" s="1000" t="s">
        <v>9316</v>
      </c>
    </row>
    <row r="160" spans="1:4" x14ac:dyDescent="0.3">
      <c r="A160" s="439">
        <v>152</v>
      </c>
      <c r="B160" s="456" t="s">
        <v>9467</v>
      </c>
      <c r="C160" s="54">
        <v>759790000</v>
      </c>
      <c r="D160" s="1000" t="s">
        <v>9316</v>
      </c>
    </row>
    <row r="161" spans="1:4" x14ac:dyDescent="0.3">
      <c r="A161" s="439">
        <v>153</v>
      </c>
      <c r="B161" s="456" t="s">
        <v>9468</v>
      </c>
      <c r="C161" s="54">
        <v>1002736000</v>
      </c>
      <c r="D161" s="1000" t="s">
        <v>9316</v>
      </c>
    </row>
    <row r="162" spans="1:4" x14ac:dyDescent="0.3">
      <c r="A162" s="439">
        <v>154</v>
      </c>
      <c r="B162" s="1000" t="s">
        <v>9469</v>
      </c>
      <c r="C162" s="54">
        <v>1080555000</v>
      </c>
      <c r="D162" s="1000" t="s">
        <v>9316</v>
      </c>
    </row>
    <row r="163" spans="1:4" x14ac:dyDescent="0.3">
      <c r="A163" s="439">
        <v>155</v>
      </c>
      <c r="B163" s="456" t="s">
        <v>9470</v>
      </c>
      <c r="C163" s="54">
        <v>1099297000</v>
      </c>
      <c r="D163" s="1000" t="s">
        <v>9316</v>
      </c>
    </row>
    <row r="164" spans="1:4" x14ac:dyDescent="0.3">
      <c r="A164" s="439">
        <v>156</v>
      </c>
      <c r="B164" s="1000" t="s">
        <v>9471</v>
      </c>
      <c r="C164" s="54">
        <v>976490000</v>
      </c>
      <c r="D164" s="1000" t="s">
        <v>9316</v>
      </c>
    </row>
    <row r="165" spans="1:4" x14ac:dyDescent="0.3">
      <c r="A165" s="439">
        <v>157</v>
      </c>
      <c r="B165" s="456" t="s">
        <v>9472</v>
      </c>
      <c r="C165" s="54">
        <v>876659000</v>
      </c>
      <c r="D165" s="1000" t="s">
        <v>9316</v>
      </c>
    </row>
    <row r="166" spans="1:4" x14ac:dyDescent="0.3">
      <c r="A166" s="439">
        <v>158</v>
      </c>
      <c r="B166" s="1000" t="s">
        <v>9473</v>
      </c>
      <c r="C166" s="54">
        <v>773067000</v>
      </c>
      <c r="D166" s="1000" t="s">
        <v>9316</v>
      </c>
    </row>
    <row r="167" spans="1:4" x14ac:dyDescent="0.3">
      <c r="A167" s="439">
        <v>159</v>
      </c>
      <c r="B167" s="1000" t="s">
        <v>9474</v>
      </c>
      <c r="C167" s="54">
        <v>762142000</v>
      </c>
      <c r="D167" s="1000" t="s">
        <v>9316</v>
      </c>
    </row>
    <row r="168" spans="1:4" x14ac:dyDescent="0.3">
      <c r="A168" s="439">
        <v>160</v>
      </c>
      <c r="B168" s="456" t="s">
        <v>9475</v>
      </c>
      <c r="C168" s="54">
        <v>786463000</v>
      </c>
      <c r="D168" s="1000" t="s">
        <v>9316</v>
      </c>
    </row>
    <row r="169" spans="1:4" x14ac:dyDescent="0.3">
      <c r="A169" s="439">
        <v>161</v>
      </c>
      <c r="B169" s="456" t="s">
        <v>9476</v>
      </c>
      <c r="C169" s="54">
        <v>1031361000</v>
      </c>
      <c r="D169" s="1000" t="s">
        <v>9316</v>
      </c>
    </row>
    <row r="170" spans="1:4" x14ac:dyDescent="0.3">
      <c r="A170" s="439">
        <v>162</v>
      </c>
      <c r="B170" s="456" t="s">
        <v>9477</v>
      </c>
      <c r="C170" s="54">
        <v>859164000</v>
      </c>
      <c r="D170" s="1000" t="s">
        <v>9316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"/>
  <sheetViews>
    <sheetView view="pageBreakPreview" zoomScale="60" workbookViewId="0">
      <selection activeCell="E22" sqref="E22"/>
    </sheetView>
  </sheetViews>
  <sheetFormatPr defaultRowHeight="15.6" x14ac:dyDescent="0.3"/>
  <cols>
    <col min="1" max="1" width="10.77734375" style="999" customWidth="1"/>
    <col min="2" max="2" width="102.77734375" style="999" customWidth="1"/>
    <col min="3" max="3" width="26.77734375" style="999" customWidth="1"/>
    <col min="4" max="4" width="40.77734375" style="999" customWidth="1"/>
    <col min="5" max="16384" width="8.88671875" style="999"/>
  </cols>
  <sheetData>
    <row r="1" spans="1:4" x14ac:dyDescent="0.3">
      <c r="B1" s="1001" t="s">
        <v>13</v>
      </c>
    </row>
    <row r="3" spans="1:4" ht="31.2" x14ac:dyDescent="0.3">
      <c r="A3" s="1028" t="s">
        <v>112</v>
      </c>
      <c r="B3" s="680" t="s">
        <v>2</v>
      </c>
      <c r="C3" s="680" t="s">
        <v>417</v>
      </c>
      <c r="D3" s="678" t="s">
        <v>6328</v>
      </c>
    </row>
    <row r="4" spans="1:4" x14ac:dyDescent="0.3">
      <c r="A4" s="1028">
        <v>1</v>
      </c>
      <c r="B4" s="680" t="s">
        <v>3</v>
      </c>
      <c r="C4" s="680">
        <v>3</v>
      </c>
      <c r="D4" s="678">
        <v>4</v>
      </c>
    </row>
    <row r="5" spans="1:4" x14ac:dyDescent="0.3">
      <c r="A5" s="439"/>
      <c r="B5" s="439"/>
      <c r="C5" s="439"/>
      <c r="D5" s="439"/>
    </row>
    <row r="6" spans="1:4" x14ac:dyDescent="0.3">
      <c r="A6" s="439"/>
      <c r="B6" s="80" t="s">
        <v>13</v>
      </c>
      <c r="C6" s="82">
        <v>2500000000</v>
      </c>
      <c r="D6" s="439"/>
    </row>
    <row r="7" spans="1:4" x14ac:dyDescent="0.3">
      <c r="A7" s="439"/>
      <c r="B7" s="1000" t="s">
        <v>9478</v>
      </c>
      <c r="C7" s="54">
        <v>2500000000</v>
      </c>
      <c r="D7" s="1000" t="s">
        <v>7890</v>
      </c>
    </row>
  </sheetData>
  <printOptions horizontalCentered="1"/>
  <pageMargins left="0.19685039370078741" right="0.19685039370078741" top="0.19685039370078741" bottom="0.19685039370078741" header="0.19685039370078741" footer="0.11811023622047245"/>
  <pageSetup paperSize="402" scale="56" fitToHeight="0" orientation="portrait" horizontalDpi="300" verticalDpi="4294967293" r:id="rId1"/>
  <headerFooter>
    <oddFooter>&amp;C&amp;P&amp;RInformasi APBD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0" zoomScaleNormal="70" workbookViewId="0">
      <selection activeCell="F148" sqref="F148"/>
    </sheetView>
  </sheetViews>
  <sheetFormatPr defaultColWidth="9.109375" defaultRowHeight="15.6" x14ac:dyDescent="0.25"/>
  <cols>
    <col min="1" max="1" width="7.77734375" style="159" customWidth="1"/>
    <col min="2" max="2" width="55.77734375" style="193" customWidth="1"/>
    <col min="3" max="3" width="23.77734375" style="193" customWidth="1"/>
    <col min="4" max="4" width="45.77734375" style="193" customWidth="1"/>
    <col min="5" max="6" width="24.77734375" style="193" customWidth="1"/>
    <col min="7" max="16384" width="9.109375" style="158"/>
  </cols>
  <sheetData>
    <row r="1" spans="1:6" x14ac:dyDescent="0.25">
      <c r="A1" s="100" t="s">
        <v>1158</v>
      </c>
      <c r="C1" s="157" t="s">
        <v>67</v>
      </c>
      <c r="D1" s="157"/>
      <c r="E1" s="157"/>
      <c r="F1" s="157"/>
    </row>
    <row r="2" spans="1:6" x14ac:dyDescent="0.25">
      <c r="B2" s="160"/>
      <c r="C2" s="160"/>
      <c r="D2" s="160"/>
      <c r="E2" s="160"/>
      <c r="F2" s="160"/>
    </row>
    <row r="3" spans="1:6" s="161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s="163" customFormat="1" x14ac:dyDescent="0.25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</row>
    <row r="5" spans="1:6" s="163" customFormat="1" x14ac:dyDescent="0.25">
      <c r="A5" s="6"/>
      <c r="B5" s="6"/>
      <c r="C5" s="6"/>
      <c r="D5" s="91"/>
      <c r="E5" s="91"/>
      <c r="F5" s="91"/>
    </row>
    <row r="6" spans="1:6" s="163" customFormat="1" x14ac:dyDescent="0.25">
      <c r="A6" s="162"/>
      <c r="B6" s="164" t="s">
        <v>108</v>
      </c>
      <c r="C6" s="162"/>
      <c r="D6" s="162"/>
      <c r="E6" s="162"/>
      <c r="F6" s="162"/>
    </row>
    <row r="7" spans="1:6" s="163" customFormat="1" x14ac:dyDescent="0.25">
      <c r="A7" s="162"/>
      <c r="B7" s="164" t="s">
        <v>67</v>
      </c>
      <c r="C7" s="165">
        <f>SUM(C9,C19,C26,C30,C35,C44,C97,C100,C103,C107,C112,C120,C130,C133,C162,C169,C172,C175,C166)</f>
        <v>100546534000</v>
      </c>
      <c r="D7" s="162"/>
      <c r="E7" s="162"/>
      <c r="F7" s="162"/>
    </row>
    <row r="8" spans="1:6" s="163" customFormat="1" x14ac:dyDescent="0.25">
      <c r="A8" s="162"/>
      <c r="B8" s="162"/>
      <c r="C8" s="162"/>
      <c r="D8" s="162"/>
      <c r="E8" s="162"/>
      <c r="F8" s="162"/>
    </row>
    <row r="9" spans="1:6" s="100" customFormat="1" ht="31.2" x14ac:dyDescent="0.25">
      <c r="A9" s="166" t="s">
        <v>237</v>
      </c>
      <c r="B9" s="167" t="s">
        <v>238</v>
      </c>
      <c r="C9" s="168">
        <f>SUM(C10:C17)</f>
        <v>840000000</v>
      </c>
      <c r="D9" s="169"/>
      <c r="E9" s="169"/>
      <c r="F9" s="169"/>
    </row>
    <row r="10" spans="1:6" x14ac:dyDescent="0.25">
      <c r="A10" s="170">
        <v>1</v>
      </c>
      <c r="B10" s="171" t="s">
        <v>420</v>
      </c>
      <c r="C10" s="172">
        <v>12500000</v>
      </c>
      <c r="D10" s="171" t="s">
        <v>5020</v>
      </c>
      <c r="E10" s="171" t="s">
        <v>528</v>
      </c>
      <c r="F10" s="71" t="s">
        <v>67</v>
      </c>
    </row>
    <row r="11" spans="1:6" ht="31.2" x14ac:dyDescent="0.25">
      <c r="A11" s="170">
        <v>2</v>
      </c>
      <c r="B11" s="171" t="s">
        <v>424</v>
      </c>
      <c r="C11" s="173">
        <v>400000000</v>
      </c>
      <c r="D11" s="171" t="s">
        <v>5021</v>
      </c>
      <c r="E11" s="171" t="s">
        <v>528</v>
      </c>
      <c r="F11" s="71" t="s">
        <v>67</v>
      </c>
    </row>
    <row r="12" spans="1:6" ht="31.2" x14ac:dyDescent="0.25">
      <c r="A12" s="170">
        <v>3</v>
      </c>
      <c r="B12" s="171" t="s">
        <v>426</v>
      </c>
      <c r="C12" s="173">
        <v>200000000</v>
      </c>
      <c r="D12" s="171" t="s">
        <v>5022</v>
      </c>
      <c r="E12" s="171" t="s">
        <v>528</v>
      </c>
      <c r="F12" s="71" t="s">
        <v>67</v>
      </c>
    </row>
    <row r="13" spans="1:6" x14ac:dyDescent="0.25">
      <c r="A13" s="170">
        <v>4</v>
      </c>
      <c r="B13" s="171" t="s">
        <v>239</v>
      </c>
      <c r="C13" s="172">
        <v>20000000</v>
      </c>
      <c r="D13" s="171" t="s">
        <v>240</v>
      </c>
      <c r="E13" s="171" t="s">
        <v>528</v>
      </c>
      <c r="F13" s="71" t="s">
        <v>67</v>
      </c>
    </row>
    <row r="14" spans="1:6" ht="31.2" x14ac:dyDescent="0.25">
      <c r="A14" s="170">
        <v>5</v>
      </c>
      <c r="B14" s="171" t="s">
        <v>439</v>
      </c>
      <c r="C14" s="172">
        <v>27500000</v>
      </c>
      <c r="D14" s="171" t="s">
        <v>685</v>
      </c>
      <c r="E14" s="171" t="s">
        <v>528</v>
      </c>
      <c r="F14" s="71" t="s">
        <v>67</v>
      </c>
    </row>
    <row r="15" spans="1:6" x14ac:dyDescent="0.25">
      <c r="A15" s="170">
        <v>6</v>
      </c>
      <c r="B15" s="171" t="s">
        <v>446</v>
      </c>
      <c r="C15" s="172">
        <v>50000000</v>
      </c>
      <c r="D15" s="171" t="s">
        <v>5023</v>
      </c>
      <c r="E15" s="171" t="s">
        <v>528</v>
      </c>
      <c r="F15" s="71" t="s">
        <v>67</v>
      </c>
    </row>
    <row r="16" spans="1:6" ht="31.2" x14ac:dyDescent="0.25">
      <c r="A16" s="170">
        <v>7</v>
      </c>
      <c r="B16" s="171" t="s">
        <v>635</v>
      </c>
      <c r="C16" s="172">
        <v>70000000</v>
      </c>
      <c r="D16" s="171" t="s">
        <v>5024</v>
      </c>
      <c r="E16" s="171" t="s">
        <v>528</v>
      </c>
      <c r="F16" s="71" t="s">
        <v>67</v>
      </c>
    </row>
    <row r="17" spans="1:6" x14ac:dyDescent="0.25">
      <c r="A17" s="170">
        <v>8</v>
      </c>
      <c r="B17" s="171" t="s">
        <v>287</v>
      </c>
      <c r="C17" s="173">
        <v>60000000</v>
      </c>
      <c r="D17" s="171" t="s">
        <v>5025</v>
      </c>
      <c r="E17" s="171" t="s">
        <v>528</v>
      </c>
      <c r="F17" s="71" t="s">
        <v>67</v>
      </c>
    </row>
    <row r="18" spans="1:6" x14ac:dyDescent="0.25">
      <c r="A18" s="174"/>
      <c r="B18" s="171"/>
      <c r="C18" s="173"/>
      <c r="D18" s="171"/>
      <c r="E18" s="171"/>
      <c r="F18" s="71"/>
    </row>
    <row r="19" spans="1:6" s="175" customFormat="1" ht="31.2" x14ac:dyDescent="0.25">
      <c r="A19" s="162" t="s">
        <v>243</v>
      </c>
      <c r="B19" s="167" t="s">
        <v>244</v>
      </c>
      <c r="C19" s="168">
        <f>SUM(C20:C24)</f>
        <v>1635000000</v>
      </c>
      <c r="D19" s="169"/>
      <c r="E19" s="169"/>
      <c r="F19" s="169"/>
    </row>
    <row r="20" spans="1:6" ht="31.2" x14ac:dyDescent="0.25">
      <c r="A20" s="170">
        <v>1</v>
      </c>
      <c r="B20" s="171" t="s">
        <v>5026</v>
      </c>
      <c r="C20" s="172">
        <v>50000000</v>
      </c>
      <c r="D20" s="171" t="s">
        <v>5027</v>
      </c>
      <c r="E20" s="171" t="s">
        <v>5028</v>
      </c>
      <c r="F20" s="71" t="s">
        <v>67</v>
      </c>
    </row>
    <row r="21" spans="1:6" ht="31.2" x14ac:dyDescent="0.25">
      <c r="A21" s="170">
        <v>2</v>
      </c>
      <c r="B21" s="171" t="s">
        <v>5029</v>
      </c>
      <c r="C21" s="172">
        <v>75000000</v>
      </c>
      <c r="D21" s="171" t="s">
        <v>5030</v>
      </c>
      <c r="E21" s="171" t="s">
        <v>5031</v>
      </c>
      <c r="F21" s="71" t="s">
        <v>67</v>
      </c>
    </row>
    <row r="22" spans="1:6" ht="31.2" x14ac:dyDescent="0.25">
      <c r="A22" s="170">
        <v>3</v>
      </c>
      <c r="B22" s="171" t="s">
        <v>5032</v>
      </c>
      <c r="C22" s="172">
        <v>10000000</v>
      </c>
      <c r="D22" s="171" t="s">
        <v>5033</v>
      </c>
      <c r="E22" s="171" t="s">
        <v>487</v>
      </c>
      <c r="F22" s="71" t="s">
        <v>67</v>
      </c>
    </row>
    <row r="23" spans="1:6" ht="31.2" x14ac:dyDescent="0.25">
      <c r="A23" s="170">
        <v>4</v>
      </c>
      <c r="B23" s="171" t="s">
        <v>5034</v>
      </c>
      <c r="C23" s="172">
        <v>0</v>
      </c>
      <c r="D23" s="171" t="s">
        <v>5035</v>
      </c>
      <c r="E23" s="171" t="s">
        <v>487</v>
      </c>
      <c r="F23" s="71" t="s">
        <v>143</v>
      </c>
    </row>
    <row r="24" spans="1:6" x14ac:dyDescent="0.25">
      <c r="A24" s="170">
        <v>5</v>
      </c>
      <c r="B24" s="176" t="s">
        <v>5036</v>
      </c>
      <c r="C24" s="177">
        <v>1500000000</v>
      </c>
      <c r="D24" s="71"/>
      <c r="E24" s="71"/>
      <c r="F24" s="71" t="s">
        <v>67</v>
      </c>
    </row>
    <row r="25" spans="1:6" x14ac:dyDescent="0.25">
      <c r="A25" s="174"/>
      <c r="B25" s="176"/>
      <c r="C25" s="177"/>
      <c r="D25" s="71"/>
      <c r="E25" s="71"/>
      <c r="F25" s="71"/>
    </row>
    <row r="26" spans="1:6" s="175" customFormat="1" ht="31.2" x14ac:dyDescent="0.25">
      <c r="A26" s="162" t="s">
        <v>247</v>
      </c>
      <c r="B26" s="167" t="s">
        <v>881</v>
      </c>
      <c r="C26" s="178">
        <f>SUM(C27:C28)</f>
        <v>40000000</v>
      </c>
      <c r="D26" s="169"/>
      <c r="E26" s="169"/>
      <c r="F26" s="169"/>
    </row>
    <row r="27" spans="1:6" ht="31.2" x14ac:dyDescent="0.25">
      <c r="A27" s="170">
        <v>1</v>
      </c>
      <c r="B27" s="171" t="s">
        <v>464</v>
      </c>
      <c r="C27" s="172">
        <v>15000000</v>
      </c>
      <c r="D27" s="171" t="s">
        <v>5037</v>
      </c>
      <c r="E27" s="179" t="s">
        <v>4248</v>
      </c>
      <c r="F27" s="71" t="s">
        <v>67</v>
      </c>
    </row>
    <row r="28" spans="1:6" ht="62.4" x14ac:dyDescent="0.25">
      <c r="A28" s="170">
        <v>2</v>
      </c>
      <c r="B28" s="171" t="s">
        <v>5038</v>
      </c>
      <c r="C28" s="172">
        <v>25000000</v>
      </c>
      <c r="D28" s="171" t="s">
        <v>5039</v>
      </c>
      <c r="E28" s="171" t="s">
        <v>498</v>
      </c>
      <c r="F28" s="71" t="s">
        <v>67</v>
      </c>
    </row>
    <row r="29" spans="1:6" x14ac:dyDescent="0.25">
      <c r="A29" s="170"/>
      <c r="B29" s="171"/>
      <c r="C29" s="172"/>
      <c r="D29" s="171"/>
      <c r="E29" s="171"/>
      <c r="F29" s="71"/>
    </row>
    <row r="30" spans="1:6" s="175" customFormat="1" ht="46.8" x14ac:dyDescent="0.25">
      <c r="A30" s="162" t="s">
        <v>248</v>
      </c>
      <c r="B30" s="167" t="s">
        <v>716</v>
      </c>
      <c r="C30" s="168">
        <f>SUM(C31:C33)</f>
        <v>452000000</v>
      </c>
      <c r="D30" s="169"/>
      <c r="E30" s="169"/>
      <c r="F30" s="169"/>
    </row>
    <row r="31" spans="1:6" ht="31.2" x14ac:dyDescent="0.25">
      <c r="A31" s="170">
        <v>1</v>
      </c>
      <c r="B31" s="171" t="s">
        <v>467</v>
      </c>
      <c r="C31" s="172">
        <v>45000000</v>
      </c>
      <c r="D31" s="171" t="s">
        <v>5040</v>
      </c>
      <c r="E31" s="171" t="s">
        <v>5041</v>
      </c>
      <c r="F31" s="71" t="s">
        <v>67</v>
      </c>
    </row>
    <row r="32" spans="1:6" ht="31.2" x14ac:dyDescent="0.25">
      <c r="A32" s="170">
        <v>2</v>
      </c>
      <c r="B32" s="171" t="s">
        <v>5042</v>
      </c>
      <c r="C32" s="172">
        <v>270600000</v>
      </c>
      <c r="D32" s="171" t="s">
        <v>5043</v>
      </c>
      <c r="E32" s="171" t="s">
        <v>528</v>
      </c>
      <c r="F32" s="71" t="s">
        <v>67</v>
      </c>
    </row>
    <row r="33" spans="1:6" ht="93.6" x14ac:dyDescent="0.25">
      <c r="A33" s="170">
        <v>3</v>
      </c>
      <c r="B33" s="171" t="s">
        <v>5044</v>
      </c>
      <c r="C33" s="172">
        <v>136400000</v>
      </c>
      <c r="D33" s="171" t="s">
        <v>5045</v>
      </c>
      <c r="E33" s="171" t="s">
        <v>528</v>
      </c>
      <c r="F33" s="71" t="s">
        <v>67</v>
      </c>
    </row>
    <row r="34" spans="1:6" x14ac:dyDescent="0.25">
      <c r="A34" s="174"/>
      <c r="B34" s="171"/>
      <c r="C34" s="172"/>
      <c r="D34" s="171"/>
      <c r="E34" s="171"/>
      <c r="F34" s="71"/>
    </row>
    <row r="35" spans="1:6" s="175" customFormat="1" x14ac:dyDescent="0.25">
      <c r="A35" s="162" t="s">
        <v>249</v>
      </c>
      <c r="B35" s="167" t="s">
        <v>5046</v>
      </c>
      <c r="C35" s="168">
        <f>SUM(C36:C42)</f>
        <v>4337620000</v>
      </c>
      <c r="D35" s="169"/>
      <c r="E35" s="169"/>
      <c r="F35" s="169"/>
    </row>
    <row r="36" spans="1:6" ht="31.2" x14ac:dyDescent="0.25">
      <c r="A36" s="170">
        <v>1</v>
      </c>
      <c r="B36" s="180" t="s">
        <v>5047</v>
      </c>
      <c r="C36" s="181">
        <v>4047374000</v>
      </c>
      <c r="D36" s="182" t="s">
        <v>5048</v>
      </c>
      <c r="E36" s="182" t="s">
        <v>487</v>
      </c>
      <c r="F36" s="71" t="s">
        <v>67</v>
      </c>
    </row>
    <row r="37" spans="1:6" ht="46.8" x14ac:dyDescent="0.25">
      <c r="A37" s="170">
        <v>2</v>
      </c>
      <c r="B37" s="171" t="s">
        <v>5049</v>
      </c>
      <c r="C37" s="172">
        <v>100000000</v>
      </c>
      <c r="D37" s="171" t="s">
        <v>5050</v>
      </c>
      <c r="E37" s="171" t="s">
        <v>5051</v>
      </c>
      <c r="F37" s="71" t="s">
        <v>67</v>
      </c>
    </row>
    <row r="38" spans="1:6" ht="62.4" x14ac:dyDescent="0.25">
      <c r="A38" s="170">
        <v>3</v>
      </c>
      <c r="B38" s="171" t="s">
        <v>5052</v>
      </c>
      <c r="C38" s="177">
        <v>50000000</v>
      </c>
      <c r="D38" s="171" t="s">
        <v>5053</v>
      </c>
      <c r="E38" s="171" t="s">
        <v>5054</v>
      </c>
      <c r="F38" s="71" t="s">
        <v>67</v>
      </c>
    </row>
    <row r="39" spans="1:6" ht="31.2" x14ac:dyDescent="0.25">
      <c r="A39" s="170">
        <v>4</v>
      </c>
      <c r="B39" s="171" t="s">
        <v>5055</v>
      </c>
      <c r="C39" s="177">
        <v>5000000</v>
      </c>
      <c r="D39" s="171" t="s">
        <v>5056</v>
      </c>
      <c r="E39" s="171" t="s">
        <v>5057</v>
      </c>
      <c r="F39" s="71" t="s">
        <v>67</v>
      </c>
    </row>
    <row r="40" spans="1:6" ht="78" x14ac:dyDescent="0.25">
      <c r="A40" s="170">
        <v>5</v>
      </c>
      <c r="B40" s="171" t="s">
        <v>5058</v>
      </c>
      <c r="C40" s="172">
        <v>30000000</v>
      </c>
      <c r="D40" s="171" t="s">
        <v>5059</v>
      </c>
      <c r="E40" s="171" t="s">
        <v>528</v>
      </c>
      <c r="F40" s="71" t="s">
        <v>67</v>
      </c>
    </row>
    <row r="41" spans="1:6" ht="46.8" x14ac:dyDescent="0.25">
      <c r="A41" s="170">
        <v>6</v>
      </c>
      <c r="B41" s="171" t="s">
        <v>5060</v>
      </c>
      <c r="C41" s="177">
        <v>50000000</v>
      </c>
      <c r="D41" s="171" t="s">
        <v>5061</v>
      </c>
      <c r="E41" s="171" t="s">
        <v>5062</v>
      </c>
      <c r="F41" s="71" t="s">
        <v>67</v>
      </c>
    </row>
    <row r="42" spans="1:6" ht="31.2" x14ac:dyDescent="0.25">
      <c r="A42" s="170">
        <v>7</v>
      </c>
      <c r="B42" s="176" t="s">
        <v>5063</v>
      </c>
      <c r="C42" s="177">
        <v>55246000</v>
      </c>
      <c r="D42" s="176" t="s">
        <v>5064</v>
      </c>
      <c r="E42" s="176" t="s">
        <v>5065</v>
      </c>
      <c r="F42" s="71" t="s">
        <v>67</v>
      </c>
    </row>
    <row r="43" spans="1:6" x14ac:dyDescent="0.25">
      <c r="A43" s="174"/>
      <c r="B43" s="176"/>
      <c r="C43" s="177"/>
      <c r="D43" s="176"/>
      <c r="E43" s="176"/>
      <c r="F43" s="71"/>
    </row>
    <row r="44" spans="1:6" s="175" customFormat="1" x14ac:dyDescent="0.25">
      <c r="A44" s="162" t="s">
        <v>250</v>
      </c>
      <c r="B44" s="167" t="s">
        <v>1878</v>
      </c>
      <c r="C44" s="168">
        <f>SUM(C45:C95)</f>
        <v>53071207000</v>
      </c>
      <c r="D44" s="169"/>
      <c r="E44" s="169"/>
      <c r="F44" s="169"/>
    </row>
    <row r="45" spans="1:6" ht="31.2" x14ac:dyDescent="0.25">
      <c r="A45" s="170">
        <v>1</v>
      </c>
      <c r="B45" s="171" t="s">
        <v>5066</v>
      </c>
      <c r="C45" s="172">
        <v>162500000</v>
      </c>
      <c r="D45" s="171" t="s">
        <v>5067</v>
      </c>
      <c r="E45" s="171" t="s">
        <v>528</v>
      </c>
      <c r="F45" s="71" t="s">
        <v>67</v>
      </c>
    </row>
    <row r="46" spans="1:6" ht="46.8" x14ac:dyDescent="0.25">
      <c r="A46" s="170">
        <v>2</v>
      </c>
      <c r="B46" s="171" t="s">
        <v>5068</v>
      </c>
      <c r="C46" s="172">
        <v>3000000000</v>
      </c>
      <c r="D46" s="171" t="s">
        <v>5069</v>
      </c>
      <c r="E46" s="171" t="s">
        <v>528</v>
      </c>
      <c r="F46" s="71" t="s">
        <v>67</v>
      </c>
    </row>
    <row r="47" spans="1:6" ht="31.2" x14ac:dyDescent="0.25">
      <c r="A47" s="170">
        <v>3</v>
      </c>
      <c r="B47" s="176" t="s">
        <v>5070</v>
      </c>
      <c r="C47" s="172">
        <v>1297800000</v>
      </c>
      <c r="D47" s="171" t="s">
        <v>5071</v>
      </c>
      <c r="E47" s="171" t="s">
        <v>528</v>
      </c>
      <c r="F47" s="71" t="s">
        <v>5072</v>
      </c>
    </row>
    <row r="48" spans="1:6" ht="31.2" x14ac:dyDescent="0.25">
      <c r="A48" s="170">
        <v>4</v>
      </c>
      <c r="B48" s="176" t="s">
        <v>5073</v>
      </c>
      <c r="C48" s="172">
        <v>1483632000</v>
      </c>
      <c r="D48" s="171" t="s">
        <v>5071</v>
      </c>
      <c r="E48" s="171" t="s">
        <v>528</v>
      </c>
      <c r="F48" s="71" t="s">
        <v>5072</v>
      </c>
    </row>
    <row r="49" spans="1:6" ht="31.2" x14ac:dyDescent="0.25">
      <c r="A49" s="170">
        <v>5</v>
      </c>
      <c r="B49" s="176" t="s">
        <v>5074</v>
      </c>
      <c r="C49" s="172">
        <v>1676232000</v>
      </c>
      <c r="D49" s="171" t="s">
        <v>5071</v>
      </c>
      <c r="E49" s="171" t="s">
        <v>528</v>
      </c>
      <c r="F49" s="71" t="s">
        <v>5072</v>
      </c>
    </row>
    <row r="50" spans="1:6" ht="31.2" x14ac:dyDescent="0.25">
      <c r="A50" s="170">
        <v>6</v>
      </c>
      <c r="B50" s="176" t="s">
        <v>5075</v>
      </c>
      <c r="C50" s="172">
        <v>1931976000</v>
      </c>
      <c r="D50" s="171" t="s">
        <v>5071</v>
      </c>
      <c r="E50" s="171" t="s">
        <v>528</v>
      </c>
      <c r="F50" s="71" t="s">
        <v>5072</v>
      </c>
    </row>
    <row r="51" spans="1:6" ht="31.2" x14ac:dyDescent="0.25">
      <c r="A51" s="170">
        <v>7</v>
      </c>
      <c r="B51" s="176" t="s">
        <v>5076</v>
      </c>
      <c r="C51" s="172">
        <v>1838880000</v>
      </c>
      <c r="D51" s="171" t="s">
        <v>5071</v>
      </c>
      <c r="E51" s="171" t="s">
        <v>528</v>
      </c>
      <c r="F51" s="71" t="s">
        <v>5072</v>
      </c>
    </row>
    <row r="52" spans="1:6" ht="31.2" x14ac:dyDescent="0.25">
      <c r="A52" s="170">
        <v>8</v>
      </c>
      <c r="B52" s="176" t="s">
        <v>5077</v>
      </c>
      <c r="C52" s="172">
        <v>1454112000</v>
      </c>
      <c r="D52" s="171" t="s">
        <v>5071</v>
      </c>
      <c r="E52" s="171" t="s">
        <v>528</v>
      </c>
      <c r="F52" s="71" t="s">
        <v>5072</v>
      </c>
    </row>
    <row r="53" spans="1:6" ht="31.2" x14ac:dyDescent="0.25">
      <c r="A53" s="170">
        <v>9</v>
      </c>
      <c r="B53" s="176" t="s">
        <v>5078</v>
      </c>
      <c r="C53" s="172">
        <v>1526688000</v>
      </c>
      <c r="D53" s="171" t="s">
        <v>5071</v>
      </c>
      <c r="E53" s="171" t="s">
        <v>528</v>
      </c>
      <c r="F53" s="71" t="s">
        <v>5072</v>
      </c>
    </row>
    <row r="54" spans="1:6" ht="31.2" x14ac:dyDescent="0.25">
      <c r="A54" s="170">
        <v>10</v>
      </c>
      <c r="B54" s="176" t="s">
        <v>5079</v>
      </c>
      <c r="C54" s="172">
        <v>1784952000</v>
      </c>
      <c r="D54" s="171" t="s">
        <v>5071</v>
      </c>
      <c r="E54" s="171" t="s">
        <v>528</v>
      </c>
      <c r="F54" s="71" t="s">
        <v>5072</v>
      </c>
    </row>
    <row r="55" spans="1:6" ht="31.2" x14ac:dyDescent="0.25">
      <c r="A55" s="170">
        <v>11</v>
      </c>
      <c r="B55" s="176" t="s">
        <v>5080</v>
      </c>
      <c r="C55" s="172">
        <v>2127384000</v>
      </c>
      <c r="D55" s="171" t="s">
        <v>5071</v>
      </c>
      <c r="E55" s="171" t="s">
        <v>528</v>
      </c>
      <c r="F55" s="71" t="s">
        <v>5072</v>
      </c>
    </row>
    <row r="56" spans="1:6" ht="31.2" x14ac:dyDescent="0.25">
      <c r="A56" s="170">
        <v>12</v>
      </c>
      <c r="B56" s="176" t="s">
        <v>5081</v>
      </c>
      <c r="C56" s="172">
        <v>1847592000</v>
      </c>
      <c r="D56" s="171" t="s">
        <v>5071</v>
      </c>
      <c r="E56" s="171" t="s">
        <v>528</v>
      </c>
      <c r="F56" s="71" t="s">
        <v>5072</v>
      </c>
    </row>
    <row r="57" spans="1:6" ht="31.2" x14ac:dyDescent="0.25">
      <c r="A57" s="170">
        <v>13</v>
      </c>
      <c r="B57" s="176" t="s">
        <v>5082</v>
      </c>
      <c r="C57" s="172">
        <v>1236600000</v>
      </c>
      <c r="D57" s="171" t="s">
        <v>5071</v>
      </c>
      <c r="E57" s="171" t="s">
        <v>528</v>
      </c>
      <c r="F57" s="71" t="s">
        <v>5072</v>
      </c>
    </row>
    <row r="58" spans="1:6" ht="31.2" x14ac:dyDescent="0.25">
      <c r="A58" s="170">
        <v>14</v>
      </c>
      <c r="B58" s="176" t="s">
        <v>5083</v>
      </c>
      <c r="C58" s="172">
        <v>950472000</v>
      </c>
      <c r="D58" s="171" t="s">
        <v>5071</v>
      </c>
      <c r="E58" s="171" t="s">
        <v>528</v>
      </c>
      <c r="F58" s="71" t="s">
        <v>5072</v>
      </c>
    </row>
    <row r="59" spans="1:6" ht="31.2" x14ac:dyDescent="0.25">
      <c r="A59" s="170">
        <v>15</v>
      </c>
      <c r="B59" s="176" t="s">
        <v>5084</v>
      </c>
      <c r="C59" s="172">
        <v>1066536000</v>
      </c>
      <c r="D59" s="171" t="s">
        <v>5071</v>
      </c>
      <c r="E59" s="171" t="s">
        <v>528</v>
      </c>
      <c r="F59" s="71" t="s">
        <v>5072</v>
      </c>
    </row>
    <row r="60" spans="1:6" ht="31.2" x14ac:dyDescent="0.25">
      <c r="A60" s="170">
        <v>16</v>
      </c>
      <c r="B60" s="176" t="s">
        <v>5085</v>
      </c>
      <c r="C60" s="172">
        <v>651096000</v>
      </c>
      <c r="D60" s="171" t="s">
        <v>5071</v>
      </c>
      <c r="E60" s="171" t="s">
        <v>528</v>
      </c>
      <c r="F60" s="71" t="s">
        <v>5072</v>
      </c>
    </row>
    <row r="61" spans="1:6" ht="31.2" x14ac:dyDescent="0.25">
      <c r="A61" s="170">
        <v>17</v>
      </c>
      <c r="B61" s="176" t="s">
        <v>5086</v>
      </c>
      <c r="C61" s="172">
        <v>2558232000</v>
      </c>
      <c r="D61" s="171" t="s">
        <v>5071</v>
      </c>
      <c r="E61" s="171" t="s">
        <v>528</v>
      </c>
      <c r="F61" s="71" t="s">
        <v>5072</v>
      </c>
    </row>
    <row r="62" spans="1:6" ht="31.2" x14ac:dyDescent="0.25">
      <c r="A62" s="170">
        <v>18</v>
      </c>
      <c r="B62" s="176" t="s">
        <v>5087</v>
      </c>
      <c r="C62" s="172">
        <v>1500696000</v>
      </c>
      <c r="D62" s="171" t="s">
        <v>5071</v>
      </c>
      <c r="E62" s="171" t="s">
        <v>528</v>
      </c>
      <c r="F62" s="71" t="s">
        <v>5072</v>
      </c>
    </row>
    <row r="63" spans="1:6" ht="31.2" x14ac:dyDescent="0.25">
      <c r="A63" s="170">
        <v>19</v>
      </c>
      <c r="B63" s="176" t="s">
        <v>5088</v>
      </c>
      <c r="C63" s="172">
        <v>921600000</v>
      </c>
      <c r="D63" s="171" t="s">
        <v>5071</v>
      </c>
      <c r="E63" s="171" t="s">
        <v>528</v>
      </c>
      <c r="F63" s="71" t="s">
        <v>5072</v>
      </c>
    </row>
    <row r="64" spans="1:6" ht="31.2" x14ac:dyDescent="0.25">
      <c r="A64" s="170">
        <v>20</v>
      </c>
      <c r="B64" s="176" t="s">
        <v>5089</v>
      </c>
      <c r="C64" s="172">
        <v>2012832000</v>
      </c>
      <c r="D64" s="171" t="s">
        <v>5071</v>
      </c>
      <c r="E64" s="171" t="s">
        <v>528</v>
      </c>
      <c r="F64" s="71" t="s">
        <v>5072</v>
      </c>
    </row>
    <row r="65" spans="1:6" ht="31.2" x14ac:dyDescent="0.25">
      <c r="A65" s="170">
        <v>21</v>
      </c>
      <c r="B65" s="176" t="s">
        <v>5090</v>
      </c>
      <c r="C65" s="172">
        <v>1148544000</v>
      </c>
      <c r="D65" s="171" t="s">
        <v>5071</v>
      </c>
      <c r="E65" s="171" t="s">
        <v>528</v>
      </c>
      <c r="F65" s="71" t="s">
        <v>5072</v>
      </c>
    </row>
    <row r="66" spans="1:6" ht="31.2" x14ac:dyDescent="0.25">
      <c r="A66" s="170">
        <v>22</v>
      </c>
      <c r="B66" s="176" t="s">
        <v>5091</v>
      </c>
      <c r="C66" s="172">
        <v>1633032000</v>
      </c>
      <c r="D66" s="171" t="s">
        <v>5071</v>
      </c>
      <c r="E66" s="171" t="s">
        <v>528</v>
      </c>
      <c r="F66" s="71" t="s">
        <v>5072</v>
      </c>
    </row>
    <row r="67" spans="1:6" ht="31.2" x14ac:dyDescent="0.25">
      <c r="A67" s="170">
        <v>23</v>
      </c>
      <c r="B67" s="176" t="s">
        <v>5092</v>
      </c>
      <c r="C67" s="172">
        <v>1425456000</v>
      </c>
      <c r="D67" s="171" t="s">
        <v>5071</v>
      </c>
      <c r="E67" s="171" t="s">
        <v>528</v>
      </c>
      <c r="F67" s="71" t="s">
        <v>5072</v>
      </c>
    </row>
    <row r="68" spans="1:6" ht="31.2" x14ac:dyDescent="0.25">
      <c r="A68" s="170">
        <v>24</v>
      </c>
      <c r="B68" s="171" t="s">
        <v>5093</v>
      </c>
      <c r="C68" s="172">
        <v>2200000000</v>
      </c>
      <c r="D68" s="171" t="s">
        <v>5094</v>
      </c>
      <c r="E68" s="171" t="s">
        <v>528</v>
      </c>
      <c r="F68" s="71" t="s">
        <v>67</v>
      </c>
    </row>
    <row r="69" spans="1:6" x14ac:dyDescent="0.25">
      <c r="A69" s="170">
        <v>25</v>
      </c>
      <c r="B69" s="182" t="s">
        <v>5095</v>
      </c>
      <c r="C69" s="173">
        <v>650500000</v>
      </c>
      <c r="D69" s="182" t="s">
        <v>5096</v>
      </c>
      <c r="E69" s="182" t="s">
        <v>5097</v>
      </c>
      <c r="F69" s="71" t="s">
        <v>67</v>
      </c>
    </row>
    <row r="70" spans="1:6" ht="46.8" x14ac:dyDescent="0.25">
      <c r="A70" s="170">
        <v>26</v>
      </c>
      <c r="B70" s="182" t="s">
        <v>5098</v>
      </c>
      <c r="C70" s="173">
        <v>180000000</v>
      </c>
      <c r="D70" s="71" t="s">
        <v>5099</v>
      </c>
      <c r="E70" s="71" t="s">
        <v>528</v>
      </c>
      <c r="F70" s="71" t="s">
        <v>67</v>
      </c>
    </row>
    <row r="71" spans="1:6" x14ac:dyDescent="0.25">
      <c r="A71" s="170">
        <v>27</v>
      </c>
      <c r="B71" s="182" t="s">
        <v>5100</v>
      </c>
      <c r="C71" s="173">
        <v>0</v>
      </c>
      <c r="D71" s="71" t="s">
        <v>5101</v>
      </c>
      <c r="E71" s="71" t="s">
        <v>528</v>
      </c>
      <c r="F71" s="71" t="s">
        <v>143</v>
      </c>
    </row>
    <row r="72" spans="1:6" ht="31.2" x14ac:dyDescent="0.25">
      <c r="A72" s="170">
        <v>28</v>
      </c>
      <c r="B72" s="176" t="s">
        <v>5102</v>
      </c>
      <c r="C72" s="177">
        <v>783138000</v>
      </c>
      <c r="D72" s="176" t="s">
        <v>5103</v>
      </c>
      <c r="E72" s="176" t="s">
        <v>528</v>
      </c>
      <c r="F72" s="71" t="s">
        <v>67</v>
      </c>
    </row>
    <row r="73" spans="1:6" x14ac:dyDescent="0.25">
      <c r="A73" s="170">
        <v>29</v>
      </c>
      <c r="B73" s="176" t="s">
        <v>5104</v>
      </c>
      <c r="C73" s="183">
        <v>488614000</v>
      </c>
      <c r="D73" s="176" t="s">
        <v>5105</v>
      </c>
      <c r="E73" s="176" t="s">
        <v>528</v>
      </c>
      <c r="F73" s="71" t="s">
        <v>5072</v>
      </c>
    </row>
    <row r="74" spans="1:6" x14ac:dyDescent="0.25">
      <c r="A74" s="170">
        <v>30</v>
      </c>
      <c r="B74" s="176" t="s">
        <v>5106</v>
      </c>
      <c r="C74" s="183">
        <v>508159000</v>
      </c>
      <c r="D74" s="176" t="s">
        <v>5105</v>
      </c>
      <c r="E74" s="176" t="s">
        <v>528</v>
      </c>
      <c r="F74" s="71" t="s">
        <v>5072</v>
      </c>
    </row>
    <row r="75" spans="1:6" x14ac:dyDescent="0.25">
      <c r="A75" s="170">
        <v>31</v>
      </c>
      <c r="B75" s="176" t="s">
        <v>5107</v>
      </c>
      <c r="C75" s="183">
        <v>527703000</v>
      </c>
      <c r="D75" s="176" t="s">
        <v>5105</v>
      </c>
      <c r="E75" s="176" t="s">
        <v>528</v>
      </c>
      <c r="F75" s="71" t="s">
        <v>5072</v>
      </c>
    </row>
    <row r="76" spans="1:6" x14ac:dyDescent="0.25">
      <c r="A76" s="170">
        <v>32</v>
      </c>
      <c r="B76" s="176" t="s">
        <v>5108</v>
      </c>
      <c r="C76" s="183">
        <v>488614000</v>
      </c>
      <c r="D76" s="176" t="s">
        <v>5105</v>
      </c>
      <c r="E76" s="176" t="s">
        <v>528</v>
      </c>
      <c r="F76" s="71" t="s">
        <v>5072</v>
      </c>
    </row>
    <row r="77" spans="1:6" x14ac:dyDescent="0.25">
      <c r="A77" s="170">
        <v>33</v>
      </c>
      <c r="B77" s="176" t="s">
        <v>5109</v>
      </c>
      <c r="C77" s="183">
        <v>508159000</v>
      </c>
      <c r="D77" s="176" t="s">
        <v>5105</v>
      </c>
      <c r="E77" s="176" t="s">
        <v>528</v>
      </c>
      <c r="F77" s="71" t="s">
        <v>5072</v>
      </c>
    </row>
    <row r="78" spans="1:6" x14ac:dyDescent="0.25">
      <c r="A78" s="170">
        <v>34</v>
      </c>
      <c r="B78" s="176" t="s">
        <v>5110</v>
      </c>
      <c r="C78" s="183">
        <v>488614000</v>
      </c>
      <c r="D78" s="176" t="s">
        <v>5105</v>
      </c>
      <c r="E78" s="176" t="s">
        <v>528</v>
      </c>
      <c r="F78" s="71" t="s">
        <v>5072</v>
      </c>
    </row>
    <row r="79" spans="1:6" x14ac:dyDescent="0.25">
      <c r="A79" s="170">
        <v>35</v>
      </c>
      <c r="B79" s="176" t="s">
        <v>5111</v>
      </c>
      <c r="C79" s="183">
        <v>508159000</v>
      </c>
      <c r="D79" s="176" t="s">
        <v>5105</v>
      </c>
      <c r="E79" s="176" t="s">
        <v>528</v>
      </c>
      <c r="F79" s="71" t="s">
        <v>5072</v>
      </c>
    </row>
    <row r="80" spans="1:6" x14ac:dyDescent="0.25">
      <c r="A80" s="170">
        <v>36</v>
      </c>
      <c r="B80" s="176" t="s">
        <v>5112</v>
      </c>
      <c r="C80" s="183">
        <v>566792000</v>
      </c>
      <c r="D80" s="176" t="s">
        <v>5105</v>
      </c>
      <c r="E80" s="176" t="s">
        <v>528</v>
      </c>
      <c r="F80" s="71" t="s">
        <v>5072</v>
      </c>
    </row>
    <row r="81" spans="1:6" x14ac:dyDescent="0.25">
      <c r="A81" s="170">
        <v>37</v>
      </c>
      <c r="B81" s="176" t="s">
        <v>5113</v>
      </c>
      <c r="C81" s="183">
        <v>527703000</v>
      </c>
      <c r="D81" s="176" t="s">
        <v>5105</v>
      </c>
      <c r="E81" s="176" t="s">
        <v>528</v>
      </c>
      <c r="F81" s="71" t="s">
        <v>5072</v>
      </c>
    </row>
    <row r="82" spans="1:6" x14ac:dyDescent="0.25">
      <c r="A82" s="170">
        <v>38</v>
      </c>
      <c r="B82" s="176" t="s">
        <v>5114</v>
      </c>
      <c r="C82" s="183">
        <v>547248000</v>
      </c>
      <c r="D82" s="176" t="s">
        <v>5105</v>
      </c>
      <c r="E82" s="176" t="s">
        <v>528</v>
      </c>
      <c r="F82" s="71" t="s">
        <v>5072</v>
      </c>
    </row>
    <row r="83" spans="1:6" x14ac:dyDescent="0.25">
      <c r="A83" s="170">
        <v>39</v>
      </c>
      <c r="B83" s="176" t="s">
        <v>5115</v>
      </c>
      <c r="C83" s="183">
        <v>527703000</v>
      </c>
      <c r="D83" s="176" t="s">
        <v>5105</v>
      </c>
      <c r="E83" s="176" t="s">
        <v>528</v>
      </c>
      <c r="F83" s="71" t="s">
        <v>5072</v>
      </c>
    </row>
    <row r="84" spans="1:6" x14ac:dyDescent="0.25">
      <c r="A84" s="170">
        <v>40</v>
      </c>
      <c r="B84" s="176" t="s">
        <v>5116</v>
      </c>
      <c r="C84" s="183">
        <v>527703000</v>
      </c>
      <c r="D84" s="176" t="s">
        <v>5105</v>
      </c>
      <c r="E84" s="176" t="s">
        <v>528</v>
      </c>
      <c r="F84" s="71" t="s">
        <v>5072</v>
      </c>
    </row>
    <row r="85" spans="1:6" x14ac:dyDescent="0.25">
      <c r="A85" s="170">
        <v>41</v>
      </c>
      <c r="B85" s="176" t="s">
        <v>5117</v>
      </c>
      <c r="C85" s="183">
        <v>605881000</v>
      </c>
      <c r="D85" s="176" t="s">
        <v>5105</v>
      </c>
      <c r="E85" s="176" t="s">
        <v>528</v>
      </c>
      <c r="F85" s="71" t="s">
        <v>5072</v>
      </c>
    </row>
    <row r="86" spans="1:6" x14ac:dyDescent="0.25">
      <c r="A86" s="170">
        <v>42</v>
      </c>
      <c r="B86" s="176" t="s">
        <v>5118</v>
      </c>
      <c r="C86" s="183">
        <v>527703000</v>
      </c>
      <c r="D86" s="176" t="s">
        <v>5105</v>
      </c>
      <c r="E86" s="176" t="s">
        <v>528</v>
      </c>
      <c r="F86" s="71" t="s">
        <v>5072</v>
      </c>
    </row>
    <row r="87" spans="1:6" x14ac:dyDescent="0.25">
      <c r="A87" s="170">
        <v>43</v>
      </c>
      <c r="B87" s="176" t="s">
        <v>5119</v>
      </c>
      <c r="C87" s="183">
        <v>625426000</v>
      </c>
      <c r="D87" s="176" t="s">
        <v>5105</v>
      </c>
      <c r="E87" s="176" t="s">
        <v>528</v>
      </c>
      <c r="F87" s="71" t="s">
        <v>5072</v>
      </c>
    </row>
    <row r="88" spans="1:6" x14ac:dyDescent="0.25">
      <c r="A88" s="170">
        <v>44</v>
      </c>
      <c r="B88" s="176" t="s">
        <v>5120</v>
      </c>
      <c r="C88" s="183">
        <v>605881000</v>
      </c>
      <c r="D88" s="176" t="s">
        <v>5105</v>
      </c>
      <c r="E88" s="176" t="s">
        <v>528</v>
      </c>
      <c r="F88" s="71" t="s">
        <v>5072</v>
      </c>
    </row>
    <row r="89" spans="1:6" x14ac:dyDescent="0.25">
      <c r="A89" s="170">
        <v>45</v>
      </c>
      <c r="B89" s="176" t="s">
        <v>5121</v>
      </c>
      <c r="C89" s="183">
        <v>527703000</v>
      </c>
      <c r="D89" s="176" t="s">
        <v>5105</v>
      </c>
      <c r="E89" s="176" t="s">
        <v>528</v>
      </c>
      <c r="F89" s="71" t="s">
        <v>5072</v>
      </c>
    </row>
    <row r="90" spans="1:6" x14ac:dyDescent="0.25">
      <c r="A90" s="170">
        <v>46</v>
      </c>
      <c r="B90" s="176" t="s">
        <v>5122</v>
      </c>
      <c r="C90" s="183">
        <v>586337000</v>
      </c>
      <c r="D90" s="176" t="s">
        <v>5105</v>
      </c>
      <c r="E90" s="176" t="s">
        <v>528</v>
      </c>
      <c r="F90" s="71" t="s">
        <v>5072</v>
      </c>
    </row>
    <row r="91" spans="1:6" x14ac:dyDescent="0.25">
      <c r="A91" s="170">
        <v>47</v>
      </c>
      <c r="B91" s="176" t="s">
        <v>5123</v>
      </c>
      <c r="C91" s="183">
        <v>488614000</v>
      </c>
      <c r="D91" s="176" t="s">
        <v>5105</v>
      </c>
      <c r="E91" s="176" t="s">
        <v>528</v>
      </c>
      <c r="F91" s="71" t="s">
        <v>5072</v>
      </c>
    </row>
    <row r="92" spans="1:6" x14ac:dyDescent="0.25">
      <c r="A92" s="170">
        <v>48</v>
      </c>
      <c r="B92" s="176" t="s">
        <v>5124</v>
      </c>
      <c r="C92" s="183">
        <v>664515000</v>
      </c>
      <c r="D92" s="176" t="s">
        <v>5105</v>
      </c>
      <c r="E92" s="176" t="s">
        <v>528</v>
      </c>
      <c r="F92" s="71" t="s">
        <v>5072</v>
      </c>
    </row>
    <row r="93" spans="1:6" x14ac:dyDescent="0.25">
      <c r="A93" s="170">
        <v>49</v>
      </c>
      <c r="B93" s="176" t="s">
        <v>5125</v>
      </c>
      <c r="C93" s="183">
        <v>566792000</v>
      </c>
      <c r="D93" s="176" t="s">
        <v>5105</v>
      </c>
      <c r="E93" s="176" t="s">
        <v>528</v>
      </c>
      <c r="F93" s="71" t="s">
        <v>5072</v>
      </c>
    </row>
    <row r="94" spans="1:6" ht="31.2" x14ac:dyDescent="0.25">
      <c r="A94" s="170">
        <v>50</v>
      </c>
      <c r="B94" s="176" t="s">
        <v>5126</v>
      </c>
      <c r="C94" s="183">
        <v>2556702000</v>
      </c>
      <c r="D94" s="71" t="s">
        <v>5127</v>
      </c>
      <c r="E94" s="71"/>
      <c r="F94" s="71" t="s">
        <v>67</v>
      </c>
    </row>
    <row r="95" spans="1:6" ht="62.4" x14ac:dyDescent="0.25">
      <c r="A95" s="170">
        <v>51</v>
      </c>
      <c r="B95" s="176" t="s">
        <v>5128</v>
      </c>
      <c r="C95" s="183">
        <v>50000000</v>
      </c>
      <c r="D95" s="176" t="s">
        <v>5129</v>
      </c>
      <c r="E95" s="176" t="s">
        <v>528</v>
      </c>
      <c r="F95" s="71" t="s">
        <v>67</v>
      </c>
    </row>
    <row r="96" spans="1:6" x14ac:dyDescent="0.25">
      <c r="A96" s="174"/>
      <c r="B96" s="176"/>
      <c r="C96" s="183"/>
      <c r="D96" s="176"/>
      <c r="E96" s="176"/>
      <c r="F96" s="71"/>
    </row>
    <row r="97" spans="1:6" s="185" customFormat="1" ht="31.2" x14ac:dyDescent="0.25">
      <c r="A97" s="162" t="s">
        <v>253</v>
      </c>
      <c r="B97" s="167" t="s">
        <v>5130</v>
      </c>
      <c r="C97" s="168">
        <v>30000000</v>
      </c>
      <c r="D97" s="184"/>
      <c r="E97" s="184"/>
      <c r="F97" s="184"/>
    </row>
    <row r="98" spans="1:6" ht="46.8" x14ac:dyDescent="0.25">
      <c r="A98" s="170">
        <v>1</v>
      </c>
      <c r="B98" s="186" t="s">
        <v>5131</v>
      </c>
      <c r="C98" s="187">
        <v>30000000</v>
      </c>
      <c r="D98" s="186" t="s">
        <v>5132</v>
      </c>
      <c r="E98" s="186" t="s">
        <v>528</v>
      </c>
      <c r="F98" s="71" t="s">
        <v>67</v>
      </c>
    </row>
    <row r="99" spans="1:6" x14ac:dyDescent="0.25">
      <c r="A99" s="174"/>
      <c r="B99" s="186"/>
      <c r="C99" s="187"/>
      <c r="D99" s="186"/>
      <c r="E99" s="186"/>
      <c r="F99" s="71"/>
    </row>
    <row r="100" spans="1:6" s="185" customFormat="1" ht="31.2" x14ac:dyDescent="0.25">
      <c r="A100" s="162" t="s">
        <v>256</v>
      </c>
      <c r="B100" s="167" t="s">
        <v>5133</v>
      </c>
      <c r="C100" s="168">
        <v>20000000</v>
      </c>
      <c r="D100" s="184"/>
      <c r="E100" s="184"/>
      <c r="F100" s="184"/>
    </row>
    <row r="101" spans="1:6" ht="31.2" x14ac:dyDescent="0.25">
      <c r="A101" s="170">
        <v>1</v>
      </c>
      <c r="B101" s="171" t="s">
        <v>5134</v>
      </c>
      <c r="C101" s="172">
        <v>20000000</v>
      </c>
      <c r="D101" s="171" t="s">
        <v>5135</v>
      </c>
      <c r="E101" s="171" t="s">
        <v>5136</v>
      </c>
      <c r="F101" s="71" t="s">
        <v>67</v>
      </c>
    </row>
    <row r="102" spans="1:6" x14ac:dyDescent="0.25">
      <c r="A102" s="174"/>
      <c r="B102" s="171"/>
      <c r="C102" s="172"/>
      <c r="D102" s="171"/>
      <c r="E102" s="171"/>
      <c r="F102" s="71"/>
    </row>
    <row r="103" spans="1:6" s="175" customFormat="1" x14ac:dyDescent="0.25">
      <c r="A103" s="162" t="s">
        <v>123</v>
      </c>
      <c r="B103" s="167" t="s">
        <v>5137</v>
      </c>
      <c r="C103" s="168">
        <f>SUM(C104:C105)</f>
        <v>5138240000</v>
      </c>
      <c r="D103" s="169"/>
      <c r="E103" s="169"/>
      <c r="F103" s="169"/>
    </row>
    <row r="104" spans="1:6" ht="62.4" x14ac:dyDescent="0.25">
      <c r="A104" s="170">
        <v>1</v>
      </c>
      <c r="B104" s="171" t="s">
        <v>5138</v>
      </c>
      <c r="C104" s="172">
        <v>15000000</v>
      </c>
      <c r="D104" s="171" t="s">
        <v>5139</v>
      </c>
      <c r="E104" s="171" t="s">
        <v>355</v>
      </c>
      <c r="F104" s="71" t="s">
        <v>67</v>
      </c>
    </row>
    <row r="105" spans="1:6" ht="46.8" x14ac:dyDescent="0.25">
      <c r="A105" s="170">
        <v>2</v>
      </c>
      <c r="B105" s="171" t="s">
        <v>5140</v>
      </c>
      <c r="C105" s="172">
        <v>5123240000</v>
      </c>
      <c r="D105" s="171" t="s">
        <v>5141</v>
      </c>
      <c r="E105" s="171" t="s">
        <v>528</v>
      </c>
      <c r="F105" s="71" t="s">
        <v>67</v>
      </c>
    </row>
    <row r="106" spans="1:6" x14ac:dyDescent="0.25">
      <c r="A106" s="174"/>
      <c r="B106" s="171"/>
      <c r="C106" s="172"/>
      <c r="D106" s="171"/>
      <c r="E106" s="171"/>
      <c r="F106" s="71"/>
    </row>
    <row r="107" spans="1:6" s="185" customFormat="1" x14ac:dyDescent="0.25">
      <c r="A107" s="162" t="s">
        <v>257</v>
      </c>
      <c r="B107" s="167" t="s">
        <v>4658</v>
      </c>
      <c r="C107" s="168">
        <f>SUM(C108:C110)</f>
        <v>650000000</v>
      </c>
      <c r="D107" s="184"/>
      <c r="E107" s="184"/>
      <c r="F107" s="184"/>
    </row>
    <row r="108" spans="1:6" ht="93.6" x14ac:dyDescent="0.25">
      <c r="A108" s="170">
        <v>1</v>
      </c>
      <c r="B108" s="171" t="s">
        <v>5142</v>
      </c>
      <c r="C108" s="172">
        <v>500000000</v>
      </c>
      <c r="D108" s="171" t="s">
        <v>5143</v>
      </c>
      <c r="E108" s="171" t="s">
        <v>252</v>
      </c>
      <c r="F108" s="71" t="s">
        <v>67</v>
      </c>
    </row>
    <row r="109" spans="1:6" ht="31.2" x14ac:dyDescent="0.25">
      <c r="A109" s="170">
        <v>2</v>
      </c>
      <c r="B109" s="171" t="s">
        <v>5144</v>
      </c>
      <c r="C109" s="172">
        <v>100000000</v>
      </c>
      <c r="D109" s="171" t="s">
        <v>5145</v>
      </c>
      <c r="E109" s="171" t="s">
        <v>487</v>
      </c>
      <c r="F109" s="71" t="s">
        <v>67</v>
      </c>
    </row>
    <row r="110" spans="1:6" ht="31.2" x14ac:dyDescent="0.25">
      <c r="A110" s="170">
        <v>3</v>
      </c>
      <c r="B110" s="171" t="s">
        <v>5146</v>
      </c>
      <c r="C110" s="172">
        <v>50000000</v>
      </c>
      <c r="D110" s="182" t="s">
        <v>5147</v>
      </c>
      <c r="E110" s="171" t="s">
        <v>5148</v>
      </c>
      <c r="F110" s="71" t="s">
        <v>67</v>
      </c>
    </row>
    <row r="111" spans="1:6" x14ac:dyDescent="0.25">
      <c r="A111" s="174"/>
      <c r="B111" s="171"/>
      <c r="C111" s="172"/>
      <c r="D111" s="182"/>
      <c r="E111" s="171"/>
      <c r="F111" s="71"/>
    </row>
    <row r="112" spans="1:6" s="185" customFormat="1" ht="31.2" x14ac:dyDescent="0.25">
      <c r="A112" s="162" t="s">
        <v>258</v>
      </c>
      <c r="B112" s="167" t="s">
        <v>5149</v>
      </c>
      <c r="C112" s="168">
        <f>SUM(C113:C118)</f>
        <v>650000000</v>
      </c>
      <c r="D112" s="184"/>
      <c r="E112" s="184"/>
      <c r="F112" s="184"/>
    </row>
    <row r="113" spans="1:6" x14ac:dyDescent="0.25">
      <c r="A113" s="170">
        <v>1</v>
      </c>
      <c r="B113" s="171" t="s">
        <v>5150</v>
      </c>
      <c r="C113" s="188">
        <v>50000000</v>
      </c>
      <c r="D113" s="171" t="s">
        <v>5151</v>
      </c>
      <c r="E113" s="171" t="s">
        <v>423</v>
      </c>
      <c r="F113" s="71" t="s">
        <v>67</v>
      </c>
    </row>
    <row r="114" spans="1:6" ht="31.2" x14ac:dyDescent="0.25">
      <c r="A114" s="170">
        <v>2</v>
      </c>
      <c r="B114" s="176" t="s">
        <v>5152</v>
      </c>
      <c r="C114" s="172">
        <v>250000000</v>
      </c>
      <c r="D114" s="171" t="s">
        <v>5153</v>
      </c>
      <c r="E114" s="171" t="s">
        <v>5154</v>
      </c>
      <c r="F114" s="71" t="s">
        <v>67</v>
      </c>
    </row>
    <row r="115" spans="1:6" ht="46.8" x14ac:dyDescent="0.25">
      <c r="A115" s="170">
        <v>3</v>
      </c>
      <c r="B115" s="176" t="s">
        <v>5155</v>
      </c>
      <c r="C115" s="172">
        <v>50000000</v>
      </c>
      <c r="D115" s="171" t="s">
        <v>5156</v>
      </c>
      <c r="E115" s="171" t="s">
        <v>423</v>
      </c>
      <c r="F115" s="71" t="s">
        <v>67</v>
      </c>
    </row>
    <row r="116" spans="1:6" ht="46.8" x14ac:dyDescent="0.25">
      <c r="A116" s="170">
        <v>4</v>
      </c>
      <c r="B116" s="171" t="s">
        <v>5157</v>
      </c>
      <c r="C116" s="172">
        <v>50000000</v>
      </c>
      <c r="D116" s="171" t="s">
        <v>5158</v>
      </c>
      <c r="E116" s="171" t="s">
        <v>5159</v>
      </c>
      <c r="F116" s="71" t="s">
        <v>67</v>
      </c>
    </row>
    <row r="117" spans="1:6" ht="78" x14ac:dyDescent="0.25">
      <c r="A117" s="170">
        <v>5</v>
      </c>
      <c r="B117" s="171" t="s">
        <v>5160</v>
      </c>
      <c r="C117" s="172">
        <v>100000000</v>
      </c>
      <c r="D117" s="171" t="s">
        <v>5161</v>
      </c>
      <c r="E117" s="171" t="s">
        <v>5162</v>
      </c>
      <c r="F117" s="71" t="s">
        <v>67</v>
      </c>
    </row>
    <row r="118" spans="1:6" ht="78" x14ac:dyDescent="0.25">
      <c r="A118" s="170">
        <v>6</v>
      </c>
      <c r="B118" s="171" t="s">
        <v>5163</v>
      </c>
      <c r="C118" s="172">
        <v>150000000</v>
      </c>
      <c r="D118" s="171" t="s">
        <v>5161</v>
      </c>
      <c r="E118" s="171" t="s">
        <v>5164</v>
      </c>
      <c r="F118" s="71" t="s">
        <v>67</v>
      </c>
    </row>
    <row r="119" spans="1:6" x14ac:dyDescent="0.25">
      <c r="A119" s="174"/>
      <c r="B119" s="171"/>
      <c r="C119" s="172"/>
      <c r="D119" s="171"/>
      <c r="E119" s="171"/>
      <c r="F119" s="71"/>
    </row>
    <row r="120" spans="1:6" s="185" customFormat="1" ht="31.2" x14ac:dyDescent="0.25">
      <c r="A120" s="162" t="s">
        <v>260</v>
      </c>
      <c r="B120" s="167" t="s">
        <v>5165</v>
      </c>
      <c r="C120" s="168">
        <f>SUM(C121:C128)</f>
        <v>2145645000</v>
      </c>
      <c r="D120" s="184"/>
      <c r="E120" s="184"/>
      <c r="F120" s="184" t="s">
        <v>67</v>
      </c>
    </row>
    <row r="121" spans="1:6" ht="31.2" x14ac:dyDescent="0.25">
      <c r="A121" s="170">
        <v>1</v>
      </c>
      <c r="B121" s="171" t="s">
        <v>5166</v>
      </c>
      <c r="C121" s="188">
        <v>75000000</v>
      </c>
      <c r="D121" s="71" t="s">
        <v>5167</v>
      </c>
      <c r="E121" s="71"/>
      <c r="F121" s="71" t="s">
        <v>67</v>
      </c>
    </row>
    <row r="122" spans="1:6" s="191" customFormat="1" ht="31.2" x14ac:dyDescent="0.25">
      <c r="A122" s="189">
        <v>2</v>
      </c>
      <c r="B122" s="186" t="s">
        <v>5168</v>
      </c>
      <c r="C122" s="190">
        <v>154760000</v>
      </c>
      <c r="D122" s="104" t="s">
        <v>5169</v>
      </c>
      <c r="E122" s="104"/>
      <c r="F122" s="104" t="s">
        <v>67</v>
      </c>
    </row>
    <row r="123" spans="1:6" ht="46.8" x14ac:dyDescent="0.25">
      <c r="A123" s="170">
        <v>3</v>
      </c>
      <c r="B123" s="171" t="s">
        <v>5170</v>
      </c>
      <c r="C123" s="172">
        <v>10000000</v>
      </c>
      <c r="D123" s="171" t="s">
        <v>5171</v>
      </c>
      <c r="E123" s="171" t="s">
        <v>5172</v>
      </c>
      <c r="F123" s="71" t="s">
        <v>67</v>
      </c>
    </row>
    <row r="124" spans="1:6" ht="31.2" x14ac:dyDescent="0.25">
      <c r="A124" s="170">
        <v>4</v>
      </c>
      <c r="B124" s="171" t="s">
        <v>5173</v>
      </c>
      <c r="C124" s="172">
        <v>75000000</v>
      </c>
      <c r="D124" s="171" t="s">
        <v>5174</v>
      </c>
      <c r="E124" s="171" t="s">
        <v>528</v>
      </c>
      <c r="F124" s="71" t="s">
        <v>67</v>
      </c>
    </row>
    <row r="125" spans="1:6" ht="31.2" x14ac:dyDescent="0.25">
      <c r="A125" s="170">
        <v>5</v>
      </c>
      <c r="B125" s="176" t="s">
        <v>5175</v>
      </c>
      <c r="C125" s="183">
        <v>50000000</v>
      </c>
      <c r="D125" s="176" t="s">
        <v>5176</v>
      </c>
      <c r="E125" s="176" t="s">
        <v>528</v>
      </c>
      <c r="F125" s="71" t="s">
        <v>67</v>
      </c>
    </row>
    <row r="126" spans="1:6" x14ac:dyDescent="0.25">
      <c r="A126" s="170">
        <v>6</v>
      </c>
      <c r="B126" s="176" t="s">
        <v>5177</v>
      </c>
      <c r="C126" s="183">
        <v>1624000000</v>
      </c>
      <c r="D126" s="176" t="s">
        <v>5178</v>
      </c>
      <c r="E126" s="176" t="s">
        <v>528</v>
      </c>
      <c r="F126" s="71" t="s">
        <v>67</v>
      </c>
    </row>
    <row r="127" spans="1:6" ht="31.2" x14ac:dyDescent="0.25">
      <c r="A127" s="170">
        <v>7</v>
      </c>
      <c r="B127" s="176" t="s">
        <v>5179</v>
      </c>
      <c r="C127" s="177">
        <v>156885000</v>
      </c>
      <c r="D127" s="176" t="s">
        <v>5180</v>
      </c>
      <c r="E127" s="176" t="s">
        <v>528</v>
      </c>
      <c r="F127" s="71" t="s">
        <v>67</v>
      </c>
    </row>
    <row r="128" spans="1:6" x14ac:dyDescent="0.25">
      <c r="A128" s="170">
        <v>8</v>
      </c>
      <c r="B128" s="176" t="s">
        <v>1882</v>
      </c>
      <c r="C128" s="177">
        <v>0</v>
      </c>
      <c r="D128" s="176" t="s">
        <v>5181</v>
      </c>
      <c r="E128" s="176" t="s">
        <v>528</v>
      </c>
      <c r="F128" s="71" t="s">
        <v>143</v>
      </c>
    </row>
    <row r="129" spans="1:6" x14ac:dyDescent="0.25">
      <c r="A129" s="174"/>
      <c r="B129" s="176"/>
      <c r="C129" s="177"/>
      <c r="D129" s="176"/>
      <c r="E129" s="176"/>
      <c r="F129" s="71"/>
    </row>
    <row r="130" spans="1:6" s="185" customFormat="1" ht="31.2" x14ac:dyDescent="0.25">
      <c r="A130" s="162" t="s">
        <v>261</v>
      </c>
      <c r="B130" s="167" t="s">
        <v>5182</v>
      </c>
      <c r="C130" s="168">
        <v>9000000000</v>
      </c>
      <c r="D130" s="184"/>
      <c r="E130" s="184"/>
      <c r="F130" s="184"/>
    </row>
    <row r="131" spans="1:6" ht="31.2" x14ac:dyDescent="0.25">
      <c r="A131" s="170">
        <v>1</v>
      </c>
      <c r="B131" s="171" t="s">
        <v>5183</v>
      </c>
      <c r="C131" s="172">
        <v>9000000000</v>
      </c>
      <c r="D131" s="171" t="s">
        <v>5184</v>
      </c>
      <c r="E131" s="171" t="s">
        <v>528</v>
      </c>
      <c r="F131" s="71" t="s">
        <v>67</v>
      </c>
    </row>
    <row r="132" spans="1:6" x14ac:dyDescent="0.25">
      <c r="A132" s="174"/>
      <c r="B132" s="171"/>
      <c r="C132" s="172"/>
      <c r="D132" s="171"/>
      <c r="E132" s="171"/>
      <c r="F132" s="71"/>
    </row>
    <row r="133" spans="1:6" s="185" customFormat="1" ht="62.4" x14ac:dyDescent="0.25">
      <c r="A133" s="162" t="s">
        <v>840</v>
      </c>
      <c r="B133" s="167" t="s">
        <v>5185</v>
      </c>
      <c r="C133" s="168">
        <f>SUM(C134:C160)</f>
        <v>22166672000</v>
      </c>
      <c r="D133" s="184"/>
      <c r="E133" s="184"/>
      <c r="F133" s="184"/>
    </row>
    <row r="134" spans="1:6" ht="109.2" x14ac:dyDescent="0.25">
      <c r="A134" s="170">
        <v>1</v>
      </c>
      <c r="B134" s="171" t="s">
        <v>5186</v>
      </c>
      <c r="C134" s="172">
        <v>2107000000</v>
      </c>
      <c r="D134" s="171" t="s">
        <v>5187</v>
      </c>
      <c r="E134" s="171" t="s">
        <v>5188</v>
      </c>
      <c r="F134" s="71" t="s">
        <v>67</v>
      </c>
    </row>
    <row r="135" spans="1:6" ht="31.2" x14ac:dyDescent="0.25">
      <c r="A135" s="170">
        <v>2</v>
      </c>
      <c r="B135" s="171" t="s">
        <v>5189</v>
      </c>
      <c r="C135" s="183">
        <v>1200000000</v>
      </c>
      <c r="D135" s="171" t="s">
        <v>5190</v>
      </c>
      <c r="E135" s="171" t="s">
        <v>5191</v>
      </c>
      <c r="F135" s="71" t="s">
        <v>5072</v>
      </c>
    </row>
    <row r="136" spans="1:6" ht="31.2" x14ac:dyDescent="0.25">
      <c r="A136" s="170">
        <v>3</v>
      </c>
      <c r="B136" s="171" t="s">
        <v>5192</v>
      </c>
      <c r="C136" s="183">
        <v>1500000000</v>
      </c>
      <c r="D136" s="171" t="s">
        <v>5193</v>
      </c>
      <c r="E136" s="171" t="s">
        <v>5191</v>
      </c>
      <c r="F136" s="71" t="s">
        <v>5072</v>
      </c>
    </row>
    <row r="137" spans="1:6" ht="31.2" x14ac:dyDescent="0.25">
      <c r="A137" s="170">
        <v>4</v>
      </c>
      <c r="B137" s="171" t="s">
        <v>5194</v>
      </c>
      <c r="C137" s="183">
        <v>4663627000</v>
      </c>
      <c r="D137" s="171" t="s">
        <v>5195</v>
      </c>
      <c r="E137" s="171" t="s">
        <v>5191</v>
      </c>
      <c r="F137" s="71" t="s">
        <v>5072</v>
      </c>
    </row>
    <row r="138" spans="1:6" ht="31.2" x14ac:dyDescent="0.25">
      <c r="A138" s="170">
        <v>5</v>
      </c>
      <c r="B138" s="171" t="s">
        <v>5196</v>
      </c>
      <c r="C138" s="183">
        <v>1000000000</v>
      </c>
      <c r="D138" s="171" t="s">
        <v>5197</v>
      </c>
      <c r="E138" s="171" t="s">
        <v>5191</v>
      </c>
      <c r="F138" s="71" t="s">
        <v>5072</v>
      </c>
    </row>
    <row r="139" spans="1:6" ht="31.2" x14ac:dyDescent="0.25">
      <c r="A139" s="170">
        <v>6</v>
      </c>
      <c r="B139" s="171" t="s">
        <v>5198</v>
      </c>
      <c r="C139" s="183">
        <v>1000000000</v>
      </c>
      <c r="D139" s="171" t="s">
        <v>5199</v>
      </c>
      <c r="E139" s="171" t="s">
        <v>5191</v>
      </c>
      <c r="F139" s="71" t="s">
        <v>5072</v>
      </c>
    </row>
    <row r="140" spans="1:6" ht="31.2" x14ac:dyDescent="0.25">
      <c r="A140" s="170">
        <v>7</v>
      </c>
      <c r="B140" s="171" t="s">
        <v>5200</v>
      </c>
      <c r="C140" s="183">
        <v>965000000</v>
      </c>
      <c r="D140" s="171" t="s">
        <v>5201</v>
      </c>
      <c r="E140" s="171" t="s">
        <v>5191</v>
      </c>
      <c r="F140" s="71" t="s">
        <v>5072</v>
      </c>
    </row>
    <row r="141" spans="1:6" ht="31.2" x14ac:dyDescent="0.25">
      <c r="A141" s="170">
        <v>8</v>
      </c>
      <c r="B141" s="176" t="s">
        <v>5202</v>
      </c>
      <c r="C141" s="183">
        <v>200000000</v>
      </c>
      <c r="D141" s="171" t="s">
        <v>5203</v>
      </c>
      <c r="E141" s="171" t="s">
        <v>5191</v>
      </c>
      <c r="F141" s="71" t="s">
        <v>5072</v>
      </c>
    </row>
    <row r="142" spans="1:6" ht="31.2" x14ac:dyDescent="0.25">
      <c r="A142" s="170">
        <v>9</v>
      </c>
      <c r="B142" s="171" t="s">
        <v>5204</v>
      </c>
      <c r="C142" s="172">
        <v>200000000</v>
      </c>
      <c r="D142" s="171" t="s">
        <v>5205</v>
      </c>
      <c r="E142" s="171" t="s">
        <v>5191</v>
      </c>
      <c r="F142" s="71" t="s">
        <v>5072</v>
      </c>
    </row>
    <row r="143" spans="1:6" ht="31.2" x14ac:dyDescent="0.25">
      <c r="A143" s="170">
        <v>10</v>
      </c>
      <c r="B143" s="176" t="s">
        <v>5206</v>
      </c>
      <c r="C143" s="183">
        <v>200000000</v>
      </c>
      <c r="D143" s="171" t="s">
        <v>5207</v>
      </c>
      <c r="E143" s="171" t="s">
        <v>5191</v>
      </c>
      <c r="F143" s="71" t="s">
        <v>5072</v>
      </c>
    </row>
    <row r="144" spans="1:6" ht="31.2" x14ac:dyDescent="0.25">
      <c r="A144" s="170">
        <v>11</v>
      </c>
      <c r="B144" s="176" t="s">
        <v>5208</v>
      </c>
      <c r="C144" s="183">
        <v>200000000</v>
      </c>
      <c r="D144" s="171" t="s">
        <v>5209</v>
      </c>
      <c r="E144" s="171" t="s">
        <v>5191</v>
      </c>
      <c r="F144" s="71" t="s">
        <v>5072</v>
      </c>
    </row>
    <row r="145" spans="1:6" ht="31.2" x14ac:dyDescent="0.25">
      <c r="A145" s="170">
        <v>12</v>
      </c>
      <c r="B145" s="171" t="s">
        <v>5210</v>
      </c>
      <c r="C145" s="172">
        <v>200000000</v>
      </c>
      <c r="D145" s="171" t="s">
        <v>5211</v>
      </c>
      <c r="E145" s="171" t="s">
        <v>5191</v>
      </c>
      <c r="F145" s="71" t="s">
        <v>5072</v>
      </c>
    </row>
    <row r="146" spans="1:6" ht="31.2" x14ac:dyDescent="0.25">
      <c r="A146" s="170">
        <v>13</v>
      </c>
      <c r="B146" s="171" t="s">
        <v>5212</v>
      </c>
      <c r="C146" s="172">
        <v>200000000</v>
      </c>
      <c r="D146" s="171" t="s">
        <v>5213</v>
      </c>
      <c r="E146" s="171" t="s">
        <v>5191</v>
      </c>
      <c r="F146" s="71" t="s">
        <v>5072</v>
      </c>
    </row>
    <row r="147" spans="1:6" ht="31.2" x14ac:dyDescent="0.25">
      <c r="A147" s="170">
        <v>14</v>
      </c>
      <c r="B147" s="171" t="s">
        <v>5214</v>
      </c>
      <c r="C147" s="172">
        <v>200000000</v>
      </c>
      <c r="D147" s="171" t="s">
        <v>5215</v>
      </c>
      <c r="E147" s="171" t="s">
        <v>5191</v>
      </c>
      <c r="F147" s="71" t="s">
        <v>5072</v>
      </c>
    </row>
    <row r="148" spans="1:6" ht="31.2" x14ac:dyDescent="0.25">
      <c r="A148" s="170">
        <v>15</v>
      </c>
      <c r="B148" s="171" t="s">
        <v>5216</v>
      </c>
      <c r="C148" s="172">
        <v>200000000</v>
      </c>
      <c r="D148" s="171" t="s">
        <v>5217</v>
      </c>
      <c r="E148" s="171" t="s">
        <v>5191</v>
      </c>
      <c r="F148" s="71" t="s">
        <v>5072</v>
      </c>
    </row>
    <row r="149" spans="1:6" ht="31.2" x14ac:dyDescent="0.25">
      <c r="A149" s="170">
        <v>16</v>
      </c>
      <c r="B149" s="171" t="s">
        <v>5218</v>
      </c>
      <c r="C149" s="172">
        <v>200000000</v>
      </c>
      <c r="D149" s="171" t="s">
        <v>5219</v>
      </c>
      <c r="E149" s="171" t="s">
        <v>5191</v>
      </c>
      <c r="F149" s="71" t="s">
        <v>5072</v>
      </c>
    </row>
    <row r="150" spans="1:6" x14ac:dyDescent="0.25">
      <c r="A150" s="170">
        <v>17</v>
      </c>
      <c r="B150" s="171" t="s">
        <v>5220</v>
      </c>
      <c r="C150" s="172">
        <v>200000000</v>
      </c>
      <c r="D150" s="171" t="s">
        <v>5221</v>
      </c>
      <c r="E150" s="171" t="s">
        <v>5191</v>
      </c>
      <c r="F150" s="71" t="s">
        <v>5072</v>
      </c>
    </row>
    <row r="151" spans="1:6" ht="31.2" x14ac:dyDescent="0.25">
      <c r="A151" s="170">
        <v>18</v>
      </c>
      <c r="B151" s="171" t="s">
        <v>5222</v>
      </c>
      <c r="C151" s="172">
        <v>200000000</v>
      </c>
      <c r="D151" s="171" t="s">
        <v>5223</v>
      </c>
      <c r="E151" s="171" t="s">
        <v>5191</v>
      </c>
      <c r="F151" s="71" t="s">
        <v>5072</v>
      </c>
    </row>
    <row r="152" spans="1:6" ht="31.2" x14ac:dyDescent="0.25">
      <c r="A152" s="170">
        <v>19</v>
      </c>
      <c r="B152" s="171" t="s">
        <v>5224</v>
      </c>
      <c r="C152" s="172">
        <v>200000000</v>
      </c>
      <c r="D152" s="171" t="s">
        <v>5225</v>
      </c>
      <c r="E152" s="171" t="s">
        <v>5191</v>
      </c>
      <c r="F152" s="71" t="s">
        <v>5072</v>
      </c>
    </row>
    <row r="153" spans="1:6" ht="31.2" x14ac:dyDescent="0.25">
      <c r="A153" s="170">
        <v>20</v>
      </c>
      <c r="B153" s="176" t="s">
        <v>5226</v>
      </c>
      <c r="C153" s="183">
        <v>200000000</v>
      </c>
      <c r="D153" s="171" t="s">
        <v>5227</v>
      </c>
      <c r="E153" s="171" t="s">
        <v>5191</v>
      </c>
      <c r="F153" s="71" t="s">
        <v>5072</v>
      </c>
    </row>
    <row r="154" spans="1:6" ht="31.2" x14ac:dyDescent="0.25">
      <c r="A154" s="170">
        <v>21</v>
      </c>
      <c r="B154" s="176" t="s">
        <v>5228</v>
      </c>
      <c r="C154" s="183">
        <v>200000000</v>
      </c>
      <c r="D154" s="171" t="s">
        <v>5229</v>
      </c>
      <c r="E154" s="171" t="s">
        <v>5191</v>
      </c>
      <c r="F154" s="71" t="s">
        <v>5072</v>
      </c>
    </row>
    <row r="155" spans="1:6" ht="31.2" x14ac:dyDescent="0.25">
      <c r="A155" s="170">
        <v>22</v>
      </c>
      <c r="B155" s="171" t="s">
        <v>5230</v>
      </c>
      <c r="C155" s="172">
        <v>140000000</v>
      </c>
      <c r="D155" s="171" t="s">
        <v>5231</v>
      </c>
      <c r="E155" s="171" t="s">
        <v>5191</v>
      </c>
      <c r="F155" s="71" t="s">
        <v>5072</v>
      </c>
    </row>
    <row r="156" spans="1:6" s="192" customFormat="1" ht="78" x14ac:dyDescent="0.25">
      <c r="A156" s="170">
        <v>23</v>
      </c>
      <c r="B156" s="186" t="s">
        <v>5232</v>
      </c>
      <c r="C156" s="187">
        <v>45000000</v>
      </c>
      <c r="D156" s="186" t="s">
        <v>5233</v>
      </c>
      <c r="E156" s="186" t="s">
        <v>338</v>
      </c>
      <c r="F156" s="104" t="s">
        <v>5072</v>
      </c>
    </row>
    <row r="157" spans="1:6" s="192" customFormat="1" ht="78" x14ac:dyDescent="0.25">
      <c r="A157" s="170">
        <v>24</v>
      </c>
      <c r="B157" s="186" t="s">
        <v>5234</v>
      </c>
      <c r="C157" s="187">
        <v>45000000</v>
      </c>
      <c r="D157" s="186" t="s">
        <v>5235</v>
      </c>
      <c r="E157" s="186" t="s">
        <v>338</v>
      </c>
      <c r="F157" s="104" t="s">
        <v>5072</v>
      </c>
    </row>
    <row r="158" spans="1:6" s="192" customFormat="1" ht="78" x14ac:dyDescent="0.25">
      <c r="A158" s="170">
        <v>25</v>
      </c>
      <c r="B158" s="186" t="s">
        <v>5236</v>
      </c>
      <c r="C158" s="187">
        <v>45000000</v>
      </c>
      <c r="D158" s="186" t="s">
        <v>5237</v>
      </c>
      <c r="E158" s="186" t="s">
        <v>338</v>
      </c>
      <c r="F158" s="104" t="s">
        <v>5072</v>
      </c>
    </row>
    <row r="159" spans="1:6" ht="31.2" x14ac:dyDescent="0.25">
      <c r="A159" s="170">
        <v>26</v>
      </c>
      <c r="B159" s="171" t="s">
        <v>5238</v>
      </c>
      <c r="C159" s="172">
        <v>4656045000</v>
      </c>
      <c r="D159" s="171" t="s">
        <v>5239</v>
      </c>
      <c r="E159" s="171" t="s">
        <v>5191</v>
      </c>
      <c r="F159" s="71" t="s">
        <v>5072</v>
      </c>
    </row>
    <row r="160" spans="1:6" ht="46.8" x14ac:dyDescent="0.25">
      <c r="A160" s="170">
        <v>27</v>
      </c>
      <c r="B160" s="171" t="s">
        <v>5240</v>
      </c>
      <c r="C160" s="172">
        <v>2000000000</v>
      </c>
      <c r="D160" s="171" t="s">
        <v>5241</v>
      </c>
      <c r="E160" s="171" t="s">
        <v>487</v>
      </c>
      <c r="F160" s="71" t="s">
        <v>67</v>
      </c>
    </row>
    <row r="161" spans="1:6" x14ac:dyDescent="0.25">
      <c r="A161" s="174"/>
      <c r="B161" s="171"/>
      <c r="C161" s="172"/>
      <c r="D161" s="171"/>
      <c r="E161" s="171"/>
      <c r="F161" s="71"/>
    </row>
    <row r="162" spans="1:6" s="185" customFormat="1" ht="62.4" x14ac:dyDescent="0.25">
      <c r="A162" s="162" t="s">
        <v>844</v>
      </c>
      <c r="B162" s="167" t="s">
        <v>5242</v>
      </c>
      <c r="C162" s="168">
        <f>SUM(C163:C164)</f>
        <v>0</v>
      </c>
      <c r="D162" s="184"/>
      <c r="E162" s="184"/>
      <c r="F162" s="184"/>
    </row>
    <row r="163" spans="1:6" x14ac:dyDescent="0.25">
      <c r="A163" s="170">
        <v>1</v>
      </c>
      <c r="B163" s="171" t="s">
        <v>5243</v>
      </c>
      <c r="C163" s="172">
        <v>0</v>
      </c>
      <c r="D163" s="171" t="s">
        <v>5244</v>
      </c>
      <c r="E163" s="171" t="s">
        <v>528</v>
      </c>
      <c r="F163" s="71" t="s">
        <v>143</v>
      </c>
    </row>
    <row r="164" spans="1:6" x14ac:dyDescent="0.25">
      <c r="A164" s="170">
        <v>2</v>
      </c>
      <c r="B164" s="171" t="s">
        <v>5245</v>
      </c>
      <c r="C164" s="172">
        <v>0</v>
      </c>
      <c r="D164" s="171" t="s">
        <v>5244</v>
      </c>
      <c r="E164" s="171" t="s">
        <v>528</v>
      </c>
      <c r="F164" s="71" t="s">
        <v>143</v>
      </c>
    </row>
    <row r="165" spans="1:6" x14ac:dyDescent="0.25">
      <c r="A165" s="174"/>
      <c r="B165" s="171"/>
      <c r="C165" s="172"/>
      <c r="D165" s="171"/>
      <c r="E165" s="171"/>
      <c r="F165" s="71"/>
    </row>
    <row r="166" spans="1:6" s="185" customFormat="1" ht="31.2" x14ac:dyDescent="0.25">
      <c r="A166" s="162" t="s">
        <v>2312</v>
      </c>
      <c r="B166" s="167" t="s">
        <v>5246</v>
      </c>
      <c r="C166" s="168">
        <v>50000000</v>
      </c>
      <c r="D166" s="184"/>
      <c r="E166" s="184"/>
      <c r="F166" s="184"/>
    </row>
    <row r="167" spans="1:6" ht="62.4" x14ac:dyDescent="0.25">
      <c r="A167" s="170">
        <v>1</v>
      </c>
      <c r="B167" s="171" t="s">
        <v>5247</v>
      </c>
      <c r="C167" s="172">
        <v>50000000</v>
      </c>
      <c r="D167" s="171" t="s">
        <v>5248</v>
      </c>
      <c r="E167" s="171" t="s">
        <v>528</v>
      </c>
      <c r="F167" s="71" t="s">
        <v>67</v>
      </c>
    </row>
    <row r="168" spans="1:6" x14ac:dyDescent="0.25">
      <c r="A168" s="170"/>
      <c r="B168" s="171"/>
      <c r="C168" s="172"/>
      <c r="D168" s="171"/>
      <c r="E168" s="171"/>
      <c r="F168" s="71"/>
    </row>
    <row r="169" spans="1:6" s="185" customFormat="1" ht="31.2" x14ac:dyDescent="0.25">
      <c r="A169" s="162" t="s">
        <v>2316</v>
      </c>
      <c r="B169" s="167" t="s">
        <v>5249</v>
      </c>
      <c r="C169" s="168">
        <v>25000000</v>
      </c>
      <c r="D169" s="184"/>
      <c r="E169" s="184"/>
      <c r="F169" s="184"/>
    </row>
    <row r="170" spans="1:6" ht="78" x14ac:dyDescent="0.25">
      <c r="A170" s="170">
        <v>1</v>
      </c>
      <c r="B170" s="171" t="s">
        <v>5250</v>
      </c>
      <c r="C170" s="177">
        <v>25000000</v>
      </c>
      <c r="D170" s="171" t="s">
        <v>5251</v>
      </c>
      <c r="E170" s="171" t="s">
        <v>355</v>
      </c>
      <c r="F170" s="71" t="s">
        <v>67</v>
      </c>
    </row>
    <row r="171" spans="1:6" x14ac:dyDescent="0.25">
      <c r="A171" s="170"/>
      <c r="B171" s="171"/>
      <c r="C171" s="177"/>
      <c r="D171" s="171"/>
      <c r="E171" s="171"/>
      <c r="F171" s="71"/>
    </row>
    <row r="172" spans="1:6" s="175" customFormat="1" ht="31.2" x14ac:dyDescent="0.25">
      <c r="A172" s="162" t="s">
        <v>2319</v>
      </c>
      <c r="B172" s="167" t="s">
        <v>5252</v>
      </c>
      <c r="C172" s="168">
        <v>50000000</v>
      </c>
      <c r="D172" s="169"/>
      <c r="E172" s="169"/>
      <c r="F172" s="169"/>
    </row>
    <row r="173" spans="1:6" ht="78" x14ac:dyDescent="0.25">
      <c r="A173" s="174">
        <v>1</v>
      </c>
      <c r="B173" s="171" t="s">
        <v>5253</v>
      </c>
      <c r="C173" s="177">
        <v>50000000</v>
      </c>
      <c r="D173" s="171" t="s">
        <v>5254</v>
      </c>
      <c r="E173" s="171" t="s">
        <v>252</v>
      </c>
      <c r="F173" s="71"/>
    </row>
    <row r="174" spans="1:6" x14ac:dyDescent="0.25">
      <c r="A174" s="174"/>
      <c r="B174" s="171"/>
      <c r="C174" s="177"/>
      <c r="D174" s="171"/>
      <c r="E174" s="171"/>
      <c r="F174" s="71"/>
    </row>
    <row r="175" spans="1:6" s="185" customFormat="1" ht="31.2" x14ac:dyDescent="0.25">
      <c r="A175" s="162" t="s">
        <v>2321</v>
      </c>
      <c r="B175" s="167" t="s">
        <v>5255</v>
      </c>
      <c r="C175" s="168">
        <v>245150000</v>
      </c>
      <c r="D175" s="184"/>
      <c r="E175" s="184"/>
      <c r="F175" s="184"/>
    </row>
    <row r="176" spans="1:6" ht="31.2" x14ac:dyDescent="0.25">
      <c r="A176" s="170">
        <v>1</v>
      </c>
      <c r="B176" s="171" t="s">
        <v>5256</v>
      </c>
      <c r="C176" s="172">
        <v>25400000</v>
      </c>
      <c r="D176" s="171" t="s">
        <v>5257</v>
      </c>
      <c r="E176" s="171" t="s">
        <v>254</v>
      </c>
      <c r="F176" s="71" t="s">
        <v>67</v>
      </c>
    </row>
    <row r="177" spans="1:6" x14ac:dyDescent="0.25">
      <c r="A177" s="170">
        <v>2</v>
      </c>
      <c r="B177" s="171" t="s">
        <v>5258</v>
      </c>
      <c r="C177" s="172">
        <v>22450000</v>
      </c>
      <c r="D177" s="171" t="s">
        <v>5259</v>
      </c>
      <c r="E177" s="171" t="s">
        <v>487</v>
      </c>
      <c r="F177" s="71" t="s">
        <v>67</v>
      </c>
    </row>
    <row r="178" spans="1:6" ht="31.2" x14ac:dyDescent="0.25">
      <c r="A178" s="170">
        <v>3</v>
      </c>
      <c r="B178" s="171" t="s">
        <v>5260</v>
      </c>
      <c r="C178" s="172">
        <v>50300000</v>
      </c>
      <c r="D178" s="171" t="s">
        <v>5261</v>
      </c>
      <c r="E178" s="171" t="s">
        <v>487</v>
      </c>
      <c r="F178" s="71" t="s">
        <v>67</v>
      </c>
    </row>
    <row r="179" spans="1:6" ht="31.2" x14ac:dyDescent="0.25">
      <c r="A179" s="170">
        <v>4</v>
      </c>
      <c r="B179" s="171" t="s">
        <v>5262</v>
      </c>
      <c r="C179" s="172">
        <v>147000000</v>
      </c>
      <c r="D179" s="171" t="s">
        <v>5263</v>
      </c>
      <c r="E179" s="171" t="s">
        <v>528</v>
      </c>
      <c r="F179" s="71" t="s">
        <v>67</v>
      </c>
    </row>
  </sheetData>
  <pageMargins left="0.27559055118110237" right="0.15748031496062992" top="0.31496062992125984" bottom="0.35433070866141736" header="0.31496062992125984" footer="0.31496062992125984"/>
  <pageSetup paperSize="11" scale="5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4" zoomScale="60" zoomScaleNormal="60" workbookViewId="0">
      <selection activeCell="D24" sqref="D24"/>
    </sheetView>
  </sheetViews>
  <sheetFormatPr defaultColWidth="8" defaultRowHeight="13.2" x14ac:dyDescent="0.25"/>
  <cols>
    <col min="1" max="1" width="7.77734375" style="83" customWidth="1"/>
    <col min="2" max="2" width="55.77734375" style="83" customWidth="1"/>
    <col min="3" max="3" width="23.77734375" style="83" customWidth="1"/>
    <col min="4" max="4" width="45.77734375" style="83" customWidth="1"/>
    <col min="5" max="6" width="24.77734375" style="83" customWidth="1"/>
    <col min="7" max="236" width="6.88671875" style="83" customWidth="1"/>
    <col min="237" max="256" width="8" style="83"/>
    <col min="257" max="257" width="6.109375" style="83" customWidth="1"/>
    <col min="258" max="258" width="51.6640625" style="83" customWidth="1"/>
    <col min="259" max="259" width="21.5546875" style="83" customWidth="1"/>
    <col min="260" max="260" width="57" style="83" customWidth="1"/>
    <col min="261" max="261" width="12.88671875" style="83" customWidth="1"/>
    <col min="262" max="262" width="20.109375" style="83" customWidth="1"/>
    <col min="263" max="492" width="6.88671875" style="83" customWidth="1"/>
    <col min="493" max="512" width="8" style="83"/>
    <col min="513" max="513" width="6.109375" style="83" customWidth="1"/>
    <col min="514" max="514" width="51.6640625" style="83" customWidth="1"/>
    <col min="515" max="515" width="21.5546875" style="83" customWidth="1"/>
    <col min="516" max="516" width="57" style="83" customWidth="1"/>
    <col min="517" max="517" width="12.88671875" style="83" customWidth="1"/>
    <col min="518" max="518" width="20.109375" style="83" customWidth="1"/>
    <col min="519" max="748" width="6.88671875" style="83" customWidth="1"/>
    <col min="749" max="768" width="8" style="83"/>
    <col min="769" max="769" width="6.109375" style="83" customWidth="1"/>
    <col min="770" max="770" width="51.6640625" style="83" customWidth="1"/>
    <col min="771" max="771" width="21.5546875" style="83" customWidth="1"/>
    <col min="772" max="772" width="57" style="83" customWidth="1"/>
    <col min="773" max="773" width="12.88671875" style="83" customWidth="1"/>
    <col min="774" max="774" width="20.109375" style="83" customWidth="1"/>
    <col min="775" max="1004" width="6.88671875" style="83" customWidth="1"/>
    <col min="1005" max="1024" width="8" style="83"/>
    <col min="1025" max="1025" width="6.109375" style="83" customWidth="1"/>
    <col min="1026" max="1026" width="51.6640625" style="83" customWidth="1"/>
    <col min="1027" max="1027" width="21.5546875" style="83" customWidth="1"/>
    <col min="1028" max="1028" width="57" style="83" customWidth="1"/>
    <col min="1029" max="1029" width="12.88671875" style="83" customWidth="1"/>
    <col min="1030" max="1030" width="20.109375" style="83" customWidth="1"/>
    <col min="1031" max="1260" width="6.88671875" style="83" customWidth="1"/>
    <col min="1261" max="1280" width="8" style="83"/>
    <col min="1281" max="1281" width="6.109375" style="83" customWidth="1"/>
    <col min="1282" max="1282" width="51.6640625" style="83" customWidth="1"/>
    <col min="1283" max="1283" width="21.5546875" style="83" customWidth="1"/>
    <col min="1284" max="1284" width="57" style="83" customWidth="1"/>
    <col min="1285" max="1285" width="12.88671875" style="83" customWidth="1"/>
    <col min="1286" max="1286" width="20.109375" style="83" customWidth="1"/>
    <col min="1287" max="1516" width="6.88671875" style="83" customWidth="1"/>
    <col min="1517" max="1536" width="8" style="83"/>
    <col min="1537" max="1537" width="6.109375" style="83" customWidth="1"/>
    <col min="1538" max="1538" width="51.6640625" style="83" customWidth="1"/>
    <col min="1539" max="1539" width="21.5546875" style="83" customWidth="1"/>
    <col min="1540" max="1540" width="57" style="83" customWidth="1"/>
    <col min="1541" max="1541" width="12.88671875" style="83" customWidth="1"/>
    <col min="1542" max="1542" width="20.109375" style="83" customWidth="1"/>
    <col min="1543" max="1772" width="6.88671875" style="83" customWidth="1"/>
    <col min="1773" max="1792" width="8" style="83"/>
    <col min="1793" max="1793" width="6.109375" style="83" customWidth="1"/>
    <col min="1794" max="1794" width="51.6640625" style="83" customWidth="1"/>
    <col min="1795" max="1795" width="21.5546875" style="83" customWidth="1"/>
    <col min="1796" max="1796" width="57" style="83" customWidth="1"/>
    <col min="1797" max="1797" width="12.88671875" style="83" customWidth="1"/>
    <col min="1798" max="1798" width="20.109375" style="83" customWidth="1"/>
    <col min="1799" max="2028" width="6.88671875" style="83" customWidth="1"/>
    <col min="2029" max="2048" width="8" style="83"/>
    <col min="2049" max="2049" width="6.109375" style="83" customWidth="1"/>
    <col min="2050" max="2050" width="51.6640625" style="83" customWidth="1"/>
    <col min="2051" max="2051" width="21.5546875" style="83" customWidth="1"/>
    <col min="2052" max="2052" width="57" style="83" customWidth="1"/>
    <col min="2053" max="2053" width="12.88671875" style="83" customWidth="1"/>
    <col min="2054" max="2054" width="20.109375" style="83" customWidth="1"/>
    <col min="2055" max="2284" width="6.88671875" style="83" customWidth="1"/>
    <col min="2285" max="2304" width="8" style="83"/>
    <col min="2305" max="2305" width="6.109375" style="83" customWidth="1"/>
    <col min="2306" max="2306" width="51.6640625" style="83" customWidth="1"/>
    <col min="2307" max="2307" width="21.5546875" style="83" customWidth="1"/>
    <col min="2308" max="2308" width="57" style="83" customWidth="1"/>
    <col min="2309" max="2309" width="12.88671875" style="83" customWidth="1"/>
    <col min="2310" max="2310" width="20.109375" style="83" customWidth="1"/>
    <col min="2311" max="2540" width="6.88671875" style="83" customWidth="1"/>
    <col min="2541" max="2560" width="8" style="83"/>
    <col min="2561" max="2561" width="6.109375" style="83" customWidth="1"/>
    <col min="2562" max="2562" width="51.6640625" style="83" customWidth="1"/>
    <col min="2563" max="2563" width="21.5546875" style="83" customWidth="1"/>
    <col min="2564" max="2564" width="57" style="83" customWidth="1"/>
    <col min="2565" max="2565" width="12.88671875" style="83" customWidth="1"/>
    <col min="2566" max="2566" width="20.109375" style="83" customWidth="1"/>
    <col min="2567" max="2796" width="6.88671875" style="83" customWidth="1"/>
    <col min="2797" max="2816" width="8" style="83"/>
    <col min="2817" max="2817" width="6.109375" style="83" customWidth="1"/>
    <col min="2818" max="2818" width="51.6640625" style="83" customWidth="1"/>
    <col min="2819" max="2819" width="21.5546875" style="83" customWidth="1"/>
    <col min="2820" max="2820" width="57" style="83" customWidth="1"/>
    <col min="2821" max="2821" width="12.88671875" style="83" customWidth="1"/>
    <col min="2822" max="2822" width="20.109375" style="83" customWidth="1"/>
    <col min="2823" max="3052" width="6.88671875" style="83" customWidth="1"/>
    <col min="3053" max="3072" width="8" style="83"/>
    <col min="3073" max="3073" width="6.109375" style="83" customWidth="1"/>
    <col min="3074" max="3074" width="51.6640625" style="83" customWidth="1"/>
    <col min="3075" max="3075" width="21.5546875" style="83" customWidth="1"/>
    <col min="3076" max="3076" width="57" style="83" customWidth="1"/>
    <col min="3077" max="3077" width="12.88671875" style="83" customWidth="1"/>
    <col min="3078" max="3078" width="20.109375" style="83" customWidth="1"/>
    <col min="3079" max="3308" width="6.88671875" style="83" customWidth="1"/>
    <col min="3309" max="3328" width="8" style="83"/>
    <col min="3329" max="3329" width="6.109375" style="83" customWidth="1"/>
    <col min="3330" max="3330" width="51.6640625" style="83" customWidth="1"/>
    <col min="3331" max="3331" width="21.5546875" style="83" customWidth="1"/>
    <col min="3332" max="3332" width="57" style="83" customWidth="1"/>
    <col min="3333" max="3333" width="12.88671875" style="83" customWidth="1"/>
    <col min="3334" max="3334" width="20.109375" style="83" customWidth="1"/>
    <col min="3335" max="3564" width="6.88671875" style="83" customWidth="1"/>
    <col min="3565" max="3584" width="8" style="83"/>
    <col min="3585" max="3585" width="6.109375" style="83" customWidth="1"/>
    <col min="3586" max="3586" width="51.6640625" style="83" customWidth="1"/>
    <col min="3587" max="3587" width="21.5546875" style="83" customWidth="1"/>
    <col min="3588" max="3588" width="57" style="83" customWidth="1"/>
    <col min="3589" max="3589" width="12.88671875" style="83" customWidth="1"/>
    <col min="3590" max="3590" width="20.109375" style="83" customWidth="1"/>
    <col min="3591" max="3820" width="6.88671875" style="83" customWidth="1"/>
    <col min="3821" max="3840" width="8" style="83"/>
    <col min="3841" max="3841" width="6.109375" style="83" customWidth="1"/>
    <col min="3842" max="3842" width="51.6640625" style="83" customWidth="1"/>
    <col min="3843" max="3843" width="21.5546875" style="83" customWidth="1"/>
    <col min="3844" max="3844" width="57" style="83" customWidth="1"/>
    <col min="3845" max="3845" width="12.88671875" style="83" customWidth="1"/>
    <col min="3846" max="3846" width="20.109375" style="83" customWidth="1"/>
    <col min="3847" max="4076" width="6.88671875" style="83" customWidth="1"/>
    <col min="4077" max="4096" width="8" style="83"/>
    <col min="4097" max="4097" width="6.109375" style="83" customWidth="1"/>
    <col min="4098" max="4098" width="51.6640625" style="83" customWidth="1"/>
    <col min="4099" max="4099" width="21.5546875" style="83" customWidth="1"/>
    <col min="4100" max="4100" width="57" style="83" customWidth="1"/>
    <col min="4101" max="4101" width="12.88671875" style="83" customWidth="1"/>
    <col min="4102" max="4102" width="20.109375" style="83" customWidth="1"/>
    <col min="4103" max="4332" width="6.88671875" style="83" customWidth="1"/>
    <col min="4333" max="4352" width="8" style="83"/>
    <col min="4353" max="4353" width="6.109375" style="83" customWidth="1"/>
    <col min="4354" max="4354" width="51.6640625" style="83" customWidth="1"/>
    <col min="4355" max="4355" width="21.5546875" style="83" customWidth="1"/>
    <col min="4356" max="4356" width="57" style="83" customWidth="1"/>
    <col min="4357" max="4357" width="12.88671875" style="83" customWidth="1"/>
    <col min="4358" max="4358" width="20.109375" style="83" customWidth="1"/>
    <col min="4359" max="4588" width="6.88671875" style="83" customWidth="1"/>
    <col min="4589" max="4608" width="8" style="83"/>
    <col min="4609" max="4609" width="6.109375" style="83" customWidth="1"/>
    <col min="4610" max="4610" width="51.6640625" style="83" customWidth="1"/>
    <col min="4611" max="4611" width="21.5546875" style="83" customWidth="1"/>
    <col min="4612" max="4612" width="57" style="83" customWidth="1"/>
    <col min="4613" max="4613" width="12.88671875" style="83" customWidth="1"/>
    <col min="4614" max="4614" width="20.109375" style="83" customWidth="1"/>
    <col min="4615" max="4844" width="6.88671875" style="83" customWidth="1"/>
    <col min="4845" max="4864" width="8" style="83"/>
    <col min="4865" max="4865" width="6.109375" style="83" customWidth="1"/>
    <col min="4866" max="4866" width="51.6640625" style="83" customWidth="1"/>
    <col min="4867" max="4867" width="21.5546875" style="83" customWidth="1"/>
    <col min="4868" max="4868" width="57" style="83" customWidth="1"/>
    <col min="4869" max="4869" width="12.88671875" style="83" customWidth="1"/>
    <col min="4870" max="4870" width="20.109375" style="83" customWidth="1"/>
    <col min="4871" max="5100" width="6.88671875" style="83" customWidth="1"/>
    <col min="5101" max="5120" width="8" style="83"/>
    <col min="5121" max="5121" width="6.109375" style="83" customWidth="1"/>
    <col min="5122" max="5122" width="51.6640625" style="83" customWidth="1"/>
    <col min="5123" max="5123" width="21.5546875" style="83" customWidth="1"/>
    <col min="5124" max="5124" width="57" style="83" customWidth="1"/>
    <col min="5125" max="5125" width="12.88671875" style="83" customWidth="1"/>
    <col min="5126" max="5126" width="20.109375" style="83" customWidth="1"/>
    <col min="5127" max="5356" width="6.88671875" style="83" customWidth="1"/>
    <col min="5357" max="5376" width="8" style="83"/>
    <col min="5377" max="5377" width="6.109375" style="83" customWidth="1"/>
    <col min="5378" max="5378" width="51.6640625" style="83" customWidth="1"/>
    <col min="5379" max="5379" width="21.5546875" style="83" customWidth="1"/>
    <col min="5380" max="5380" width="57" style="83" customWidth="1"/>
    <col min="5381" max="5381" width="12.88671875" style="83" customWidth="1"/>
    <col min="5382" max="5382" width="20.109375" style="83" customWidth="1"/>
    <col min="5383" max="5612" width="6.88671875" style="83" customWidth="1"/>
    <col min="5613" max="5632" width="8" style="83"/>
    <col min="5633" max="5633" width="6.109375" style="83" customWidth="1"/>
    <col min="5634" max="5634" width="51.6640625" style="83" customWidth="1"/>
    <col min="5635" max="5635" width="21.5546875" style="83" customWidth="1"/>
    <col min="5636" max="5636" width="57" style="83" customWidth="1"/>
    <col min="5637" max="5637" width="12.88671875" style="83" customWidth="1"/>
    <col min="5638" max="5638" width="20.109375" style="83" customWidth="1"/>
    <col min="5639" max="5868" width="6.88671875" style="83" customWidth="1"/>
    <col min="5869" max="5888" width="8" style="83"/>
    <col min="5889" max="5889" width="6.109375" style="83" customWidth="1"/>
    <col min="5890" max="5890" width="51.6640625" style="83" customWidth="1"/>
    <col min="5891" max="5891" width="21.5546875" style="83" customWidth="1"/>
    <col min="5892" max="5892" width="57" style="83" customWidth="1"/>
    <col min="5893" max="5893" width="12.88671875" style="83" customWidth="1"/>
    <col min="5894" max="5894" width="20.109375" style="83" customWidth="1"/>
    <col min="5895" max="6124" width="6.88671875" style="83" customWidth="1"/>
    <col min="6125" max="6144" width="8" style="83"/>
    <col min="6145" max="6145" width="6.109375" style="83" customWidth="1"/>
    <col min="6146" max="6146" width="51.6640625" style="83" customWidth="1"/>
    <col min="6147" max="6147" width="21.5546875" style="83" customWidth="1"/>
    <col min="6148" max="6148" width="57" style="83" customWidth="1"/>
    <col min="6149" max="6149" width="12.88671875" style="83" customWidth="1"/>
    <col min="6150" max="6150" width="20.109375" style="83" customWidth="1"/>
    <col min="6151" max="6380" width="6.88671875" style="83" customWidth="1"/>
    <col min="6381" max="6400" width="8" style="83"/>
    <col min="6401" max="6401" width="6.109375" style="83" customWidth="1"/>
    <col min="6402" max="6402" width="51.6640625" style="83" customWidth="1"/>
    <col min="6403" max="6403" width="21.5546875" style="83" customWidth="1"/>
    <col min="6404" max="6404" width="57" style="83" customWidth="1"/>
    <col min="6405" max="6405" width="12.88671875" style="83" customWidth="1"/>
    <col min="6406" max="6406" width="20.109375" style="83" customWidth="1"/>
    <col min="6407" max="6636" width="6.88671875" style="83" customWidth="1"/>
    <col min="6637" max="6656" width="8" style="83"/>
    <col min="6657" max="6657" width="6.109375" style="83" customWidth="1"/>
    <col min="6658" max="6658" width="51.6640625" style="83" customWidth="1"/>
    <col min="6659" max="6659" width="21.5546875" style="83" customWidth="1"/>
    <col min="6660" max="6660" width="57" style="83" customWidth="1"/>
    <col min="6661" max="6661" width="12.88671875" style="83" customWidth="1"/>
    <col min="6662" max="6662" width="20.109375" style="83" customWidth="1"/>
    <col min="6663" max="6892" width="6.88671875" style="83" customWidth="1"/>
    <col min="6893" max="6912" width="8" style="83"/>
    <col min="6913" max="6913" width="6.109375" style="83" customWidth="1"/>
    <col min="6914" max="6914" width="51.6640625" style="83" customWidth="1"/>
    <col min="6915" max="6915" width="21.5546875" style="83" customWidth="1"/>
    <col min="6916" max="6916" width="57" style="83" customWidth="1"/>
    <col min="6917" max="6917" width="12.88671875" style="83" customWidth="1"/>
    <col min="6918" max="6918" width="20.109375" style="83" customWidth="1"/>
    <col min="6919" max="7148" width="6.88671875" style="83" customWidth="1"/>
    <col min="7149" max="7168" width="8" style="83"/>
    <col min="7169" max="7169" width="6.109375" style="83" customWidth="1"/>
    <col min="7170" max="7170" width="51.6640625" style="83" customWidth="1"/>
    <col min="7171" max="7171" width="21.5546875" style="83" customWidth="1"/>
    <col min="7172" max="7172" width="57" style="83" customWidth="1"/>
    <col min="7173" max="7173" width="12.88671875" style="83" customWidth="1"/>
    <col min="7174" max="7174" width="20.109375" style="83" customWidth="1"/>
    <col min="7175" max="7404" width="6.88671875" style="83" customWidth="1"/>
    <col min="7405" max="7424" width="8" style="83"/>
    <col min="7425" max="7425" width="6.109375" style="83" customWidth="1"/>
    <col min="7426" max="7426" width="51.6640625" style="83" customWidth="1"/>
    <col min="7427" max="7427" width="21.5546875" style="83" customWidth="1"/>
    <col min="7428" max="7428" width="57" style="83" customWidth="1"/>
    <col min="7429" max="7429" width="12.88671875" style="83" customWidth="1"/>
    <col min="7430" max="7430" width="20.109375" style="83" customWidth="1"/>
    <col min="7431" max="7660" width="6.88671875" style="83" customWidth="1"/>
    <col min="7661" max="7680" width="8" style="83"/>
    <col min="7681" max="7681" width="6.109375" style="83" customWidth="1"/>
    <col min="7682" max="7682" width="51.6640625" style="83" customWidth="1"/>
    <col min="7683" max="7683" width="21.5546875" style="83" customWidth="1"/>
    <col min="7684" max="7684" width="57" style="83" customWidth="1"/>
    <col min="7685" max="7685" width="12.88671875" style="83" customWidth="1"/>
    <col min="7686" max="7686" width="20.109375" style="83" customWidth="1"/>
    <col min="7687" max="7916" width="6.88671875" style="83" customWidth="1"/>
    <col min="7917" max="7936" width="8" style="83"/>
    <col min="7937" max="7937" width="6.109375" style="83" customWidth="1"/>
    <col min="7938" max="7938" width="51.6640625" style="83" customWidth="1"/>
    <col min="7939" max="7939" width="21.5546875" style="83" customWidth="1"/>
    <col min="7940" max="7940" width="57" style="83" customWidth="1"/>
    <col min="7941" max="7941" width="12.88671875" style="83" customWidth="1"/>
    <col min="7942" max="7942" width="20.109375" style="83" customWidth="1"/>
    <col min="7943" max="8172" width="6.88671875" style="83" customWidth="1"/>
    <col min="8173" max="8192" width="8" style="83"/>
    <col min="8193" max="8193" width="6.109375" style="83" customWidth="1"/>
    <col min="8194" max="8194" width="51.6640625" style="83" customWidth="1"/>
    <col min="8195" max="8195" width="21.5546875" style="83" customWidth="1"/>
    <col min="8196" max="8196" width="57" style="83" customWidth="1"/>
    <col min="8197" max="8197" width="12.88671875" style="83" customWidth="1"/>
    <col min="8198" max="8198" width="20.109375" style="83" customWidth="1"/>
    <col min="8199" max="8428" width="6.88671875" style="83" customWidth="1"/>
    <col min="8429" max="8448" width="8" style="83"/>
    <col min="8449" max="8449" width="6.109375" style="83" customWidth="1"/>
    <col min="8450" max="8450" width="51.6640625" style="83" customWidth="1"/>
    <col min="8451" max="8451" width="21.5546875" style="83" customWidth="1"/>
    <col min="8452" max="8452" width="57" style="83" customWidth="1"/>
    <col min="8453" max="8453" width="12.88671875" style="83" customWidth="1"/>
    <col min="8454" max="8454" width="20.109375" style="83" customWidth="1"/>
    <col min="8455" max="8684" width="6.88671875" style="83" customWidth="1"/>
    <col min="8685" max="8704" width="8" style="83"/>
    <col min="8705" max="8705" width="6.109375" style="83" customWidth="1"/>
    <col min="8706" max="8706" width="51.6640625" style="83" customWidth="1"/>
    <col min="8707" max="8707" width="21.5546875" style="83" customWidth="1"/>
    <col min="8708" max="8708" width="57" style="83" customWidth="1"/>
    <col min="8709" max="8709" width="12.88671875" style="83" customWidth="1"/>
    <col min="8710" max="8710" width="20.109375" style="83" customWidth="1"/>
    <col min="8711" max="8940" width="6.88671875" style="83" customWidth="1"/>
    <col min="8941" max="8960" width="8" style="83"/>
    <col min="8961" max="8961" width="6.109375" style="83" customWidth="1"/>
    <col min="8962" max="8962" width="51.6640625" style="83" customWidth="1"/>
    <col min="8963" max="8963" width="21.5546875" style="83" customWidth="1"/>
    <col min="8964" max="8964" width="57" style="83" customWidth="1"/>
    <col min="8965" max="8965" width="12.88671875" style="83" customWidth="1"/>
    <col min="8966" max="8966" width="20.109375" style="83" customWidth="1"/>
    <col min="8967" max="9196" width="6.88671875" style="83" customWidth="1"/>
    <col min="9197" max="9216" width="8" style="83"/>
    <col min="9217" max="9217" width="6.109375" style="83" customWidth="1"/>
    <col min="9218" max="9218" width="51.6640625" style="83" customWidth="1"/>
    <col min="9219" max="9219" width="21.5546875" style="83" customWidth="1"/>
    <col min="9220" max="9220" width="57" style="83" customWidth="1"/>
    <col min="9221" max="9221" width="12.88671875" style="83" customWidth="1"/>
    <col min="9222" max="9222" width="20.109375" style="83" customWidth="1"/>
    <col min="9223" max="9452" width="6.88671875" style="83" customWidth="1"/>
    <col min="9453" max="9472" width="8" style="83"/>
    <col min="9473" max="9473" width="6.109375" style="83" customWidth="1"/>
    <col min="9474" max="9474" width="51.6640625" style="83" customWidth="1"/>
    <col min="9475" max="9475" width="21.5546875" style="83" customWidth="1"/>
    <col min="9476" max="9476" width="57" style="83" customWidth="1"/>
    <col min="9477" max="9477" width="12.88671875" style="83" customWidth="1"/>
    <col min="9478" max="9478" width="20.109375" style="83" customWidth="1"/>
    <col min="9479" max="9708" width="6.88671875" style="83" customWidth="1"/>
    <col min="9709" max="9728" width="8" style="83"/>
    <col min="9729" max="9729" width="6.109375" style="83" customWidth="1"/>
    <col min="9730" max="9730" width="51.6640625" style="83" customWidth="1"/>
    <col min="9731" max="9731" width="21.5546875" style="83" customWidth="1"/>
    <col min="9732" max="9732" width="57" style="83" customWidth="1"/>
    <col min="9733" max="9733" width="12.88671875" style="83" customWidth="1"/>
    <col min="9734" max="9734" width="20.109375" style="83" customWidth="1"/>
    <col min="9735" max="9964" width="6.88671875" style="83" customWidth="1"/>
    <col min="9965" max="9984" width="8" style="83"/>
    <col min="9985" max="9985" width="6.109375" style="83" customWidth="1"/>
    <col min="9986" max="9986" width="51.6640625" style="83" customWidth="1"/>
    <col min="9987" max="9987" width="21.5546875" style="83" customWidth="1"/>
    <col min="9988" max="9988" width="57" style="83" customWidth="1"/>
    <col min="9989" max="9989" width="12.88671875" style="83" customWidth="1"/>
    <col min="9990" max="9990" width="20.109375" style="83" customWidth="1"/>
    <col min="9991" max="10220" width="6.88671875" style="83" customWidth="1"/>
    <col min="10221" max="10240" width="8" style="83"/>
    <col min="10241" max="10241" width="6.109375" style="83" customWidth="1"/>
    <col min="10242" max="10242" width="51.6640625" style="83" customWidth="1"/>
    <col min="10243" max="10243" width="21.5546875" style="83" customWidth="1"/>
    <col min="10244" max="10244" width="57" style="83" customWidth="1"/>
    <col min="10245" max="10245" width="12.88671875" style="83" customWidth="1"/>
    <col min="10246" max="10246" width="20.109375" style="83" customWidth="1"/>
    <col min="10247" max="10476" width="6.88671875" style="83" customWidth="1"/>
    <col min="10477" max="10496" width="8" style="83"/>
    <col min="10497" max="10497" width="6.109375" style="83" customWidth="1"/>
    <col min="10498" max="10498" width="51.6640625" style="83" customWidth="1"/>
    <col min="10499" max="10499" width="21.5546875" style="83" customWidth="1"/>
    <col min="10500" max="10500" width="57" style="83" customWidth="1"/>
    <col min="10501" max="10501" width="12.88671875" style="83" customWidth="1"/>
    <col min="10502" max="10502" width="20.109375" style="83" customWidth="1"/>
    <col min="10503" max="10732" width="6.88671875" style="83" customWidth="1"/>
    <col min="10733" max="10752" width="8" style="83"/>
    <col min="10753" max="10753" width="6.109375" style="83" customWidth="1"/>
    <col min="10754" max="10754" width="51.6640625" style="83" customWidth="1"/>
    <col min="10755" max="10755" width="21.5546875" style="83" customWidth="1"/>
    <col min="10756" max="10756" width="57" style="83" customWidth="1"/>
    <col min="10757" max="10757" width="12.88671875" style="83" customWidth="1"/>
    <col min="10758" max="10758" width="20.109375" style="83" customWidth="1"/>
    <col min="10759" max="10988" width="6.88671875" style="83" customWidth="1"/>
    <col min="10989" max="11008" width="8" style="83"/>
    <col min="11009" max="11009" width="6.109375" style="83" customWidth="1"/>
    <col min="11010" max="11010" width="51.6640625" style="83" customWidth="1"/>
    <col min="11011" max="11011" width="21.5546875" style="83" customWidth="1"/>
    <col min="11012" max="11012" width="57" style="83" customWidth="1"/>
    <col min="11013" max="11013" width="12.88671875" style="83" customWidth="1"/>
    <col min="11014" max="11014" width="20.109375" style="83" customWidth="1"/>
    <col min="11015" max="11244" width="6.88671875" style="83" customWidth="1"/>
    <col min="11245" max="11264" width="8" style="83"/>
    <col min="11265" max="11265" width="6.109375" style="83" customWidth="1"/>
    <col min="11266" max="11266" width="51.6640625" style="83" customWidth="1"/>
    <col min="11267" max="11267" width="21.5546875" style="83" customWidth="1"/>
    <col min="11268" max="11268" width="57" style="83" customWidth="1"/>
    <col min="11269" max="11269" width="12.88671875" style="83" customWidth="1"/>
    <col min="11270" max="11270" width="20.109375" style="83" customWidth="1"/>
    <col min="11271" max="11500" width="6.88671875" style="83" customWidth="1"/>
    <col min="11501" max="11520" width="8" style="83"/>
    <col min="11521" max="11521" width="6.109375" style="83" customWidth="1"/>
    <col min="11522" max="11522" width="51.6640625" style="83" customWidth="1"/>
    <col min="11523" max="11523" width="21.5546875" style="83" customWidth="1"/>
    <col min="11524" max="11524" width="57" style="83" customWidth="1"/>
    <col min="11525" max="11525" width="12.88671875" style="83" customWidth="1"/>
    <col min="11526" max="11526" width="20.109375" style="83" customWidth="1"/>
    <col min="11527" max="11756" width="6.88671875" style="83" customWidth="1"/>
    <col min="11757" max="11776" width="8" style="83"/>
    <col min="11777" max="11777" width="6.109375" style="83" customWidth="1"/>
    <col min="11778" max="11778" width="51.6640625" style="83" customWidth="1"/>
    <col min="11779" max="11779" width="21.5546875" style="83" customWidth="1"/>
    <col min="11780" max="11780" width="57" style="83" customWidth="1"/>
    <col min="11781" max="11781" width="12.88671875" style="83" customWidth="1"/>
    <col min="11782" max="11782" width="20.109375" style="83" customWidth="1"/>
    <col min="11783" max="12012" width="6.88671875" style="83" customWidth="1"/>
    <col min="12013" max="12032" width="8" style="83"/>
    <col min="12033" max="12033" width="6.109375" style="83" customWidth="1"/>
    <col min="12034" max="12034" width="51.6640625" style="83" customWidth="1"/>
    <col min="12035" max="12035" width="21.5546875" style="83" customWidth="1"/>
    <col min="12036" max="12036" width="57" style="83" customWidth="1"/>
    <col min="12037" max="12037" width="12.88671875" style="83" customWidth="1"/>
    <col min="12038" max="12038" width="20.109375" style="83" customWidth="1"/>
    <col min="12039" max="12268" width="6.88671875" style="83" customWidth="1"/>
    <col min="12269" max="12288" width="8" style="83"/>
    <col min="12289" max="12289" width="6.109375" style="83" customWidth="1"/>
    <col min="12290" max="12290" width="51.6640625" style="83" customWidth="1"/>
    <col min="12291" max="12291" width="21.5546875" style="83" customWidth="1"/>
    <col min="12292" max="12292" width="57" style="83" customWidth="1"/>
    <col min="12293" max="12293" width="12.88671875" style="83" customWidth="1"/>
    <col min="12294" max="12294" width="20.109375" style="83" customWidth="1"/>
    <col min="12295" max="12524" width="6.88671875" style="83" customWidth="1"/>
    <col min="12525" max="12544" width="8" style="83"/>
    <col min="12545" max="12545" width="6.109375" style="83" customWidth="1"/>
    <col min="12546" max="12546" width="51.6640625" style="83" customWidth="1"/>
    <col min="12547" max="12547" width="21.5546875" style="83" customWidth="1"/>
    <col min="12548" max="12548" width="57" style="83" customWidth="1"/>
    <col min="12549" max="12549" width="12.88671875" style="83" customWidth="1"/>
    <col min="12550" max="12550" width="20.109375" style="83" customWidth="1"/>
    <col min="12551" max="12780" width="6.88671875" style="83" customWidth="1"/>
    <col min="12781" max="12800" width="8" style="83"/>
    <col min="12801" max="12801" width="6.109375" style="83" customWidth="1"/>
    <col min="12802" max="12802" width="51.6640625" style="83" customWidth="1"/>
    <col min="12803" max="12803" width="21.5546875" style="83" customWidth="1"/>
    <col min="12804" max="12804" width="57" style="83" customWidth="1"/>
    <col min="12805" max="12805" width="12.88671875" style="83" customWidth="1"/>
    <col min="12806" max="12806" width="20.109375" style="83" customWidth="1"/>
    <col min="12807" max="13036" width="6.88671875" style="83" customWidth="1"/>
    <col min="13037" max="13056" width="8" style="83"/>
    <col min="13057" max="13057" width="6.109375" style="83" customWidth="1"/>
    <col min="13058" max="13058" width="51.6640625" style="83" customWidth="1"/>
    <col min="13059" max="13059" width="21.5546875" style="83" customWidth="1"/>
    <col min="13060" max="13060" width="57" style="83" customWidth="1"/>
    <col min="13061" max="13061" width="12.88671875" style="83" customWidth="1"/>
    <col min="13062" max="13062" width="20.109375" style="83" customWidth="1"/>
    <col min="13063" max="13292" width="6.88671875" style="83" customWidth="1"/>
    <col min="13293" max="13312" width="8" style="83"/>
    <col min="13313" max="13313" width="6.109375" style="83" customWidth="1"/>
    <col min="13314" max="13314" width="51.6640625" style="83" customWidth="1"/>
    <col min="13315" max="13315" width="21.5546875" style="83" customWidth="1"/>
    <col min="13316" max="13316" width="57" style="83" customWidth="1"/>
    <col min="13317" max="13317" width="12.88671875" style="83" customWidth="1"/>
    <col min="13318" max="13318" width="20.109375" style="83" customWidth="1"/>
    <col min="13319" max="13548" width="6.88671875" style="83" customWidth="1"/>
    <col min="13549" max="13568" width="8" style="83"/>
    <col min="13569" max="13569" width="6.109375" style="83" customWidth="1"/>
    <col min="13570" max="13570" width="51.6640625" style="83" customWidth="1"/>
    <col min="13571" max="13571" width="21.5546875" style="83" customWidth="1"/>
    <col min="13572" max="13572" width="57" style="83" customWidth="1"/>
    <col min="13573" max="13573" width="12.88671875" style="83" customWidth="1"/>
    <col min="13574" max="13574" width="20.109375" style="83" customWidth="1"/>
    <col min="13575" max="13804" width="6.88671875" style="83" customWidth="1"/>
    <col min="13805" max="13824" width="8" style="83"/>
    <col min="13825" max="13825" width="6.109375" style="83" customWidth="1"/>
    <col min="13826" max="13826" width="51.6640625" style="83" customWidth="1"/>
    <col min="13827" max="13827" width="21.5546875" style="83" customWidth="1"/>
    <col min="13828" max="13828" width="57" style="83" customWidth="1"/>
    <col min="13829" max="13829" width="12.88671875" style="83" customWidth="1"/>
    <col min="13830" max="13830" width="20.109375" style="83" customWidth="1"/>
    <col min="13831" max="14060" width="6.88671875" style="83" customWidth="1"/>
    <col min="14061" max="14080" width="8" style="83"/>
    <col min="14081" max="14081" width="6.109375" style="83" customWidth="1"/>
    <col min="14082" max="14082" width="51.6640625" style="83" customWidth="1"/>
    <col min="14083" max="14083" width="21.5546875" style="83" customWidth="1"/>
    <col min="14084" max="14084" width="57" style="83" customWidth="1"/>
    <col min="14085" max="14085" width="12.88671875" style="83" customWidth="1"/>
    <col min="14086" max="14086" width="20.109375" style="83" customWidth="1"/>
    <col min="14087" max="14316" width="6.88671875" style="83" customWidth="1"/>
    <col min="14317" max="14336" width="8" style="83"/>
    <col min="14337" max="14337" width="6.109375" style="83" customWidth="1"/>
    <col min="14338" max="14338" width="51.6640625" style="83" customWidth="1"/>
    <col min="14339" max="14339" width="21.5546875" style="83" customWidth="1"/>
    <col min="14340" max="14340" width="57" style="83" customWidth="1"/>
    <col min="14341" max="14341" width="12.88671875" style="83" customWidth="1"/>
    <col min="14342" max="14342" width="20.109375" style="83" customWidth="1"/>
    <col min="14343" max="14572" width="6.88671875" style="83" customWidth="1"/>
    <col min="14573" max="14592" width="8" style="83"/>
    <col min="14593" max="14593" width="6.109375" style="83" customWidth="1"/>
    <col min="14594" max="14594" width="51.6640625" style="83" customWidth="1"/>
    <col min="14595" max="14595" width="21.5546875" style="83" customWidth="1"/>
    <col min="14596" max="14596" width="57" style="83" customWidth="1"/>
    <col min="14597" max="14597" width="12.88671875" style="83" customWidth="1"/>
    <col min="14598" max="14598" width="20.109375" style="83" customWidth="1"/>
    <col min="14599" max="14828" width="6.88671875" style="83" customWidth="1"/>
    <col min="14829" max="14848" width="8" style="83"/>
    <col min="14849" max="14849" width="6.109375" style="83" customWidth="1"/>
    <col min="14850" max="14850" width="51.6640625" style="83" customWidth="1"/>
    <col min="14851" max="14851" width="21.5546875" style="83" customWidth="1"/>
    <col min="14852" max="14852" width="57" style="83" customWidth="1"/>
    <col min="14853" max="14853" width="12.88671875" style="83" customWidth="1"/>
    <col min="14854" max="14854" width="20.109375" style="83" customWidth="1"/>
    <col min="14855" max="15084" width="6.88671875" style="83" customWidth="1"/>
    <col min="15085" max="15104" width="8" style="83"/>
    <col min="15105" max="15105" width="6.109375" style="83" customWidth="1"/>
    <col min="15106" max="15106" width="51.6640625" style="83" customWidth="1"/>
    <col min="15107" max="15107" width="21.5546875" style="83" customWidth="1"/>
    <col min="15108" max="15108" width="57" style="83" customWidth="1"/>
    <col min="15109" max="15109" width="12.88671875" style="83" customWidth="1"/>
    <col min="15110" max="15110" width="20.109375" style="83" customWidth="1"/>
    <col min="15111" max="15340" width="6.88671875" style="83" customWidth="1"/>
    <col min="15341" max="15360" width="8" style="83"/>
    <col min="15361" max="15361" width="6.109375" style="83" customWidth="1"/>
    <col min="15362" max="15362" width="51.6640625" style="83" customWidth="1"/>
    <col min="15363" max="15363" width="21.5546875" style="83" customWidth="1"/>
    <col min="15364" max="15364" width="57" style="83" customWidth="1"/>
    <col min="15365" max="15365" width="12.88671875" style="83" customWidth="1"/>
    <col min="15366" max="15366" width="20.109375" style="83" customWidth="1"/>
    <col min="15367" max="15596" width="6.88671875" style="83" customWidth="1"/>
    <col min="15597" max="15616" width="8" style="83"/>
    <col min="15617" max="15617" width="6.109375" style="83" customWidth="1"/>
    <col min="15618" max="15618" width="51.6640625" style="83" customWidth="1"/>
    <col min="15619" max="15619" width="21.5546875" style="83" customWidth="1"/>
    <col min="15620" max="15620" width="57" style="83" customWidth="1"/>
    <col min="15621" max="15621" width="12.88671875" style="83" customWidth="1"/>
    <col min="15622" max="15622" width="20.109375" style="83" customWidth="1"/>
    <col min="15623" max="15852" width="6.88671875" style="83" customWidth="1"/>
    <col min="15853" max="15872" width="8" style="83"/>
    <col min="15873" max="15873" width="6.109375" style="83" customWidth="1"/>
    <col min="15874" max="15874" width="51.6640625" style="83" customWidth="1"/>
    <col min="15875" max="15875" width="21.5546875" style="83" customWidth="1"/>
    <col min="15876" max="15876" width="57" style="83" customWidth="1"/>
    <col min="15877" max="15877" width="12.88671875" style="83" customWidth="1"/>
    <col min="15878" max="15878" width="20.109375" style="83" customWidth="1"/>
    <col min="15879" max="16108" width="6.88671875" style="83" customWidth="1"/>
    <col min="16109" max="16128" width="8" style="83"/>
    <col min="16129" max="16129" width="6.109375" style="83" customWidth="1"/>
    <col min="16130" max="16130" width="51.6640625" style="83" customWidth="1"/>
    <col min="16131" max="16131" width="21.5546875" style="83" customWidth="1"/>
    <col min="16132" max="16132" width="57" style="83" customWidth="1"/>
    <col min="16133" max="16133" width="12.88671875" style="83" customWidth="1"/>
    <col min="16134" max="16134" width="20.109375" style="83" customWidth="1"/>
    <col min="16135" max="16364" width="6.88671875" style="83" customWidth="1"/>
    <col min="16365" max="16384" width="8" style="83"/>
  </cols>
  <sheetData>
    <row r="1" spans="1:7" s="74" customFormat="1" ht="15.6" x14ac:dyDescent="0.3">
      <c r="A1" s="45" t="s">
        <v>1872</v>
      </c>
      <c r="B1" s="72"/>
      <c r="C1" s="73" t="s">
        <v>1873</v>
      </c>
      <c r="D1" s="72"/>
      <c r="E1" s="72"/>
      <c r="F1" s="72"/>
      <c r="G1" s="72"/>
    </row>
    <row r="2" spans="1:7" s="74" customFormat="1" ht="15.6" x14ac:dyDescent="0.25">
      <c r="A2" s="72"/>
      <c r="B2" s="72"/>
      <c r="C2" s="72"/>
      <c r="D2" s="72"/>
      <c r="E2" s="72"/>
      <c r="F2" s="72"/>
      <c r="G2" s="72"/>
    </row>
    <row r="3" spans="1:7" s="75" customFormat="1" ht="31.2" x14ac:dyDescent="0.25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  <c r="G3" s="3"/>
    </row>
    <row r="4" spans="1:7" s="75" customFormat="1" ht="15.6" x14ac:dyDescent="0.25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  <c r="G4" s="3"/>
    </row>
    <row r="5" spans="1:7" s="79" customFormat="1" ht="15.6" x14ac:dyDescent="0.25">
      <c r="A5" s="76"/>
      <c r="B5" s="77"/>
      <c r="C5" s="78"/>
      <c r="D5" s="77"/>
      <c r="E5" s="77"/>
      <c r="F5" s="77"/>
      <c r="G5" s="3"/>
    </row>
    <row r="6" spans="1:7" ht="15.6" x14ac:dyDescent="0.25">
      <c r="A6" s="80"/>
      <c r="B6" s="4" t="s">
        <v>1874</v>
      </c>
      <c r="C6" s="82">
        <f>C7</f>
        <v>104421237000</v>
      </c>
      <c r="D6" s="13"/>
      <c r="E6" s="13"/>
      <c r="F6" s="13"/>
      <c r="G6" s="3"/>
    </row>
    <row r="7" spans="1:7" ht="15.6" x14ac:dyDescent="0.25">
      <c r="A7" s="85"/>
      <c r="B7" s="4" t="s">
        <v>68</v>
      </c>
      <c r="C7" s="82">
        <f>C9+C12+C15+C18</f>
        <v>104421237000</v>
      </c>
      <c r="D7" s="13"/>
      <c r="E7" s="13"/>
      <c r="F7" s="13"/>
      <c r="G7" s="3"/>
    </row>
    <row r="8" spans="1:7" s="87" customFormat="1" ht="15.6" x14ac:dyDescent="0.25">
      <c r="A8" s="84"/>
      <c r="B8" s="4"/>
      <c r="C8" s="82"/>
      <c r="D8" s="8"/>
      <c r="E8" s="8"/>
      <c r="F8" s="8"/>
      <c r="G8" s="86"/>
    </row>
    <row r="9" spans="1:7" s="87" customFormat="1" ht="31.2" x14ac:dyDescent="0.25">
      <c r="A9" s="194" t="s">
        <v>237</v>
      </c>
      <c r="B9" s="81" t="s">
        <v>244</v>
      </c>
      <c r="C9" s="68">
        <f>SUM(C10)</f>
        <v>100000000</v>
      </c>
      <c r="D9" s="8"/>
      <c r="E9" s="8"/>
      <c r="F9" s="8"/>
      <c r="G9" s="86"/>
    </row>
    <row r="10" spans="1:7" ht="15.6" x14ac:dyDescent="0.25">
      <c r="A10" s="88" t="s">
        <v>1</v>
      </c>
      <c r="B10" s="5" t="s">
        <v>1875</v>
      </c>
      <c r="C10" s="54">
        <v>100000000</v>
      </c>
      <c r="D10" s="13" t="s">
        <v>1876</v>
      </c>
      <c r="E10" s="89" t="s">
        <v>1601</v>
      </c>
      <c r="F10" s="89" t="s">
        <v>1877</v>
      </c>
      <c r="G10" s="3"/>
    </row>
    <row r="11" spans="1:7" ht="15.6" x14ac:dyDescent="0.25">
      <c r="A11" s="85"/>
      <c r="B11" s="5"/>
      <c r="C11" s="54"/>
      <c r="D11" s="13"/>
      <c r="E11" s="89"/>
      <c r="F11" s="89"/>
      <c r="G11" s="3"/>
    </row>
    <row r="12" spans="1:7" ht="15.6" x14ac:dyDescent="0.25">
      <c r="A12" s="194" t="s">
        <v>243</v>
      </c>
      <c r="B12" s="81" t="s">
        <v>1878</v>
      </c>
      <c r="C12" s="68">
        <f>C13</f>
        <v>93000000000</v>
      </c>
      <c r="D12" s="13"/>
      <c r="E12" s="89"/>
      <c r="F12" s="89"/>
      <c r="G12" s="3"/>
    </row>
    <row r="13" spans="1:7" ht="31.2" x14ac:dyDescent="0.25">
      <c r="A13" s="88" t="s">
        <v>1</v>
      </c>
      <c r="B13" s="5" t="s">
        <v>1879</v>
      </c>
      <c r="C13" s="54">
        <v>93000000000</v>
      </c>
      <c r="D13" s="5" t="s">
        <v>1880</v>
      </c>
      <c r="E13" s="89" t="s">
        <v>645</v>
      </c>
      <c r="F13" s="89" t="s">
        <v>1877</v>
      </c>
      <c r="G13" s="3"/>
    </row>
    <row r="14" spans="1:7" ht="15.6" x14ac:dyDescent="0.25">
      <c r="A14" s="85"/>
      <c r="B14" s="5"/>
      <c r="C14" s="54"/>
      <c r="D14" s="13"/>
      <c r="E14" s="89"/>
      <c r="F14" s="89"/>
      <c r="G14" s="3"/>
    </row>
    <row r="15" spans="1:7" ht="31.2" x14ac:dyDescent="0.25">
      <c r="A15" s="194" t="s">
        <v>247</v>
      </c>
      <c r="B15" s="81" t="s">
        <v>1881</v>
      </c>
      <c r="C15" s="68">
        <f>C16</f>
        <v>560000000</v>
      </c>
      <c r="D15" s="13"/>
      <c r="E15" s="89"/>
      <c r="F15" s="89"/>
      <c r="G15" s="3"/>
    </row>
    <row r="16" spans="1:7" ht="15.6" x14ac:dyDescent="0.25">
      <c r="A16" s="88" t="s">
        <v>1</v>
      </c>
      <c r="B16" s="5" t="s">
        <v>1882</v>
      </c>
      <c r="C16" s="54">
        <v>560000000</v>
      </c>
      <c r="D16" s="13" t="s">
        <v>1882</v>
      </c>
      <c r="E16" s="89" t="s">
        <v>1601</v>
      </c>
      <c r="F16" s="89" t="s">
        <v>1877</v>
      </c>
      <c r="G16" s="3"/>
    </row>
    <row r="17" spans="1:7" ht="15.6" x14ac:dyDescent="0.25">
      <c r="A17" s="85"/>
      <c r="B17" s="5"/>
      <c r="C17" s="54"/>
      <c r="D17" s="13"/>
      <c r="E17" s="89"/>
      <c r="F17" s="89"/>
      <c r="G17" s="3"/>
    </row>
    <row r="18" spans="1:7" s="87" customFormat="1" ht="62.4" x14ac:dyDescent="0.25">
      <c r="A18" s="194" t="s">
        <v>248</v>
      </c>
      <c r="B18" s="90" t="s">
        <v>1883</v>
      </c>
      <c r="C18" s="68">
        <f>C19+C20</f>
        <v>10761237000</v>
      </c>
      <c r="D18" s="8"/>
      <c r="E18" s="91"/>
      <c r="F18" s="91"/>
      <c r="G18" s="86"/>
    </row>
    <row r="19" spans="1:7" ht="62.4" x14ac:dyDescent="0.25">
      <c r="A19" s="88" t="s">
        <v>1</v>
      </c>
      <c r="B19" s="5" t="s">
        <v>1884</v>
      </c>
      <c r="C19" s="54">
        <v>6459237000</v>
      </c>
      <c r="D19" s="5" t="s">
        <v>1885</v>
      </c>
      <c r="E19" s="89" t="s">
        <v>1601</v>
      </c>
      <c r="F19" s="89" t="s">
        <v>1877</v>
      </c>
      <c r="G19" s="3"/>
    </row>
    <row r="20" spans="1:7" ht="46.8" x14ac:dyDescent="0.25">
      <c r="A20" s="88" t="s">
        <v>3</v>
      </c>
      <c r="B20" s="92" t="s">
        <v>1886</v>
      </c>
      <c r="C20" s="54">
        <v>4302000000</v>
      </c>
      <c r="D20" s="5" t="s">
        <v>1887</v>
      </c>
      <c r="E20" s="89" t="s">
        <v>1601</v>
      </c>
      <c r="F20" s="89" t="s">
        <v>1877</v>
      </c>
      <c r="G20" s="3"/>
    </row>
  </sheetData>
  <pageMargins left="0.33" right="0.15" top="0.49" bottom="0.31" header="0.31496062992125984" footer="0.31496062992125984"/>
  <pageSetup paperSize="11" scale="5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zoomScale="80" zoomScaleNormal="80" workbookViewId="0">
      <selection activeCell="D4" sqref="D4"/>
    </sheetView>
  </sheetViews>
  <sheetFormatPr defaultRowHeight="15.6" x14ac:dyDescent="0.3"/>
  <cols>
    <col min="1" max="1" width="7.77734375" style="98" customWidth="1"/>
    <col min="2" max="2" width="55.77734375" style="98" customWidth="1"/>
    <col min="3" max="3" width="23.77734375" style="110" customWidth="1"/>
    <col min="4" max="4" width="45.77734375" style="98" customWidth="1"/>
    <col min="5" max="5" width="24.77734375" style="98" customWidth="1"/>
    <col min="6" max="6" width="24.77734375" style="99" customWidth="1"/>
    <col min="7" max="16384" width="8.88671875" style="94"/>
  </cols>
  <sheetData>
    <row r="1" spans="1:6" x14ac:dyDescent="0.3">
      <c r="A1" s="45" t="s">
        <v>1872</v>
      </c>
      <c r="C1" s="100" t="s">
        <v>4348</v>
      </c>
    </row>
    <row r="3" spans="1:6" ht="31.2" x14ac:dyDescent="0.3">
      <c r="A3" s="11" t="s">
        <v>112</v>
      </c>
      <c r="B3" s="11" t="s">
        <v>416</v>
      </c>
      <c r="C3" s="111" t="s">
        <v>417</v>
      </c>
      <c r="D3" s="96" t="s">
        <v>418</v>
      </c>
      <c r="E3" s="97" t="s">
        <v>264</v>
      </c>
      <c r="F3" s="91" t="s">
        <v>265</v>
      </c>
    </row>
    <row r="4" spans="1:6" x14ac:dyDescent="0.3">
      <c r="A4" s="6">
        <v>1</v>
      </c>
      <c r="B4" s="6" t="s">
        <v>3</v>
      </c>
      <c r="C4" s="6">
        <v>3</v>
      </c>
      <c r="D4" s="91">
        <v>4</v>
      </c>
      <c r="E4" s="91">
        <v>5</v>
      </c>
      <c r="F4" s="91">
        <v>6</v>
      </c>
    </row>
    <row r="5" spans="1:6" x14ac:dyDescent="0.3">
      <c r="A5" s="6"/>
      <c r="B5" s="6"/>
      <c r="C5" s="112"/>
      <c r="D5" s="91"/>
      <c r="E5" s="91"/>
      <c r="F5" s="91"/>
    </row>
    <row r="6" spans="1:6" x14ac:dyDescent="0.3">
      <c r="A6" s="101"/>
      <c r="B6" s="102" t="s">
        <v>4349</v>
      </c>
      <c r="C6" s="54"/>
      <c r="D6" s="5"/>
      <c r="E6" s="101"/>
      <c r="F6" s="5"/>
    </row>
    <row r="7" spans="1:6" x14ac:dyDescent="0.3">
      <c r="A7" s="101"/>
      <c r="B7" s="102" t="s">
        <v>69</v>
      </c>
      <c r="C7" s="82">
        <f>SUM(C10,C23,C36,C39,C46,C88,C94,C97,C123,C150,C153,C167,C171,C176,C222,C225,C228,C241,C261,C361,C164)</f>
        <v>145430100000</v>
      </c>
      <c r="D7" s="5"/>
      <c r="E7" s="101"/>
      <c r="F7" s="5"/>
    </row>
    <row r="8" spans="1:6" x14ac:dyDescent="0.3">
      <c r="A8" s="101"/>
      <c r="B8" s="101"/>
      <c r="C8" s="82"/>
      <c r="D8" s="5"/>
      <c r="E8" s="101"/>
      <c r="F8" s="5"/>
    </row>
    <row r="9" spans="1:6" x14ac:dyDescent="0.3">
      <c r="A9" s="101"/>
      <c r="B9" s="101"/>
      <c r="C9" s="54"/>
      <c r="D9" s="5"/>
      <c r="E9" s="101"/>
      <c r="F9" s="5"/>
    </row>
    <row r="10" spans="1:6" ht="31.2" x14ac:dyDescent="0.3">
      <c r="A10" s="116" t="s">
        <v>237</v>
      </c>
      <c r="B10" s="81" t="s">
        <v>238</v>
      </c>
      <c r="C10" s="117">
        <f>SUM(C11:C20)</f>
        <v>1718822000</v>
      </c>
      <c r="D10" s="4"/>
      <c r="E10" s="4"/>
      <c r="F10" s="4"/>
    </row>
    <row r="11" spans="1:6" ht="31.2" x14ac:dyDescent="0.3">
      <c r="A11" s="5">
        <v>1</v>
      </c>
      <c r="B11" s="5" t="s">
        <v>424</v>
      </c>
      <c r="C11" s="54">
        <v>267000000</v>
      </c>
      <c r="D11" s="5" t="s">
        <v>4350</v>
      </c>
      <c r="E11" s="64" t="s">
        <v>3455</v>
      </c>
      <c r="F11" s="64" t="s">
        <v>121</v>
      </c>
    </row>
    <row r="12" spans="1:6" ht="31.2" x14ac:dyDescent="0.3">
      <c r="A12" s="5">
        <f t="shared" ref="A12:A20" si="0">SUM(A11+1)</f>
        <v>2</v>
      </c>
      <c r="B12" s="5" t="s">
        <v>1216</v>
      </c>
      <c r="C12" s="54">
        <v>340000000</v>
      </c>
      <c r="D12" s="5" t="s">
        <v>4351</v>
      </c>
      <c r="E12" s="64" t="s">
        <v>3455</v>
      </c>
      <c r="F12" s="64" t="s">
        <v>121</v>
      </c>
    </row>
    <row r="13" spans="1:6" x14ac:dyDescent="0.3">
      <c r="A13" s="5">
        <f t="shared" si="0"/>
        <v>3</v>
      </c>
      <c r="B13" s="5" t="s">
        <v>426</v>
      </c>
      <c r="C13" s="54">
        <v>170000000</v>
      </c>
      <c r="D13" s="5" t="s">
        <v>3495</v>
      </c>
      <c r="E13" s="64" t="s">
        <v>3455</v>
      </c>
      <c r="F13" s="64" t="s">
        <v>121</v>
      </c>
    </row>
    <row r="14" spans="1:6" x14ac:dyDescent="0.3">
      <c r="A14" s="5">
        <f t="shared" si="0"/>
        <v>4</v>
      </c>
      <c r="B14" s="5" t="s">
        <v>239</v>
      </c>
      <c r="C14" s="54">
        <v>100000000</v>
      </c>
      <c r="D14" s="5" t="s">
        <v>240</v>
      </c>
      <c r="E14" s="64" t="s">
        <v>3455</v>
      </c>
      <c r="F14" s="64" t="s">
        <v>121</v>
      </c>
    </row>
    <row r="15" spans="1:6" ht="31.2" x14ac:dyDescent="0.3">
      <c r="A15" s="5">
        <f t="shared" si="0"/>
        <v>5</v>
      </c>
      <c r="B15" s="5" t="s">
        <v>439</v>
      </c>
      <c r="C15" s="54">
        <v>50000000</v>
      </c>
      <c r="D15" s="5" t="s">
        <v>241</v>
      </c>
      <c r="E15" s="64" t="s">
        <v>3455</v>
      </c>
      <c r="F15" s="64" t="s">
        <v>121</v>
      </c>
    </row>
    <row r="16" spans="1:6" ht="31.2" x14ac:dyDescent="0.3">
      <c r="A16" s="5">
        <f t="shared" si="0"/>
        <v>6</v>
      </c>
      <c r="B16" s="5" t="s">
        <v>242</v>
      </c>
      <c r="C16" s="54">
        <v>40000000</v>
      </c>
      <c r="D16" s="5" t="s">
        <v>1897</v>
      </c>
      <c r="E16" s="64" t="s">
        <v>3455</v>
      </c>
      <c r="F16" s="64" t="s">
        <v>121</v>
      </c>
    </row>
    <row r="17" spans="1:6" x14ac:dyDescent="0.3">
      <c r="A17" s="5">
        <f t="shared" si="0"/>
        <v>7</v>
      </c>
      <c r="B17" s="5" t="s">
        <v>279</v>
      </c>
      <c r="C17" s="54">
        <v>75000000</v>
      </c>
      <c r="D17" s="5" t="s">
        <v>4352</v>
      </c>
      <c r="E17" s="64" t="s">
        <v>3455</v>
      </c>
      <c r="F17" s="64" t="s">
        <v>121</v>
      </c>
    </row>
    <row r="18" spans="1:6" x14ac:dyDescent="0.3">
      <c r="A18" s="5">
        <f t="shared" si="0"/>
        <v>8</v>
      </c>
      <c r="B18" s="5" t="s">
        <v>446</v>
      </c>
      <c r="C18" s="54">
        <v>125000000</v>
      </c>
      <c r="D18" s="5" t="s">
        <v>552</v>
      </c>
      <c r="E18" s="64" t="s">
        <v>3455</v>
      </c>
      <c r="F18" s="64" t="s">
        <v>121</v>
      </c>
    </row>
    <row r="19" spans="1:6" ht="31.2" x14ac:dyDescent="0.3">
      <c r="A19" s="5">
        <f t="shared" si="0"/>
        <v>9</v>
      </c>
      <c r="B19" s="5" t="s">
        <v>554</v>
      </c>
      <c r="C19" s="54">
        <v>241822000</v>
      </c>
      <c r="D19" s="5" t="s">
        <v>4353</v>
      </c>
      <c r="E19" s="64" t="s">
        <v>3455</v>
      </c>
      <c r="F19" s="64" t="s">
        <v>121</v>
      </c>
    </row>
    <row r="20" spans="1:6" ht="31.2" x14ac:dyDescent="0.3">
      <c r="A20" s="5">
        <f t="shared" si="0"/>
        <v>10</v>
      </c>
      <c r="B20" s="5" t="s">
        <v>4354</v>
      </c>
      <c r="C20" s="54">
        <v>310000000</v>
      </c>
      <c r="D20" s="5" t="s">
        <v>4355</v>
      </c>
      <c r="E20" s="64" t="s">
        <v>3455</v>
      </c>
      <c r="F20" s="64" t="s">
        <v>121</v>
      </c>
    </row>
    <row r="21" spans="1:6" x14ac:dyDescent="0.3">
      <c r="A21" s="5"/>
      <c r="B21" s="5"/>
      <c r="C21" s="54"/>
      <c r="D21" s="5"/>
      <c r="E21" s="109"/>
      <c r="F21" s="64"/>
    </row>
    <row r="22" spans="1:6" x14ac:dyDescent="0.3">
      <c r="A22" s="5"/>
      <c r="B22" s="5"/>
      <c r="C22" s="54"/>
      <c r="D22" s="5"/>
      <c r="E22" s="109"/>
      <c r="F22" s="64"/>
    </row>
    <row r="23" spans="1:6" ht="31.2" x14ac:dyDescent="0.3">
      <c r="A23" s="118" t="s">
        <v>243</v>
      </c>
      <c r="B23" s="81" t="s">
        <v>244</v>
      </c>
      <c r="C23" s="117">
        <f>SUM(C24:C34)</f>
        <v>10531625000</v>
      </c>
      <c r="D23" s="5"/>
      <c r="E23" s="109"/>
      <c r="F23" s="64"/>
    </row>
    <row r="24" spans="1:6" ht="31.2" x14ac:dyDescent="0.3">
      <c r="A24" s="5">
        <v>1</v>
      </c>
      <c r="B24" s="5" t="s">
        <v>4356</v>
      </c>
      <c r="C24" s="54">
        <v>530000000</v>
      </c>
      <c r="D24" s="5" t="s">
        <v>4357</v>
      </c>
      <c r="E24" s="109" t="s">
        <v>4358</v>
      </c>
      <c r="F24" s="64" t="s">
        <v>121</v>
      </c>
    </row>
    <row r="25" spans="1:6" ht="31.2" x14ac:dyDescent="0.3">
      <c r="A25" s="5">
        <f t="shared" ref="A25:A34" si="1">SUM(A24+1)</f>
        <v>2</v>
      </c>
      <c r="B25" s="5" t="s">
        <v>783</v>
      </c>
      <c r="C25" s="54">
        <v>1200000000</v>
      </c>
      <c r="D25" s="5" t="s">
        <v>4359</v>
      </c>
      <c r="E25" s="109" t="s">
        <v>3563</v>
      </c>
      <c r="F25" s="64" t="s">
        <v>121</v>
      </c>
    </row>
    <row r="26" spans="1:6" x14ac:dyDescent="0.3">
      <c r="A26" s="5">
        <f t="shared" si="1"/>
        <v>3</v>
      </c>
      <c r="B26" s="5" t="s">
        <v>1173</v>
      </c>
      <c r="C26" s="54">
        <v>66625000</v>
      </c>
      <c r="D26" s="5" t="s">
        <v>3337</v>
      </c>
      <c r="E26" s="109" t="s">
        <v>4360</v>
      </c>
      <c r="F26" s="64" t="s">
        <v>121</v>
      </c>
    </row>
    <row r="27" spans="1:6" ht="31.2" x14ac:dyDescent="0.3">
      <c r="A27" s="5">
        <f t="shared" si="1"/>
        <v>4</v>
      </c>
      <c r="B27" s="5" t="s">
        <v>4361</v>
      </c>
      <c r="C27" s="54">
        <v>1200000000</v>
      </c>
      <c r="D27" s="5" t="s">
        <v>4362</v>
      </c>
      <c r="E27" s="109" t="s">
        <v>487</v>
      </c>
      <c r="F27" s="64" t="s">
        <v>3267</v>
      </c>
    </row>
    <row r="28" spans="1:6" ht="31.2" x14ac:dyDescent="0.3">
      <c r="A28" s="5">
        <f t="shared" si="1"/>
        <v>5</v>
      </c>
      <c r="B28" s="5" t="s">
        <v>4363</v>
      </c>
      <c r="C28" s="54">
        <v>7200000000</v>
      </c>
      <c r="D28" s="5" t="s">
        <v>4364</v>
      </c>
      <c r="E28" s="109" t="s">
        <v>487</v>
      </c>
      <c r="F28" s="64" t="s">
        <v>3267</v>
      </c>
    </row>
    <row r="29" spans="1:6" ht="46.8" x14ac:dyDescent="0.3">
      <c r="A29" s="5">
        <f t="shared" si="1"/>
        <v>6</v>
      </c>
      <c r="B29" s="5" t="s">
        <v>4365</v>
      </c>
      <c r="C29" s="54">
        <v>200000000</v>
      </c>
      <c r="D29" s="5" t="s">
        <v>4366</v>
      </c>
      <c r="E29" s="109" t="s">
        <v>487</v>
      </c>
      <c r="F29" s="64" t="s">
        <v>3267</v>
      </c>
    </row>
    <row r="30" spans="1:6" ht="31.2" x14ac:dyDescent="0.3">
      <c r="A30" s="5">
        <f t="shared" si="1"/>
        <v>7</v>
      </c>
      <c r="B30" s="5" t="s">
        <v>245</v>
      </c>
      <c r="C30" s="54">
        <v>50000000</v>
      </c>
      <c r="D30" s="5" t="s">
        <v>4367</v>
      </c>
      <c r="E30" s="109" t="s">
        <v>3455</v>
      </c>
      <c r="F30" s="64" t="s">
        <v>121</v>
      </c>
    </row>
    <row r="31" spans="1:6" ht="31.2" x14ac:dyDescent="0.3">
      <c r="A31" s="5">
        <f t="shared" si="1"/>
        <v>8</v>
      </c>
      <c r="B31" s="5" t="s">
        <v>246</v>
      </c>
      <c r="C31" s="54">
        <v>35000000</v>
      </c>
      <c r="D31" s="5" t="s">
        <v>4368</v>
      </c>
      <c r="E31" s="109" t="s">
        <v>3455</v>
      </c>
      <c r="F31" s="64" t="s">
        <v>121</v>
      </c>
    </row>
    <row r="32" spans="1:6" ht="31.2" x14ac:dyDescent="0.3">
      <c r="A32" s="5">
        <f t="shared" si="1"/>
        <v>9</v>
      </c>
      <c r="B32" s="5" t="s">
        <v>794</v>
      </c>
      <c r="C32" s="54">
        <v>10000000</v>
      </c>
      <c r="D32" s="5" t="s">
        <v>4369</v>
      </c>
      <c r="E32" s="109" t="s">
        <v>3455</v>
      </c>
      <c r="F32" s="64" t="s">
        <v>121</v>
      </c>
    </row>
    <row r="33" spans="1:6" x14ac:dyDescent="0.3">
      <c r="A33" s="5">
        <f t="shared" si="1"/>
        <v>10</v>
      </c>
      <c r="B33" s="5" t="s">
        <v>711</v>
      </c>
      <c r="C33" s="54">
        <v>20000000</v>
      </c>
      <c r="D33" s="5" t="s">
        <v>4370</v>
      </c>
      <c r="E33" s="109" t="s">
        <v>3455</v>
      </c>
      <c r="F33" s="64" t="s">
        <v>121</v>
      </c>
    </row>
    <row r="34" spans="1:6" ht="31.2" x14ac:dyDescent="0.3">
      <c r="A34" s="5">
        <f t="shared" si="1"/>
        <v>11</v>
      </c>
      <c r="B34" s="5" t="s">
        <v>4371</v>
      </c>
      <c r="C34" s="54">
        <v>20000000</v>
      </c>
      <c r="D34" s="5" t="s">
        <v>4372</v>
      </c>
      <c r="E34" s="109" t="s">
        <v>3455</v>
      </c>
      <c r="F34" s="64" t="s">
        <v>121</v>
      </c>
    </row>
    <row r="35" spans="1:6" x14ac:dyDescent="0.3">
      <c r="A35" s="5"/>
      <c r="B35" s="5"/>
      <c r="C35" s="54"/>
      <c r="D35" s="5"/>
      <c r="E35" s="109"/>
      <c r="F35" s="64"/>
    </row>
    <row r="36" spans="1:6" ht="31.2" x14ac:dyDescent="0.3">
      <c r="A36" s="118" t="s">
        <v>247</v>
      </c>
      <c r="B36" s="81" t="s">
        <v>881</v>
      </c>
      <c r="C36" s="68">
        <f>SUM(C37)</f>
        <v>20000000</v>
      </c>
      <c r="D36" s="5"/>
      <c r="E36" s="109"/>
      <c r="F36" s="64"/>
    </row>
    <row r="37" spans="1:6" ht="46.8" x14ac:dyDescent="0.3">
      <c r="A37" s="5">
        <v>1</v>
      </c>
      <c r="B37" s="5" t="s">
        <v>4373</v>
      </c>
      <c r="C37" s="54">
        <v>20000000</v>
      </c>
      <c r="D37" s="5" t="s">
        <v>4374</v>
      </c>
      <c r="E37" s="109" t="s">
        <v>918</v>
      </c>
      <c r="F37" s="64" t="s">
        <v>121</v>
      </c>
    </row>
    <row r="38" spans="1:6" x14ac:dyDescent="0.3">
      <c r="A38" s="5"/>
      <c r="B38" s="5"/>
      <c r="C38" s="54"/>
      <c r="D38" s="5"/>
      <c r="E38" s="109"/>
      <c r="F38" s="64"/>
    </row>
    <row r="39" spans="1:6" ht="46.8" x14ac:dyDescent="0.3">
      <c r="A39" s="118" t="s">
        <v>248</v>
      </c>
      <c r="B39" s="81" t="s">
        <v>466</v>
      </c>
      <c r="C39" s="117">
        <f>SUM(C40:C44)</f>
        <v>1133388000</v>
      </c>
      <c r="D39" s="5"/>
      <c r="E39" s="109"/>
      <c r="F39" s="64"/>
    </row>
    <row r="40" spans="1:6" ht="46.8" x14ac:dyDescent="0.3">
      <c r="A40" s="5">
        <v>1</v>
      </c>
      <c r="B40" s="5" t="s">
        <v>467</v>
      </c>
      <c r="C40" s="54">
        <v>100000000</v>
      </c>
      <c r="D40" s="5" t="s">
        <v>4375</v>
      </c>
      <c r="E40" s="109" t="s">
        <v>1810</v>
      </c>
      <c r="F40" s="64" t="s">
        <v>121</v>
      </c>
    </row>
    <row r="41" spans="1:6" x14ac:dyDescent="0.3">
      <c r="A41" s="5">
        <f>SUM(A40+1)</f>
        <v>2</v>
      </c>
      <c r="B41" s="5" t="s">
        <v>4376</v>
      </c>
      <c r="C41" s="54">
        <v>20000000</v>
      </c>
      <c r="D41" s="5" t="s">
        <v>4377</v>
      </c>
      <c r="E41" s="109" t="s">
        <v>918</v>
      </c>
      <c r="F41" s="64" t="s">
        <v>121</v>
      </c>
    </row>
    <row r="42" spans="1:6" ht="31.2" x14ac:dyDescent="0.3">
      <c r="A42" s="5">
        <f>SUM(A41+1)</f>
        <v>3</v>
      </c>
      <c r="B42" s="5" t="s">
        <v>4378</v>
      </c>
      <c r="C42" s="54">
        <v>131388000</v>
      </c>
      <c r="D42" s="5" t="s">
        <v>4379</v>
      </c>
      <c r="E42" s="109" t="s">
        <v>3455</v>
      </c>
      <c r="F42" s="64" t="s">
        <v>121</v>
      </c>
    </row>
    <row r="43" spans="1:6" ht="31.2" x14ac:dyDescent="0.3">
      <c r="A43" s="5">
        <f>SUM(A42+1)</f>
        <v>4</v>
      </c>
      <c r="B43" s="5" t="s">
        <v>4380</v>
      </c>
      <c r="C43" s="54">
        <v>832000000</v>
      </c>
      <c r="D43" s="5" t="s">
        <v>4381</v>
      </c>
      <c r="E43" s="109" t="s">
        <v>3455</v>
      </c>
      <c r="F43" s="64" t="s">
        <v>121</v>
      </c>
    </row>
    <row r="44" spans="1:6" ht="31.2" x14ac:dyDescent="0.3">
      <c r="A44" s="5">
        <f>SUM(A43+1)</f>
        <v>5</v>
      </c>
      <c r="B44" s="5" t="s">
        <v>3861</v>
      </c>
      <c r="C44" s="54">
        <v>50000000</v>
      </c>
      <c r="D44" s="5" t="s">
        <v>4382</v>
      </c>
      <c r="E44" s="109" t="s">
        <v>4383</v>
      </c>
      <c r="F44" s="64" t="s">
        <v>423</v>
      </c>
    </row>
    <row r="45" spans="1:6" x14ac:dyDescent="0.3">
      <c r="A45" s="5"/>
      <c r="B45" s="5"/>
      <c r="C45" s="54"/>
      <c r="D45" s="5"/>
      <c r="E45" s="109"/>
      <c r="F45" s="64"/>
    </row>
    <row r="46" spans="1:6" x14ac:dyDescent="0.3">
      <c r="A46" s="118" t="s">
        <v>249</v>
      </c>
      <c r="B46" s="81" t="s">
        <v>4384</v>
      </c>
      <c r="C46" s="119">
        <f>SUM(C47+C72+C83)</f>
        <v>53025000000</v>
      </c>
      <c r="D46" s="5"/>
      <c r="E46" s="109"/>
      <c r="F46" s="64"/>
    </row>
    <row r="47" spans="1:6" x14ac:dyDescent="0.3">
      <c r="A47" s="5"/>
      <c r="B47" s="5" t="s">
        <v>4385</v>
      </c>
      <c r="C47" s="54">
        <f>SUM(C48:C70)</f>
        <v>27225000000</v>
      </c>
      <c r="D47" s="5"/>
      <c r="E47" s="109"/>
      <c r="F47" s="64"/>
    </row>
    <row r="48" spans="1:6" ht="31.2" x14ac:dyDescent="0.3">
      <c r="A48" s="5">
        <v>1</v>
      </c>
      <c r="B48" s="103" t="s">
        <v>4386</v>
      </c>
      <c r="C48" s="54">
        <v>1500000000</v>
      </c>
      <c r="D48" s="5" t="s">
        <v>4387</v>
      </c>
      <c r="E48" s="109" t="s">
        <v>4388</v>
      </c>
      <c r="F48" s="64" t="s">
        <v>4389</v>
      </c>
    </row>
    <row r="49" spans="1:6" ht="31.2" x14ac:dyDescent="0.3">
      <c r="A49" s="5">
        <f t="shared" ref="A49:A70" si="2">SUM(A48+1)</f>
        <v>2</v>
      </c>
      <c r="B49" s="103" t="s">
        <v>4390</v>
      </c>
      <c r="C49" s="54">
        <v>1000000000</v>
      </c>
      <c r="D49" s="5" t="s">
        <v>4391</v>
      </c>
      <c r="E49" s="109" t="s">
        <v>4392</v>
      </c>
      <c r="F49" s="64" t="s">
        <v>4393</v>
      </c>
    </row>
    <row r="50" spans="1:6" ht="31.2" x14ac:dyDescent="0.3">
      <c r="A50" s="5">
        <f t="shared" si="2"/>
        <v>3</v>
      </c>
      <c r="B50" s="103" t="s">
        <v>4394</v>
      </c>
      <c r="C50" s="54">
        <v>1000000000</v>
      </c>
      <c r="D50" s="5" t="s">
        <v>4395</v>
      </c>
      <c r="E50" s="109" t="s">
        <v>4392</v>
      </c>
      <c r="F50" s="64" t="s">
        <v>4396</v>
      </c>
    </row>
    <row r="51" spans="1:6" ht="31.2" x14ac:dyDescent="0.3">
      <c r="A51" s="5">
        <f t="shared" si="2"/>
        <v>4</v>
      </c>
      <c r="B51" s="103" t="s">
        <v>4397</v>
      </c>
      <c r="C51" s="54">
        <v>1000000000</v>
      </c>
      <c r="D51" s="5" t="s">
        <v>4398</v>
      </c>
      <c r="E51" s="109" t="s">
        <v>4392</v>
      </c>
      <c r="F51" s="64" t="s">
        <v>4399</v>
      </c>
    </row>
    <row r="52" spans="1:6" ht="31.2" x14ac:dyDescent="0.3">
      <c r="A52" s="5">
        <f t="shared" si="2"/>
        <v>5</v>
      </c>
      <c r="B52" s="103" t="s">
        <v>4400</v>
      </c>
      <c r="C52" s="54">
        <v>2000000000</v>
      </c>
      <c r="D52" s="5" t="s">
        <v>4401</v>
      </c>
      <c r="E52" s="109" t="s">
        <v>4402</v>
      </c>
      <c r="F52" s="64" t="s">
        <v>4403</v>
      </c>
    </row>
    <row r="53" spans="1:6" ht="31.2" x14ac:dyDescent="0.3">
      <c r="A53" s="5">
        <f t="shared" si="2"/>
        <v>6</v>
      </c>
      <c r="B53" s="103" t="s">
        <v>4404</v>
      </c>
      <c r="C53" s="54">
        <v>600000000</v>
      </c>
      <c r="D53" s="5" t="s">
        <v>4405</v>
      </c>
      <c r="E53" s="109" t="s">
        <v>4406</v>
      </c>
      <c r="F53" s="64" t="s">
        <v>4403</v>
      </c>
    </row>
    <row r="54" spans="1:6" ht="31.2" x14ac:dyDescent="0.3">
      <c r="A54" s="5">
        <f t="shared" si="2"/>
        <v>7</v>
      </c>
      <c r="B54" s="103" t="s">
        <v>4407</v>
      </c>
      <c r="C54" s="54">
        <v>1100000000</v>
      </c>
      <c r="D54" s="5" t="s">
        <v>4408</v>
      </c>
      <c r="E54" s="109" t="s">
        <v>4409</v>
      </c>
      <c r="F54" s="64" t="s">
        <v>3267</v>
      </c>
    </row>
    <row r="55" spans="1:6" ht="31.2" x14ac:dyDescent="0.3">
      <c r="A55" s="5">
        <f t="shared" si="2"/>
        <v>8</v>
      </c>
      <c r="B55" s="103" t="s">
        <v>4410</v>
      </c>
      <c r="C55" s="54">
        <v>1000000000</v>
      </c>
      <c r="D55" s="5" t="s">
        <v>4411</v>
      </c>
      <c r="E55" s="109" t="s">
        <v>4412</v>
      </c>
      <c r="F55" s="64" t="s">
        <v>3267</v>
      </c>
    </row>
    <row r="56" spans="1:6" ht="31.2" x14ac:dyDescent="0.3">
      <c r="A56" s="5">
        <f t="shared" si="2"/>
        <v>9</v>
      </c>
      <c r="B56" s="103" t="s">
        <v>4413</v>
      </c>
      <c r="C56" s="54">
        <v>800000000</v>
      </c>
      <c r="D56" s="5" t="s">
        <v>4414</v>
      </c>
      <c r="E56" s="109" t="s">
        <v>4415</v>
      </c>
      <c r="F56" s="64" t="s">
        <v>3267</v>
      </c>
    </row>
    <row r="57" spans="1:6" ht="31.2" x14ac:dyDescent="0.3">
      <c r="A57" s="5">
        <f t="shared" si="2"/>
        <v>10</v>
      </c>
      <c r="B57" s="103" t="s">
        <v>4416</v>
      </c>
      <c r="C57" s="54">
        <v>1000000000</v>
      </c>
      <c r="D57" s="5" t="s">
        <v>4417</v>
      </c>
      <c r="E57" s="109" t="s">
        <v>4418</v>
      </c>
      <c r="F57" s="64" t="s">
        <v>4419</v>
      </c>
    </row>
    <row r="58" spans="1:6" ht="31.2" x14ac:dyDescent="0.3">
      <c r="A58" s="5">
        <f t="shared" si="2"/>
        <v>11</v>
      </c>
      <c r="B58" s="103" t="s">
        <v>4420</v>
      </c>
      <c r="C58" s="54">
        <v>1000000000</v>
      </c>
      <c r="D58" s="5" t="s">
        <v>4421</v>
      </c>
      <c r="E58" s="109" t="s">
        <v>4422</v>
      </c>
      <c r="F58" s="64" t="s">
        <v>4419</v>
      </c>
    </row>
    <row r="59" spans="1:6" ht="31.2" x14ac:dyDescent="0.3">
      <c r="A59" s="5">
        <f t="shared" si="2"/>
        <v>12</v>
      </c>
      <c r="B59" s="103" t="s">
        <v>4423</v>
      </c>
      <c r="C59" s="54">
        <v>1000000000</v>
      </c>
      <c r="D59" s="5" t="s">
        <v>4424</v>
      </c>
      <c r="E59" s="109" t="s">
        <v>4425</v>
      </c>
      <c r="F59" s="64" t="s">
        <v>3267</v>
      </c>
    </row>
    <row r="60" spans="1:6" ht="31.2" x14ac:dyDescent="0.3">
      <c r="A60" s="5">
        <f t="shared" si="2"/>
        <v>13</v>
      </c>
      <c r="B60" s="103" t="s">
        <v>4426</v>
      </c>
      <c r="C60" s="54">
        <v>3000000000</v>
      </c>
      <c r="D60" s="5" t="s">
        <v>4427</v>
      </c>
      <c r="E60" s="109" t="s">
        <v>4428</v>
      </c>
      <c r="F60" s="64" t="s">
        <v>4429</v>
      </c>
    </row>
    <row r="61" spans="1:6" ht="31.2" x14ac:dyDescent="0.3">
      <c r="A61" s="5">
        <f t="shared" si="2"/>
        <v>14</v>
      </c>
      <c r="B61" s="103" t="s">
        <v>4430</v>
      </c>
      <c r="C61" s="54">
        <v>500000000</v>
      </c>
      <c r="D61" s="5" t="s">
        <v>4431</v>
      </c>
      <c r="E61" s="109" t="s">
        <v>4432</v>
      </c>
      <c r="F61" s="64" t="s">
        <v>3155</v>
      </c>
    </row>
    <row r="62" spans="1:6" ht="31.2" x14ac:dyDescent="0.3">
      <c r="A62" s="5">
        <f t="shared" si="2"/>
        <v>15</v>
      </c>
      <c r="B62" s="103" t="s">
        <v>4433</v>
      </c>
      <c r="C62" s="54">
        <v>5000000000</v>
      </c>
      <c r="D62" s="5" t="s">
        <v>4434</v>
      </c>
      <c r="E62" s="109" t="s">
        <v>4435</v>
      </c>
      <c r="F62" s="64" t="s">
        <v>3155</v>
      </c>
    </row>
    <row r="63" spans="1:6" ht="31.2" x14ac:dyDescent="0.3">
      <c r="A63" s="5">
        <f t="shared" si="2"/>
        <v>16</v>
      </c>
      <c r="B63" s="103" t="s">
        <v>4436</v>
      </c>
      <c r="C63" s="54">
        <v>1000000000</v>
      </c>
      <c r="D63" s="5" t="s">
        <v>4437</v>
      </c>
      <c r="E63" s="109" t="s">
        <v>4438</v>
      </c>
      <c r="F63" s="64" t="s">
        <v>3267</v>
      </c>
    </row>
    <row r="64" spans="1:6" ht="31.2" x14ac:dyDescent="0.3">
      <c r="A64" s="5">
        <f t="shared" si="2"/>
        <v>17</v>
      </c>
      <c r="B64" s="103" t="s">
        <v>4439</v>
      </c>
      <c r="C64" s="54">
        <v>750000000</v>
      </c>
      <c r="D64" s="5" t="s">
        <v>4440</v>
      </c>
      <c r="E64" s="109" t="s">
        <v>4441</v>
      </c>
      <c r="F64" s="64" t="s">
        <v>3267</v>
      </c>
    </row>
    <row r="65" spans="1:6" ht="31.2" x14ac:dyDescent="0.3">
      <c r="A65" s="5">
        <f t="shared" si="2"/>
        <v>18</v>
      </c>
      <c r="B65" s="103" t="s">
        <v>4442</v>
      </c>
      <c r="C65" s="54">
        <v>2000000000</v>
      </c>
      <c r="D65" s="5" t="s">
        <v>4443</v>
      </c>
      <c r="E65" s="109" t="s">
        <v>4444</v>
      </c>
      <c r="F65" s="64" t="s">
        <v>3155</v>
      </c>
    </row>
    <row r="66" spans="1:6" ht="31.2" x14ac:dyDescent="0.3">
      <c r="A66" s="5">
        <f t="shared" si="2"/>
        <v>19</v>
      </c>
      <c r="B66" s="103" t="s">
        <v>4445</v>
      </c>
      <c r="C66" s="54">
        <v>1000000000</v>
      </c>
      <c r="D66" s="5" t="s">
        <v>4446</v>
      </c>
      <c r="E66" s="109" t="s">
        <v>4447</v>
      </c>
      <c r="F66" s="64" t="s">
        <v>3267</v>
      </c>
    </row>
    <row r="67" spans="1:6" ht="31.2" x14ac:dyDescent="0.3">
      <c r="A67" s="5">
        <f t="shared" si="2"/>
        <v>20</v>
      </c>
      <c r="B67" s="103" t="s">
        <v>4448</v>
      </c>
      <c r="C67" s="54">
        <v>175000000</v>
      </c>
      <c r="D67" s="5" t="s">
        <v>4449</v>
      </c>
      <c r="E67" s="109" t="s">
        <v>4450</v>
      </c>
      <c r="F67" s="64" t="s">
        <v>764</v>
      </c>
    </row>
    <row r="68" spans="1:6" ht="46.8" x14ac:dyDescent="0.3">
      <c r="A68" s="5">
        <f t="shared" si="2"/>
        <v>21</v>
      </c>
      <c r="B68" s="103" t="s">
        <v>4451</v>
      </c>
      <c r="C68" s="54">
        <v>100000000</v>
      </c>
      <c r="D68" s="5" t="s">
        <v>4452</v>
      </c>
      <c r="E68" s="109" t="s">
        <v>4453</v>
      </c>
      <c r="F68" s="64" t="s">
        <v>4389</v>
      </c>
    </row>
    <row r="69" spans="1:6" ht="31.2" x14ac:dyDescent="0.3">
      <c r="A69" s="5">
        <f t="shared" si="2"/>
        <v>22</v>
      </c>
      <c r="B69" s="103" t="s">
        <v>4454</v>
      </c>
      <c r="C69" s="54">
        <v>200000000</v>
      </c>
      <c r="D69" s="5" t="s">
        <v>4455</v>
      </c>
      <c r="E69" s="109" t="s">
        <v>4456</v>
      </c>
      <c r="F69" s="64" t="s">
        <v>3267</v>
      </c>
    </row>
    <row r="70" spans="1:6" ht="31.2" x14ac:dyDescent="0.3">
      <c r="A70" s="5">
        <f t="shared" si="2"/>
        <v>23</v>
      </c>
      <c r="B70" s="103" t="s">
        <v>4457</v>
      </c>
      <c r="C70" s="54">
        <v>500000000</v>
      </c>
      <c r="D70" s="5" t="s">
        <v>4458</v>
      </c>
      <c r="E70" s="109" t="s">
        <v>4459</v>
      </c>
      <c r="F70" s="64" t="s">
        <v>4460</v>
      </c>
    </row>
    <row r="71" spans="1:6" x14ac:dyDescent="0.3">
      <c r="A71" s="5"/>
      <c r="B71" s="5"/>
      <c r="C71" s="54"/>
      <c r="D71" s="5"/>
      <c r="E71" s="109"/>
      <c r="F71" s="64"/>
    </row>
    <row r="72" spans="1:6" x14ac:dyDescent="0.3">
      <c r="A72" s="5"/>
      <c r="B72" s="104" t="s">
        <v>4461</v>
      </c>
      <c r="C72" s="54">
        <f>SUM(C73:C81)</f>
        <v>7950000000</v>
      </c>
      <c r="D72" s="5"/>
      <c r="E72" s="109"/>
      <c r="F72" s="64"/>
    </row>
    <row r="73" spans="1:6" ht="31.2" x14ac:dyDescent="0.3">
      <c r="A73" s="5">
        <f>SUM(A70+1)</f>
        <v>24</v>
      </c>
      <c r="B73" s="103" t="s">
        <v>4462</v>
      </c>
      <c r="C73" s="54">
        <v>1500000000</v>
      </c>
      <c r="D73" s="5" t="s">
        <v>4463</v>
      </c>
      <c r="E73" s="109" t="s">
        <v>4464</v>
      </c>
      <c r="F73" s="64" t="s">
        <v>4460</v>
      </c>
    </row>
    <row r="74" spans="1:6" ht="31.2" x14ac:dyDescent="0.3">
      <c r="A74" s="5">
        <f t="shared" ref="A74:A81" si="3">SUM(A73+1)</f>
        <v>25</v>
      </c>
      <c r="B74" s="103" t="s">
        <v>4465</v>
      </c>
      <c r="C74" s="54">
        <v>1500000000</v>
      </c>
      <c r="D74" s="5" t="s">
        <v>4466</v>
      </c>
      <c r="E74" s="109" t="s">
        <v>4467</v>
      </c>
      <c r="F74" s="64" t="s">
        <v>4468</v>
      </c>
    </row>
    <row r="75" spans="1:6" ht="31.2" x14ac:dyDescent="0.3">
      <c r="A75" s="5">
        <f t="shared" si="3"/>
        <v>26</v>
      </c>
      <c r="B75" s="103" t="s">
        <v>4469</v>
      </c>
      <c r="C75" s="54">
        <v>700000000</v>
      </c>
      <c r="D75" s="5" t="s">
        <v>4470</v>
      </c>
      <c r="E75" s="109" t="s">
        <v>4471</v>
      </c>
      <c r="F75" s="64" t="s">
        <v>4399</v>
      </c>
    </row>
    <row r="76" spans="1:6" ht="31.2" x14ac:dyDescent="0.3">
      <c r="A76" s="5">
        <f t="shared" si="3"/>
        <v>27</v>
      </c>
      <c r="B76" s="103" t="s">
        <v>4472</v>
      </c>
      <c r="C76" s="54">
        <v>750000000</v>
      </c>
      <c r="D76" s="5" t="s">
        <v>4473</v>
      </c>
      <c r="E76" s="109" t="s">
        <v>4474</v>
      </c>
      <c r="F76" s="64"/>
    </row>
    <row r="77" spans="1:6" ht="31.2" x14ac:dyDescent="0.3">
      <c r="A77" s="5">
        <f t="shared" si="3"/>
        <v>28</v>
      </c>
      <c r="B77" s="103" t="s">
        <v>4475</v>
      </c>
      <c r="C77" s="54">
        <v>1000000000</v>
      </c>
      <c r="D77" s="5" t="s">
        <v>4476</v>
      </c>
      <c r="E77" s="109" t="s">
        <v>4467</v>
      </c>
      <c r="F77" s="64" t="s">
        <v>764</v>
      </c>
    </row>
    <row r="78" spans="1:6" ht="31.2" x14ac:dyDescent="0.3">
      <c r="A78" s="5">
        <f t="shared" si="3"/>
        <v>29</v>
      </c>
      <c r="B78" s="103" t="s">
        <v>4477</v>
      </c>
      <c r="C78" s="54">
        <v>200000000</v>
      </c>
      <c r="D78" s="5" t="s">
        <v>4478</v>
      </c>
      <c r="E78" s="109" t="s">
        <v>4479</v>
      </c>
      <c r="F78" s="64" t="s">
        <v>4480</v>
      </c>
    </row>
    <row r="79" spans="1:6" ht="31.2" x14ac:dyDescent="0.3">
      <c r="A79" s="5">
        <f t="shared" si="3"/>
        <v>30</v>
      </c>
      <c r="B79" s="103" t="s">
        <v>4481</v>
      </c>
      <c r="C79" s="54">
        <v>1000000000</v>
      </c>
      <c r="D79" s="5" t="s">
        <v>4482</v>
      </c>
      <c r="E79" s="109" t="s">
        <v>4483</v>
      </c>
      <c r="F79" s="64" t="s">
        <v>4396</v>
      </c>
    </row>
    <row r="80" spans="1:6" ht="31.2" x14ac:dyDescent="0.3">
      <c r="A80" s="5">
        <f t="shared" si="3"/>
        <v>31</v>
      </c>
      <c r="B80" s="103" t="s">
        <v>4484</v>
      </c>
      <c r="C80" s="54">
        <v>1000000000</v>
      </c>
      <c r="D80" s="5" t="s">
        <v>4485</v>
      </c>
      <c r="E80" s="109" t="s">
        <v>4486</v>
      </c>
      <c r="F80" s="64" t="s">
        <v>4460</v>
      </c>
    </row>
    <row r="81" spans="1:6" ht="31.2" x14ac:dyDescent="0.3">
      <c r="A81" s="5">
        <f t="shared" si="3"/>
        <v>32</v>
      </c>
      <c r="B81" s="103" t="s">
        <v>4487</v>
      </c>
      <c r="C81" s="54">
        <v>300000000</v>
      </c>
      <c r="D81" s="5" t="s">
        <v>4488</v>
      </c>
      <c r="E81" s="109" t="s">
        <v>4479</v>
      </c>
      <c r="F81" s="64" t="s">
        <v>4489</v>
      </c>
    </row>
    <row r="82" spans="1:6" x14ac:dyDescent="0.3">
      <c r="A82" s="5"/>
      <c r="B82" s="5"/>
      <c r="C82" s="54"/>
      <c r="D82" s="5"/>
      <c r="E82" s="109"/>
      <c r="F82" s="64"/>
    </row>
    <row r="83" spans="1:6" ht="31.2" x14ac:dyDescent="0.3">
      <c r="A83" s="5"/>
      <c r="B83" s="104" t="s">
        <v>4490</v>
      </c>
      <c r="C83" s="54">
        <f>SUM(C84:C86)</f>
        <v>17850000000</v>
      </c>
      <c r="D83" s="5"/>
      <c r="E83" s="109"/>
      <c r="F83" s="64"/>
    </row>
    <row r="84" spans="1:6" ht="31.2" x14ac:dyDescent="0.3">
      <c r="A84" s="5">
        <f>SUM(A81+1)</f>
        <v>33</v>
      </c>
      <c r="B84" s="103" t="s">
        <v>4491</v>
      </c>
      <c r="C84" s="54">
        <v>9172000000</v>
      </c>
      <c r="D84" s="5" t="s">
        <v>4492</v>
      </c>
      <c r="E84" s="109" t="s">
        <v>4493</v>
      </c>
      <c r="F84" s="64" t="s">
        <v>3155</v>
      </c>
    </row>
    <row r="85" spans="1:6" ht="31.2" x14ac:dyDescent="0.3">
      <c r="A85" s="5">
        <f>SUM(A84+1)</f>
        <v>34</v>
      </c>
      <c r="B85" s="103" t="s">
        <v>4494</v>
      </c>
      <c r="C85" s="54">
        <v>5325000000</v>
      </c>
      <c r="D85" s="5" t="s">
        <v>4495</v>
      </c>
      <c r="E85" s="109" t="s">
        <v>4496</v>
      </c>
      <c r="F85" s="64" t="s">
        <v>4497</v>
      </c>
    </row>
    <row r="86" spans="1:6" ht="31.2" x14ac:dyDescent="0.3">
      <c r="A86" s="5">
        <f>SUM(A85+1)</f>
        <v>35</v>
      </c>
      <c r="B86" s="103" t="s">
        <v>4498</v>
      </c>
      <c r="C86" s="54">
        <v>3353000000</v>
      </c>
      <c r="D86" s="5" t="s">
        <v>4499</v>
      </c>
      <c r="E86" s="109" t="s">
        <v>4500</v>
      </c>
      <c r="F86" s="64" t="s">
        <v>4501</v>
      </c>
    </row>
    <row r="87" spans="1:6" x14ac:dyDescent="0.3">
      <c r="A87" s="5"/>
      <c r="B87" s="5"/>
      <c r="C87" s="54"/>
      <c r="D87" s="5"/>
      <c r="E87" s="109"/>
      <c r="F87" s="64"/>
    </row>
    <row r="88" spans="1:6" x14ac:dyDescent="0.3">
      <c r="A88" s="118" t="s">
        <v>250</v>
      </c>
      <c r="B88" s="81" t="s">
        <v>885</v>
      </c>
      <c r="C88" s="117">
        <f>SUM(C89:C92)</f>
        <v>280000000</v>
      </c>
      <c r="D88" s="5"/>
      <c r="E88" s="109"/>
      <c r="F88" s="64"/>
    </row>
    <row r="89" spans="1:6" ht="31.2" x14ac:dyDescent="0.3">
      <c r="A89" s="5">
        <v>1</v>
      </c>
      <c r="B89" s="5" t="s">
        <v>4502</v>
      </c>
      <c r="C89" s="54">
        <v>200000000</v>
      </c>
      <c r="D89" s="5" t="s">
        <v>4503</v>
      </c>
      <c r="E89" s="109" t="s">
        <v>918</v>
      </c>
      <c r="F89" s="64" t="s">
        <v>121</v>
      </c>
    </row>
    <row r="90" spans="1:6" ht="31.2" x14ac:dyDescent="0.3">
      <c r="A90" s="5">
        <f>SUM(A89+1)</f>
        <v>2</v>
      </c>
      <c r="B90" s="5" t="s">
        <v>889</v>
      </c>
      <c r="C90" s="54">
        <v>20000000</v>
      </c>
      <c r="D90" s="5" t="s">
        <v>4504</v>
      </c>
      <c r="E90" s="109" t="s">
        <v>918</v>
      </c>
      <c r="F90" s="64" t="s">
        <v>121</v>
      </c>
    </row>
    <row r="91" spans="1:6" ht="31.2" x14ac:dyDescent="0.3">
      <c r="A91" s="5">
        <f>SUM(A90+1)</f>
        <v>3</v>
      </c>
      <c r="B91" s="5" t="s">
        <v>4505</v>
      </c>
      <c r="C91" s="54">
        <v>40000000</v>
      </c>
      <c r="D91" s="5" t="s">
        <v>4506</v>
      </c>
      <c r="E91" s="109" t="s">
        <v>1810</v>
      </c>
      <c r="F91" s="64" t="s">
        <v>121</v>
      </c>
    </row>
    <row r="92" spans="1:6" ht="31.2" x14ac:dyDescent="0.3">
      <c r="A92" s="5">
        <f>SUM(A91+1)</f>
        <v>4</v>
      </c>
      <c r="B92" s="5" t="s">
        <v>4507</v>
      </c>
      <c r="C92" s="54">
        <v>20000000</v>
      </c>
      <c r="D92" s="5" t="s">
        <v>4508</v>
      </c>
      <c r="E92" s="109" t="s">
        <v>918</v>
      </c>
      <c r="F92" s="64" t="s">
        <v>121</v>
      </c>
    </row>
    <row r="93" spans="1:6" x14ac:dyDescent="0.3">
      <c r="A93" s="5"/>
      <c r="B93" s="5"/>
      <c r="C93" s="54"/>
      <c r="D93" s="5"/>
      <c r="E93" s="109"/>
      <c r="F93" s="64"/>
    </row>
    <row r="94" spans="1:6" ht="31.2" x14ac:dyDescent="0.3">
      <c r="A94" s="118" t="s">
        <v>253</v>
      </c>
      <c r="B94" s="81" t="s">
        <v>4509</v>
      </c>
      <c r="C94" s="117">
        <f>SUM(C95)</f>
        <v>20000000</v>
      </c>
      <c r="D94" s="5"/>
      <c r="E94" s="109"/>
      <c r="F94" s="64"/>
    </row>
    <row r="95" spans="1:6" ht="31.2" x14ac:dyDescent="0.3">
      <c r="A95" s="5">
        <v>1</v>
      </c>
      <c r="B95" s="5" t="s">
        <v>4510</v>
      </c>
      <c r="C95" s="54">
        <v>20000000</v>
      </c>
      <c r="D95" s="5" t="s">
        <v>4511</v>
      </c>
      <c r="E95" s="109" t="s">
        <v>3455</v>
      </c>
      <c r="F95" s="64" t="s">
        <v>121</v>
      </c>
    </row>
    <row r="96" spans="1:6" x14ac:dyDescent="0.3">
      <c r="A96" s="5"/>
      <c r="B96" s="5"/>
      <c r="C96" s="54"/>
      <c r="D96" s="5"/>
      <c r="E96" s="109"/>
      <c r="F96" s="64"/>
    </row>
    <row r="97" spans="1:6" ht="31.2" x14ac:dyDescent="0.3">
      <c r="A97" s="118" t="s">
        <v>256</v>
      </c>
      <c r="B97" s="81" t="s">
        <v>4512</v>
      </c>
      <c r="C97" s="120">
        <f>SUM(C98+C102+C103+C104+C105+C107+C121)</f>
        <v>11650000000</v>
      </c>
      <c r="D97" s="5"/>
      <c r="E97" s="109"/>
      <c r="F97" s="64"/>
    </row>
    <row r="98" spans="1:6" ht="31.2" x14ac:dyDescent="0.3">
      <c r="A98" s="5"/>
      <c r="B98" s="104" t="s">
        <v>4513</v>
      </c>
      <c r="C98" s="54">
        <f>SUM(C99:C100)</f>
        <v>150000000</v>
      </c>
      <c r="D98" s="5"/>
      <c r="E98" s="109"/>
      <c r="F98" s="64"/>
    </row>
    <row r="99" spans="1:6" ht="31.2" x14ac:dyDescent="0.3">
      <c r="A99" s="5">
        <v>1</v>
      </c>
      <c r="B99" s="103" t="s">
        <v>4514</v>
      </c>
      <c r="C99" s="113">
        <v>50000000</v>
      </c>
      <c r="D99" s="5" t="s">
        <v>4515</v>
      </c>
      <c r="E99" s="109" t="s">
        <v>487</v>
      </c>
      <c r="F99" s="64" t="s">
        <v>4460</v>
      </c>
    </row>
    <row r="100" spans="1:6" ht="31.2" x14ac:dyDescent="0.3">
      <c r="A100" s="5">
        <f>SUM(A99+1)</f>
        <v>2</v>
      </c>
      <c r="B100" s="103" t="s">
        <v>4516</v>
      </c>
      <c r="C100" s="113">
        <v>100000000</v>
      </c>
      <c r="D100" s="5" t="s">
        <v>4517</v>
      </c>
      <c r="E100" s="109" t="s">
        <v>487</v>
      </c>
      <c r="F100" s="64" t="s">
        <v>3267</v>
      </c>
    </row>
    <row r="101" spans="1:6" x14ac:dyDescent="0.3">
      <c r="A101" s="5"/>
      <c r="B101" s="103"/>
      <c r="C101" s="113"/>
      <c r="D101" s="5"/>
      <c r="E101" s="109"/>
      <c r="F101" s="64"/>
    </row>
    <row r="102" spans="1:6" ht="31.2" x14ac:dyDescent="0.3">
      <c r="A102" s="5">
        <f>SUM(A100+1)</f>
        <v>3</v>
      </c>
      <c r="B102" s="5" t="s">
        <v>4518</v>
      </c>
      <c r="C102" s="54">
        <v>150000000</v>
      </c>
      <c r="D102" s="5" t="s">
        <v>4519</v>
      </c>
      <c r="E102" s="109" t="s">
        <v>3455</v>
      </c>
      <c r="F102" s="64" t="s">
        <v>121</v>
      </c>
    </row>
    <row r="103" spans="1:6" ht="31.2" x14ac:dyDescent="0.3">
      <c r="A103" s="5">
        <f>SUM(A102+1)</f>
        <v>4</v>
      </c>
      <c r="B103" s="5" t="s">
        <v>4520</v>
      </c>
      <c r="C103" s="54">
        <v>900000000</v>
      </c>
      <c r="D103" s="5" t="s">
        <v>4521</v>
      </c>
      <c r="E103" s="109" t="s">
        <v>3455</v>
      </c>
      <c r="F103" s="64" t="s">
        <v>3228</v>
      </c>
    </row>
    <row r="104" spans="1:6" x14ac:dyDescent="0.3">
      <c r="A104" s="5">
        <f>SUM(A103+1)</f>
        <v>5</v>
      </c>
      <c r="B104" s="5" t="s">
        <v>4522</v>
      </c>
      <c r="C104" s="54">
        <v>30000000</v>
      </c>
      <c r="D104" s="5" t="s">
        <v>4522</v>
      </c>
      <c r="E104" s="109" t="s">
        <v>1979</v>
      </c>
      <c r="F104" s="64" t="s">
        <v>3228</v>
      </c>
    </row>
    <row r="105" spans="1:6" x14ac:dyDescent="0.3">
      <c r="A105" s="5">
        <f>SUM(A104+1)</f>
        <v>6</v>
      </c>
      <c r="B105" s="5" t="s">
        <v>4523</v>
      </c>
      <c r="C105" s="54">
        <v>30000000</v>
      </c>
      <c r="D105" s="5" t="s">
        <v>4523</v>
      </c>
      <c r="E105" s="109" t="s">
        <v>1979</v>
      </c>
      <c r="F105" s="64" t="s">
        <v>3228</v>
      </c>
    </row>
    <row r="106" spans="1:6" x14ac:dyDescent="0.3">
      <c r="A106" s="5"/>
      <c r="B106" s="5"/>
      <c r="C106" s="54"/>
      <c r="D106" s="5"/>
      <c r="E106" s="109"/>
      <c r="F106" s="64"/>
    </row>
    <row r="107" spans="1:6" x14ac:dyDescent="0.3">
      <c r="A107" s="5"/>
      <c r="B107" s="104" t="s">
        <v>4524</v>
      </c>
      <c r="C107" s="54">
        <f>SUM(C108:C119)</f>
        <v>10350000000</v>
      </c>
      <c r="D107" s="5"/>
      <c r="E107" s="109"/>
      <c r="F107" s="64"/>
    </row>
    <row r="108" spans="1:6" ht="46.8" x14ac:dyDescent="0.3">
      <c r="A108" s="5">
        <f>SUM(A105+1)</f>
        <v>7</v>
      </c>
      <c r="B108" s="105" t="s">
        <v>4525</v>
      </c>
      <c r="C108" s="113">
        <v>750000000</v>
      </c>
      <c r="D108" s="106" t="s">
        <v>4526</v>
      </c>
      <c r="E108" s="109" t="s">
        <v>4527</v>
      </c>
      <c r="F108" s="64" t="s">
        <v>3267</v>
      </c>
    </row>
    <row r="109" spans="1:6" ht="46.8" x14ac:dyDescent="0.3">
      <c r="A109" s="5">
        <f t="shared" ref="A109:A119" si="4">SUM(A108+1)</f>
        <v>8</v>
      </c>
      <c r="B109" s="105" t="s">
        <v>4528</v>
      </c>
      <c r="C109" s="113">
        <v>200000000</v>
      </c>
      <c r="D109" s="106" t="s">
        <v>4529</v>
      </c>
      <c r="E109" s="109" t="s">
        <v>4530</v>
      </c>
      <c r="F109" s="64" t="s">
        <v>3155</v>
      </c>
    </row>
    <row r="110" spans="1:6" ht="46.8" x14ac:dyDescent="0.3">
      <c r="A110" s="5">
        <f t="shared" si="4"/>
        <v>9</v>
      </c>
      <c r="B110" s="105" t="s">
        <v>4531</v>
      </c>
      <c r="C110" s="113">
        <v>200000000</v>
      </c>
      <c r="D110" s="106" t="s">
        <v>4532</v>
      </c>
      <c r="E110" s="109" t="s">
        <v>4533</v>
      </c>
      <c r="F110" s="64" t="s">
        <v>4534</v>
      </c>
    </row>
    <row r="111" spans="1:6" ht="46.8" x14ac:dyDescent="0.3">
      <c r="A111" s="5">
        <f t="shared" si="4"/>
        <v>10</v>
      </c>
      <c r="B111" s="105" t="s">
        <v>4535</v>
      </c>
      <c r="C111" s="113">
        <v>100000000</v>
      </c>
      <c r="D111" s="106" t="s">
        <v>4536</v>
      </c>
      <c r="E111" s="109" t="s">
        <v>4537</v>
      </c>
      <c r="F111" s="64" t="s">
        <v>3267</v>
      </c>
    </row>
    <row r="112" spans="1:6" ht="62.4" x14ac:dyDescent="0.3">
      <c r="A112" s="5">
        <f t="shared" si="4"/>
        <v>11</v>
      </c>
      <c r="B112" s="105" t="s">
        <v>4538</v>
      </c>
      <c r="C112" s="113">
        <v>100000000</v>
      </c>
      <c r="D112" s="106" t="s">
        <v>4539</v>
      </c>
      <c r="E112" s="109" t="s">
        <v>4537</v>
      </c>
      <c r="F112" s="64" t="s">
        <v>3267</v>
      </c>
    </row>
    <row r="113" spans="1:6" ht="46.8" x14ac:dyDescent="0.3">
      <c r="A113" s="5">
        <f t="shared" si="4"/>
        <v>12</v>
      </c>
      <c r="B113" s="105" t="s">
        <v>4540</v>
      </c>
      <c r="C113" s="113">
        <v>200000000</v>
      </c>
      <c r="D113" s="106" t="s">
        <v>4541</v>
      </c>
      <c r="E113" s="109" t="s">
        <v>4533</v>
      </c>
      <c r="F113" s="64" t="s">
        <v>4403</v>
      </c>
    </row>
    <row r="114" spans="1:6" ht="46.8" x14ac:dyDescent="0.3">
      <c r="A114" s="5">
        <f t="shared" si="4"/>
        <v>13</v>
      </c>
      <c r="B114" s="105" t="s">
        <v>4542</v>
      </c>
      <c r="C114" s="113">
        <v>100000000</v>
      </c>
      <c r="D114" s="106" t="s">
        <v>4543</v>
      </c>
      <c r="E114" s="109" t="s">
        <v>4537</v>
      </c>
      <c r="F114" s="64" t="s">
        <v>3267</v>
      </c>
    </row>
    <row r="115" spans="1:6" ht="46.8" x14ac:dyDescent="0.3">
      <c r="A115" s="5">
        <f t="shared" si="4"/>
        <v>14</v>
      </c>
      <c r="B115" s="105" t="s">
        <v>4544</v>
      </c>
      <c r="C115" s="113">
        <v>200000000</v>
      </c>
      <c r="D115" s="106" t="s">
        <v>4545</v>
      </c>
      <c r="E115" s="109"/>
      <c r="F115" s="64" t="s">
        <v>3155</v>
      </c>
    </row>
    <row r="116" spans="1:6" ht="31.2" x14ac:dyDescent="0.3">
      <c r="A116" s="5">
        <f t="shared" si="4"/>
        <v>15</v>
      </c>
      <c r="B116" s="105" t="s">
        <v>4546</v>
      </c>
      <c r="C116" s="113">
        <v>1500000000</v>
      </c>
      <c r="D116" s="106" t="s">
        <v>4547</v>
      </c>
      <c r="E116" s="109" t="s">
        <v>4548</v>
      </c>
      <c r="F116" s="64" t="s">
        <v>3267</v>
      </c>
    </row>
    <row r="117" spans="1:6" ht="31.2" x14ac:dyDescent="0.3">
      <c r="A117" s="5">
        <f t="shared" si="4"/>
        <v>16</v>
      </c>
      <c r="B117" s="105" t="s">
        <v>4549</v>
      </c>
      <c r="C117" s="113">
        <v>500000000</v>
      </c>
      <c r="D117" s="106" t="s">
        <v>4550</v>
      </c>
      <c r="E117" s="109" t="s">
        <v>4548</v>
      </c>
      <c r="F117" s="64" t="s">
        <v>4389</v>
      </c>
    </row>
    <row r="118" spans="1:6" ht="31.2" x14ac:dyDescent="0.3">
      <c r="A118" s="5">
        <f t="shared" si="4"/>
        <v>17</v>
      </c>
      <c r="B118" s="105" t="s">
        <v>4551</v>
      </c>
      <c r="C118" s="113">
        <v>2500000000</v>
      </c>
      <c r="D118" s="106" t="s">
        <v>4552</v>
      </c>
      <c r="E118" s="109" t="s">
        <v>4553</v>
      </c>
      <c r="F118" s="64" t="s">
        <v>4403</v>
      </c>
    </row>
    <row r="119" spans="1:6" ht="31.2" x14ac:dyDescent="0.3">
      <c r="A119" s="5">
        <f t="shared" si="4"/>
        <v>18</v>
      </c>
      <c r="B119" s="105" t="s">
        <v>4554</v>
      </c>
      <c r="C119" s="113">
        <v>4000000000</v>
      </c>
      <c r="D119" s="106" t="s">
        <v>4555</v>
      </c>
      <c r="E119" s="109" t="s">
        <v>4548</v>
      </c>
      <c r="F119" s="64" t="s">
        <v>764</v>
      </c>
    </row>
    <row r="120" spans="1:6" x14ac:dyDescent="0.3">
      <c r="A120" s="5"/>
      <c r="B120" s="105"/>
      <c r="C120" s="54"/>
      <c r="D120" s="5"/>
      <c r="E120" s="109"/>
      <c r="F120" s="64"/>
    </row>
    <row r="121" spans="1:6" x14ac:dyDescent="0.3">
      <c r="A121" s="5">
        <f>SUM(A119+1)</f>
        <v>19</v>
      </c>
      <c r="B121" s="5" t="s">
        <v>4556</v>
      </c>
      <c r="C121" s="54">
        <v>40000000</v>
      </c>
      <c r="D121" s="5" t="s">
        <v>4557</v>
      </c>
      <c r="E121" s="109" t="s">
        <v>4558</v>
      </c>
      <c r="F121" s="64" t="s">
        <v>423</v>
      </c>
    </row>
    <row r="122" spans="1:6" x14ac:dyDescent="0.3">
      <c r="A122" s="5"/>
      <c r="B122" s="5"/>
      <c r="C122" s="54"/>
      <c r="D122" s="5"/>
      <c r="E122" s="109"/>
      <c r="F122" s="64"/>
    </row>
    <row r="123" spans="1:6" ht="31.2" x14ac:dyDescent="0.3">
      <c r="A123" s="118" t="s">
        <v>123</v>
      </c>
      <c r="B123" s="81" t="s">
        <v>4559</v>
      </c>
      <c r="C123" s="117">
        <f>SUM(C124)</f>
        <v>4970000000</v>
      </c>
      <c r="D123" s="5"/>
      <c r="E123" s="109"/>
      <c r="F123" s="64"/>
    </row>
    <row r="124" spans="1:6" x14ac:dyDescent="0.3">
      <c r="A124" s="5"/>
      <c r="B124" s="104" t="s">
        <v>4560</v>
      </c>
      <c r="C124" s="16">
        <f>SUM(C125:C148)</f>
        <v>4970000000</v>
      </c>
      <c r="D124" s="5"/>
      <c r="E124" s="109"/>
      <c r="F124" s="64"/>
    </row>
    <row r="125" spans="1:6" ht="31.2" x14ac:dyDescent="0.3">
      <c r="A125" s="5">
        <v>1</v>
      </c>
      <c r="B125" s="103" t="s">
        <v>4561</v>
      </c>
      <c r="C125" s="16">
        <v>200000000</v>
      </c>
      <c r="D125" s="5" t="s">
        <v>4562</v>
      </c>
      <c r="E125" s="109" t="s">
        <v>4563</v>
      </c>
      <c r="F125" s="64" t="s">
        <v>4564</v>
      </c>
    </row>
    <row r="126" spans="1:6" ht="31.2" x14ac:dyDescent="0.3">
      <c r="A126" s="5">
        <f t="shared" ref="A126:A148" si="5">SUM(A125+1)</f>
        <v>2</v>
      </c>
      <c r="B126" s="103" t="s">
        <v>4565</v>
      </c>
      <c r="C126" s="16">
        <v>200000000</v>
      </c>
      <c r="D126" s="5" t="s">
        <v>4566</v>
      </c>
      <c r="E126" s="109" t="s">
        <v>4567</v>
      </c>
      <c r="F126" s="64" t="s">
        <v>4568</v>
      </c>
    </row>
    <row r="127" spans="1:6" ht="31.2" x14ac:dyDescent="0.3">
      <c r="A127" s="5">
        <f t="shared" si="5"/>
        <v>3</v>
      </c>
      <c r="B127" s="103" t="s">
        <v>4569</v>
      </c>
      <c r="C127" s="16">
        <v>200000000</v>
      </c>
      <c r="D127" s="5" t="s">
        <v>4570</v>
      </c>
      <c r="E127" s="109" t="s">
        <v>4571</v>
      </c>
      <c r="F127" s="64" t="s">
        <v>4396</v>
      </c>
    </row>
    <row r="128" spans="1:6" ht="31.2" x14ac:dyDescent="0.3">
      <c r="A128" s="5">
        <f t="shared" si="5"/>
        <v>4</v>
      </c>
      <c r="B128" s="103" t="s">
        <v>4572</v>
      </c>
      <c r="C128" s="16">
        <v>200000000</v>
      </c>
      <c r="D128" s="5" t="s">
        <v>4573</v>
      </c>
      <c r="E128" s="109" t="s">
        <v>4530</v>
      </c>
      <c r="F128" s="64" t="s">
        <v>4574</v>
      </c>
    </row>
    <row r="129" spans="1:6" ht="31.2" x14ac:dyDescent="0.3">
      <c r="A129" s="5">
        <f t="shared" si="5"/>
        <v>5</v>
      </c>
      <c r="B129" s="103" t="s">
        <v>4575</v>
      </c>
      <c r="C129" s="16">
        <v>200000000</v>
      </c>
      <c r="D129" s="5" t="s">
        <v>4576</v>
      </c>
      <c r="E129" s="109" t="s">
        <v>4577</v>
      </c>
      <c r="F129" s="64" t="s">
        <v>4480</v>
      </c>
    </row>
    <row r="130" spans="1:6" ht="31.2" x14ac:dyDescent="0.3">
      <c r="A130" s="5">
        <f t="shared" si="5"/>
        <v>6</v>
      </c>
      <c r="B130" s="103" t="s">
        <v>4578</v>
      </c>
      <c r="C130" s="16">
        <v>200000000</v>
      </c>
      <c r="D130" s="5" t="s">
        <v>4579</v>
      </c>
      <c r="E130" s="109" t="s">
        <v>4530</v>
      </c>
      <c r="F130" s="64" t="s">
        <v>3267</v>
      </c>
    </row>
    <row r="131" spans="1:6" ht="31.2" x14ac:dyDescent="0.3">
      <c r="A131" s="5">
        <f t="shared" si="5"/>
        <v>7</v>
      </c>
      <c r="B131" s="103" t="s">
        <v>4580</v>
      </c>
      <c r="C131" s="16">
        <v>200000000</v>
      </c>
      <c r="D131" s="5" t="s">
        <v>4581</v>
      </c>
      <c r="E131" s="109" t="s">
        <v>4582</v>
      </c>
      <c r="F131" s="64" t="s">
        <v>4396</v>
      </c>
    </row>
    <row r="132" spans="1:6" ht="31.2" x14ac:dyDescent="0.3">
      <c r="A132" s="5">
        <f t="shared" si="5"/>
        <v>8</v>
      </c>
      <c r="B132" s="103" t="s">
        <v>4583</v>
      </c>
      <c r="C132" s="16">
        <v>500000000</v>
      </c>
      <c r="D132" s="5" t="s">
        <v>4584</v>
      </c>
      <c r="E132" s="109" t="s">
        <v>4585</v>
      </c>
      <c r="F132" s="64" t="s">
        <v>4393</v>
      </c>
    </row>
    <row r="133" spans="1:6" ht="62.4" x14ac:dyDescent="0.3">
      <c r="A133" s="5">
        <f t="shared" si="5"/>
        <v>9</v>
      </c>
      <c r="B133" s="105" t="s">
        <v>4586</v>
      </c>
      <c r="C133" s="16">
        <v>200000000</v>
      </c>
      <c r="D133" s="106" t="s">
        <v>4587</v>
      </c>
      <c r="E133" s="109" t="s">
        <v>4588</v>
      </c>
      <c r="F133" s="64" t="s">
        <v>4589</v>
      </c>
    </row>
    <row r="134" spans="1:6" ht="31.2" x14ac:dyDescent="0.3">
      <c r="A134" s="5">
        <f t="shared" si="5"/>
        <v>10</v>
      </c>
      <c r="B134" s="103" t="s">
        <v>4590</v>
      </c>
      <c r="C134" s="16">
        <v>200000000</v>
      </c>
      <c r="D134" s="5" t="s">
        <v>4591</v>
      </c>
      <c r="E134" s="109" t="s">
        <v>4592</v>
      </c>
      <c r="F134" s="64" t="s">
        <v>764</v>
      </c>
    </row>
    <row r="135" spans="1:6" ht="46.8" x14ac:dyDescent="0.3">
      <c r="A135" s="5">
        <f t="shared" si="5"/>
        <v>11</v>
      </c>
      <c r="B135" s="103" t="s">
        <v>4593</v>
      </c>
      <c r="C135" s="16">
        <v>200000000</v>
      </c>
      <c r="D135" s="5" t="s">
        <v>4594</v>
      </c>
      <c r="E135" s="109" t="s">
        <v>4595</v>
      </c>
      <c r="F135" s="64" t="s">
        <v>4497</v>
      </c>
    </row>
    <row r="136" spans="1:6" ht="31.2" x14ac:dyDescent="0.3">
      <c r="A136" s="5">
        <f t="shared" si="5"/>
        <v>12</v>
      </c>
      <c r="B136" s="103" t="s">
        <v>4596</v>
      </c>
      <c r="C136" s="16">
        <v>200000000</v>
      </c>
      <c r="D136" s="5" t="s">
        <v>4597</v>
      </c>
      <c r="E136" s="109" t="s">
        <v>4598</v>
      </c>
      <c r="F136" s="64" t="s">
        <v>3224</v>
      </c>
    </row>
    <row r="137" spans="1:6" ht="46.8" x14ac:dyDescent="0.3">
      <c r="A137" s="5">
        <f t="shared" si="5"/>
        <v>13</v>
      </c>
      <c r="B137" s="103" t="s">
        <v>4599</v>
      </c>
      <c r="C137" s="16">
        <v>200000000</v>
      </c>
      <c r="D137" s="5" t="s">
        <v>4600</v>
      </c>
      <c r="E137" s="109" t="s">
        <v>4588</v>
      </c>
      <c r="F137" s="64" t="s">
        <v>4460</v>
      </c>
    </row>
    <row r="138" spans="1:6" ht="31.2" x14ac:dyDescent="0.3">
      <c r="A138" s="5">
        <f t="shared" si="5"/>
        <v>14</v>
      </c>
      <c r="B138" s="103" t="s">
        <v>4601</v>
      </c>
      <c r="C138" s="16">
        <v>200000000</v>
      </c>
      <c r="D138" s="5" t="s">
        <v>4602</v>
      </c>
      <c r="E138" s="109" t="s">
        <v>4537</v>
      </c>
      <c r="F138" s="64" t="s">
        <v>4603</v>
      </c>
    </row>
    <row r="139" spans="1:6" ht="31.2" x14ac:dyDescent="0.3">
      <c r="A139" s="5">
        <f t="shared" si="5"/>
        <v>15</v>
      </c>
      <c r="B139" s="103" t="s">
        <v>4604</v>
      </c>
      <c r="C139" s="16">
        <v>200000000</v>
      </c>
      <c r="D139" s="5" t="s">
        <v>4605</v>
      </c>
      <c r="E139" s="109" t="s">
        <v>4606</v>
      </c>
      <c r="F139" s="64" t="s">
        <v>4396</v>
      </c>
    </row>
    <row r="140" spans="1:6" ht="31.2" x14ac:dyDescent="0.3">
      <c r="A140" s="5">
        <f t="shared" si="5"/>
        <v>16</v>
      </c>
      <c r="B140" s="103" t="s">
        <v>4607</v>
      </c>
      <c r="C140" s="16">
        <v>200000000</v>
      </c>
      <c r="D140" s="5" t="s">
        <v>4608</v>
      </c>
      <c r="E140" s="109" t="s">
        <v>4553</v>
      </c>
      <c r="F140" s="64" t="s">
        <v>3267</v>
      </c>
    </row>
    <row r="141" spans="1:6" ht="46.8" x14ac:dyDescent="0.3">
      <c r="A141" s="5">
        <f t="shared" si="5"/>
        <v>17</v>
      </c>
      <c r="B141" s="103" t="s">
        <v>4609</v>
      </c>
      <c r="C141" s="16">
        <v>200000000</v>
      </c>
      <c r="D141" s="5" t="s">
        <v>4610</v>
      </c>
      <c r="E141" s="109" t="s">
        <v>4530</v>
      </c>
      <c r="F141" s="64" t="s">
        <v>4429</v>
      </c>
    </row>
    <row r="142" spans="1:6" ht="62.4" x14ac:dyDescent="0.3">
      <c r="A142" s="5">
        <f t="shared" si="5"/>
        <v>18</v>
      </c>
      <c r="B142" s="103" t="s">
        <v>4611</v>
      </c>
      <c r="C142" s="16">
        <v>200000000</v>
      </c>
      <c r="D142" s="5" t="s">
        <v>4612</v>
      </c>
      <c r="E142" s="109" t="s">
        <v>4530</v>
      </c>
      <c r="F142" s="64" t="s">
        <v>4429</v>
      </c>
    </row>
    <row r="143" spans="1:6" ht="46.8" x14ac:dyDescent="0.3">
      <c r="A143" s="5">
        <f t="shared" si="5"/>
        <v>19</v>
      </c>
      <c r="B143" s="103" t="s">
        <v>4613</v>
      </c>
      <c r="C143" s="16">
        <v>200000000</v>
      </c>
      <c r="D143" s="5" t="s">
        <v>4614</v>
      </c>
      <c r="E143" s="109" t="s">
        <v>4615</v>
      </c>
      <c r="F143" s="64" t="s">
        <v>4403</v>
      </c>
    </row>
    <row r="144" spans="1:6" ht="31.2" x14ac:dyDescent="0.3">
      <c r="A144" s="5">
        <f t="shared" si="5"/>
        <v>20</v>
      </c>
      <c r="B144" s="103" t="s">
        <v>4616</v>
      </c>
      <c r="C144" s="16">
        <v>160000000</v>
      </c>
      <c r="D144" s="5" t="s">
        <v>4617</v>
      </c>
      <c r="E144" s="109" t="s">
        <v>4588</v>
      </c>
      <c r="F144" s="64" t="s">
        <v>4480</v>
      </c>
    </row>
    <row r="145" spans="1:6" ht="31.2" x14ac:dyDescent="0.3">
      <c r="A145" s="5">
        <f t="shared" si="5"/>
        <v>21</v>
      </c>
      <c r="B145" s="103" t="s">
        <v>4618</v>
      </c>
      <c r="C145" s="16">
        <v>200000000</v>
      </c>
      <c r="D145" s="5" t="s">
        <v>4619</v>
      </c>
      <c r="E145" s="109" t="s">
        <v>4563</v>
      </c>
      <c r="F145" s="64" t="s">
        <v>4393</v>
      </c>
    </row>
    <row r="146" spans="1:6" ht="31.2" x14ac:dyDescent="0.3">
      <c r="A146" s="5">
        <f t="shared" si="5"/>
        <v>22</v>
      </c>
      <c r="B146" s="103" t="s">
        <v>4620</v>
      </c>
      <c r="C146" s="16">
        <v>150000000</v>
      </c>
      <c r="D146" s="5" t="s">
        <v>4621</v>
      </c>
      <c r="E146" s="109" t="s">
        <v>4588</v>
      </c>
      <c r="F146" s="64" t="s">
        <v>4534</v>
      </c>
    </row>
    <row r="147" spans="1:6" ht="31.2" x14ac:dyDescent="0.3">
      <c r="A147" s="5">
        <f t="shared" si="5"/>
        <v>23</v>
      </c>
      <c r="B147" s="103" t="s">
        <v>4622</v>
      </c>
      <c r="C147" s="16">
        <v>200000000</v>
      </c>
      <c r="D147" s="5" t="s">
        <v>4623</v>
      </c>
      <c r="E147" s="109" t="s">
        <v>4624</v>
      </c>
      <c r="F147" s="64" t="s">
        <v>4460</v>
      </c>
    </row>
    <row r="148" spans="1:6" ht="46.8" x14ac:dyDescent="0.3">
      <c r="A148" s="5">
        <f t="shared" si="5"/>
        <v>24</v>
      </c>
      <c r="B148" s="103" t="s">
        <v>4625</v>
      </c>
      <c r="C148" s="16">
        <v>160000000</v>
      </c>
      <c r="D148" s="5" t="s">
        <v>4626</v>
      </c>
      <c r="E148" s="109" t="s">
        <v>4627</v>
      </c>
      <c r="F148" s="64" t="s">
        <v>4480</v>
      </c>
    </row>
    <row r="149" spans="1:6" x14ac:dyDescent="0.3">
      <c r="A149" s="5"/>
      <c r="B149" s="5"/>
      <c r="C149" s="54"/>
      <c r="D149" s="5"/>
      <c r="E149" s="109"/>
      <c r="F149" s="64"/>
    </row>
    <row r="150" spans="1:6" ht="31.2" x14ac:dyDescent="0.3">
      <c r="A150" s="118" t="s">
        <v>257</v>
      </c>
      <c r="B150" s="81" t="s">
        <v>760</v>
      </c>
      <c r="C150" s="68">
        <f>SUM(C151)</f>
        <v>22000000</v>
      </c>
      <c r="D150" s="5"/>
      <c r="E150" s="109"/>
      <c r="F150" s="64"/>
    </row>
    <row r="151" spans="1:6" ht="31.2" x14ac:dyDescent="0.3">
      <c r="A151" s="5">
        <v>1</v>
      </c>
      <c r="B151" s="5" t="s">
        <v>4022</v>
      </c>
      <c r="C151" s="54">
        <v>22000000</v>
      </c>
      <c r="D151" s="5" t="s">
        <v>4628</v>
      </c>
      <c r="E151" s="109" t="s">
        <v>918</v>
      </c>
      <c r="F151" s="64" t="s">
        <v>423</v>
      </c>
    </row>
    <row r="152" spans="1:6" x14ac:dyDescent="0.3">
      <c r="A152" s="5"/>
      <c r="B152" s="5"/>
      <c r="C152" s="54"/>
      <c r="D152" s="5"/>
      <c r="E152" s="109"/>
      <c r="F152" s="64"/>
    </row>
    <row r="153" spans="1:6" ht="31.2" x14ac:dyDescent="0.3">
      <c r="A153" s="118" t="s">
        <v>258</v>
      </c>
      <c r="B153" s="81" t="s">
        <v>4629</v>
      </c>
      <c r="C153" s="117">
        <f>SUM(C154)</f>
        <v>2850000000</v>
      </c>
      <c r="D153" s="5"/>
      <c r="E153" s="109"/>
      <c r="F153" s="64"/>
    </row>
    <row r="154" spans="1:6" x14ac:dyDescent="0.3">
      <c r="A154" s="104"/>
      <c r="B154" s="104" t="s">
        <v>4630</v>
      </c>
      <c r="C154" s="114">
        <f>SUM(C155:C162)</f>
        <v>2850000000</v>
      </c>
      <c r="D154" s="5"/>
      <c r="E154" s="109"/>
      <c r="F154" s="64"/>
    </row>
    <row r="155" spans="1:6" ht="31.2" x14ac:dyDescent="0.3">
      <c r="A155" s="5">
        <v>1</v>
      </c>
      <c r="B155" s="103" t="s">
        <v>4631</v>
      </c>
      <c r="C155" s="113">
        <v>750000000</v>
      </c>
      <c r="D155" s="5" t="s">
        <v>4632</v>
      </c>
      <c r="E155" s="109" t="s">
        <v>4633</v>
      </c>
      <c r="F155" s="64" t="s">
        <v>4460</v>
      </c>
    </row>
    <row r="156" spans="1:6" ht="31.2" x14ac:dyDescent="0.3">
      <c r="A156" s="5">
        <f t="shared" ref="A156:A162" si="6">SUM(A155+1)</f>
        <v>2</v>
      </c>
      <c r="B156" s="103" t="s">
        <v>4634</v>
      </c>
      <c r="C156" s="113">
        <v>200000000</v>
      </c>
      <c r="D156" s="5" t="s">
        <v>4635</v>
      </c>
      <c r="E156" s="109" t="s">
        <v>4636</v>
      </c>
      <c r="F156" s="64" t="s">
        <v>764</v>
      </c>
    </row>
    <row r="157" spans="1:6" ht="31.2" x14ac:dyDescent="0.3">
      <c r="A157" s="5">
        <f t="shared" si="6"/>
        <v>3</v>
      </c>
      <c r="B157" s="103" t="s">
        <v>4637</v>
      </c>
      <c r="C157" s="113">
        <v>200000000</v>
      </c>
      <c r="D157" s="5" t="s">
        <v>4638</v>
      </c>
      <c r="E157" s="109" t="s">
        <v>4639</v>
      </c>
      <c r="F157" s="64" t="s">
        <v>3267</v>
      </c>
    </row>
    <row r="158" spans="1:6" ht="31.2" x14ac:dyDescent="0.3">
      <c r="A158" s="5">
        <f t="shared" si="6"/>
        <v>4</v>
      </c>
      <c r="B158" s="103" t="s">
        <v>4640</v>
      </c>
      <c r="C158" s="113">
        <v>1000000000</v>
      </c>
      <c r="D158" s="5" t="s">
        <v>4641</v>
      </c>
      <c r="E158" s="109" t="s">
        <v>4642</v>
      </c>
      <c r="F158" s="64" t="s">
        <v>4393</v>
      </c>
    </row>
    <row r="159" spans="1:6" ht="31.2" x14ac:dyDescent="0.3">
      <c r="A159" s="5">
        <f t="shared" si="6"/>
        <v>5</v>
      </c>
      <c r="B159" s="103" t="s">
        <v>4643</v>
      </c>
      <c r="C159" s="113">
        <v>200000000</v>
      </c>
      <c r="D159" s="5" t="s">
        <v>4644</v>
      </c>
      <c r="E159" s="109" t="s">
        <v>4645</v>
      </c>
      <c r="F159" s="64" t="s">
        <v>4646</v>
      </c>
    </row>
    <row r="160" spans="1:6" ht="31.2" x14ac:dyDescent="0.3">
      <c r="A160" s="5">
        <f t="shared" si="6"/>
        <v>6</v>
      </c>
      <c r="B160" s="103" t="s">
        <v>4647</v>
      </c>
      <c r="C160" s="113">
        <v>200000000</v>
      </c>
      <c r="D160" s="5" t="s">
        <v>4648</v>
      </c>
      <c r="E160" s="109" t="s">
        <v>4639</v>
      </c>
      <c r="F160" s="64" t="s">
        <v>4480</v>
      </c>
    </row>
    <row r="161" spans="1:6" ht="46.8" x14ac:dyDescent="0.3">
      <c r="A161" s="5">
        <f t="shared" si="6"/>
        <v>7</v>
      </c>
      <c r="B161" s="103" t="s">
        <v>4649</v>
      </c>
      <c r="C161" s="113">
        <v>100000000</v>
      </c>
      <c r="D161" s="5" t="s">
        <v>4650</v>
      </c>
      <c r="E161" s="109" t="s">
        <v>4651</v>
      </c>
      <c r="F161" s="64" t="s">
        <v>4389</v>
      </c>
    </row>
    <row r="162" spans="1:6" ht="31.2" x14ac:dyDescent="0.3">
      <c r="A162" s="5">
        <f t="shared" si="6"/>
        <v>8</v>
      </c>
      <c r="B162" s="103" t="s">
        <v>4652</v>
      </c>
      <c r="C162" s="113">
        <v>200000000</v>
      </c>
      <c r="D162" s="5" t="s">
        <v>4653</v>
      </c>
      <c r="E162" s="109" t="s">
        <v>4456</v>
      </c>
      <c r="F162" s="64" t="s">
        <v>4389</v>
      </c>
    </row>
    <row r="163" spans="1:6" x14ac:dyDescent="0.3">
      <c r="A163" s="5"/>
      <c r="B163" s="5"/>
      <c r="C163" s="54"/>
      <c r="D163" s="5"/>
      <c r="E163" s="109"/>
      <c r="F163" s="64"/>
    </row>
    <row r="164" spans="1:6" ht="31.2" x14ac:dyDescent="0.3">
      <c r="A164" s="118" t="s">
        <v>260</v>
      </c>
      <c r="B164" s="81" t="s">
        <v>4654</v>
      </c>
      <c r="C164" s="68">
        <f>SUM(C165)</f>
        <v>600000000</v>
      </c>
      <c r="D164" s="5"/>
      <c r="E164" s="109"/>
      <c r="F164" s="64"/>
    </row>
    <row r="165" spans="1:6" ht="31.2" x14ac:dyDescent="0.3">
      <c r="A165" s="5">
        <v>1</v>
      </c>
      <c r="B165" s="5" t="s">
        <v>4655</v>
      </c>
      <c r="C165" s="54">
        <v>600000000</v>
      </c>
      <c r="D165" s="5" t="s">
        <v>4656</v>
      </c>
      <c r="E165" s="109" t="s">
        <v>4657</v>
      </c>
      <c r="F165" s="64" t="s">
        <v>423</v>
      </c>
    </row>
    <row r="166" spans="1:6" x14ac:dyDescent="0.3">
      <c r="A166" s="5"/>
      <c r="B166" s="5"/>
      <c r="C166" s="54"/>
      <c r="D166" s="5"/>
      <c r="E166" s="109"/>
      <c r="F166" s="64"/>
    </row>
    <row r="167" spans="1:6" x14ac:dyDescent="0.3">
      <c r="A167" s="118" t="s">
        <v>261</v>
      </c>
      <c r="B167" s="81" t="s">
        <v>4658</v>
      </c>
      <c r="C167" s="68">
        <f>SUM(C168)</f>
        <v>1500000000</v>
      </c>
      <c r="D167" s="5"/>
      <c r="E167" s="109"/>
      <c r="F167" s="64"/>
    </row>
    <row r="168" spans="1:6" x14ac:dyDescent="0.3">
      <c r="A168" s="104"/>
      <c r="B168" s="104" t="s">
        <v>4659</v>
      </c>
      <c r="C168" s="115">
        <f>SUM(C169)</f>
        <v>1500000000</v>
      </c>
      <c r="D168" s="5"/>
      <c r="E168" s="109"/>
      <c r="F168" s="64"/>
    </row>
    <row r="169" spans="1:6" ht="31.2" x14ac:dyDescent="0.3">
      <c r="A169" s="5">
        <v>1</v>
      </c>
      <c r="B169" s="107" t="s">
        <v>4660</v>
      </c>
      <c r="C169" s="113">
        <v>1500000000</v>
      </c>
      <c r="D169" s="108" t="s">
        <v>4660</v>
      </c>
      <c r="E169" s="109" t="s">
        <v>4661</v>
      </c>
      <c r="F169" s="64" t="s">
        <v>423</v>
      </c>
    </row>
    <row r="170" spans="1:6" x14ac:dyDescent="0.3">
      <c r="A170" s="5"/>
      <c r="B170" s="5"/>
      <c r="C170" s="54"/>
      <c r="D170" s="5"/>
      <c r="E170" s="109"/>
      <c r="F170" s="64"/>
    </row>
    <row r="171" spans="1:6" ht="31.2" x14ac:dyDescent="0.3">
      <c r="A171" s="118" t="s">
        <v>840</v>
      </c>
      <c r="B171" s="81" t="s">
        <v>4662</v>
      </c>
      <c r="C171" s="68">
        <f>SUM(C172:C174)</f>
        <v>722400000</v>
      </c>
      <c r="D171" s="5"/>
      <c r="E171" s="109"/>
      <c r="F171" s="64"/>
    </row>
    <row r="172" spans="1:6" ht="46.8" x14ac:dyDescent="0.3">
      <c r="A172" s="5">
        <v>1</v>
      </c>
      <c r="B172" s="5" t="s">
        <v>4663</v>
      </c>
      <c r="C172" s="54">
        <v>72400000</v>
      </c>
      <c r="D172" s="5" t="s">
        <v>4664</v>
      </c>
      <c r="E172" s="109" t="s">
        <v>1223</v>
      </c>
      <c r="F172" s="64" t="s">
        <v>121</v>
      </c>
    </row>
    <row r="173" spans="1:6" ht="31.2" x14ac:dyDescent="0.3">
      <c r="A173" s="5">
        <f>SUM(A172+1)</f>
        <v>2</v>
      </c>
      <c r="B173" s="5" t="s">
        <v>4665</v>
      </c>
      <c r="C173" s="54">
        <v>450000000</v>
      </c>
      <c r="D173" s="5" t="s">
        <v>4666</v>
      </c>
      <c r="E173" s="109" t="s">
        <v>3455</v>
      </c>
      <c r="F173" s="64" t="s">
        <v>423</v>
      </c>
    </row>
    <row r="174" spans="1:6" ht="31.2" x14ac:dyDescent="0.3">
      <c r="A174" s="5">
        <f>SUM(A173+1)</f>
        <v>3</v>
      </c>
      <c r="B174" s="5" t="s">
        <v>4667</v>
      </c>
      <c r="C174" s="54">
        <v>200000000</v>
      </c>
      <c r="D174" s="5" t="s">
        <v>4668</v>
      </c>
      <c r="E174" s="109" t="s">
        <v>3855</v>
      </c>
      <c r="F174" s="64" t="s">
        <v>423</v>
      </c>
    </row>
    <row r="175" spans="1:6" x14ac:dyDescent="0.3">
      <c r="A175" s="5"/>
      <c r="B175" s="5"/>
      <c r="C175" s="54"/>
      <c r="D175" s="5"/>
      <c r="E175" s="109"/>
      <c r="F175" s="64"/>
    </row>
    <row r="176" spans="1:6" ht="46.8" x14ac:dyDescent="0.3">
      <c r="A176" s="118" t="s">
        <v>844</v>
      </c>
      <c r="B176" s="81" t="s">
        <v>4669</v>
      </c>
      <c r="C176" s="117">
        <f>SUM(C177+C197+C199)</f>
        <v>11947000000</v>
      </c>
      <c r="D176" s="5"/>
      <c r="E176" s="109"/>
      <c r="F176" s="64"/>
    </row>
    <row r="177" spans="1:6" ht="31.2" x14ac:dyDescent="0.3">
      <c r="A177" s="104"/>
      <c r="B177" s="104" t="s">
        <v>4670</v>
      </c>
      <c r="C177" s="115">
        <f>SUM(C178:C195)</f>
        <v>7347000000</v>
      </c>
      <c r="D177" s="5"/>
      <c r="E177" s="64"/>
      <c r="F177" s="64"/>
    </row>
    <row r="178" spans="1:6" ht="31.2" x14ac:dyDescent="0.3">
      <c r="A178" s="5">
        <v>1</v>
      </c>
      <c r="B178" s="103" t="s">
        <v>4671</v>
      </c>
      <c r="C178" s="113">
        <v>2415800000</v>
      </c>
      <c r="D178" s="5" t="s">
        <v>4672</v>
      </c>
      <c r="E178" s="64" t="s">
        <v>4673</v>
      </c>
      <c r="F178" s="64" t="s">
        <v>3267</v>
      </c>
    </row>
    <row r="179" spans="1:6" ht="31.2" x14ac:dyDescent="0.3">
      <c r="A179" s="5">
        <f t="shared" ref="A179:A195" si="7">SUM(A178+1)</f>
        <v>2</v>
      </c>
      <c r="B179" s="103" t="s">
        <v>4674</v>
      </c>
      <c r="C179" s="113">
        <v>300000000</v>
      </c>
      <c r="D179" s="5" t="s">
        <v>4675</v>
      </c>
      <c r="E179" s="64" t="s">
        <v>4676</v>
      </c>
      <c r="F179" s="64" t="s">
        <v>4403</v>
      </c>
    </row>
    <row r="180" spans="1:6" ht="31.2" x14ac:dyDescent="0.3">
      <c r="A180" s="5">
        <f t="shared" si="7"/>
        <v>3</v>
      </c>
      <c r="B180" s="103" t="s">
        <v>4677</v>
      </c>
      <c r="C180" s="113">
        <v>240500000</v>
      </c>
      <c r="D180" s="5" t="s">
        <v>4678</v>
      </c>
      <c r="E180" s="64" t="s">
        <v>4679</v>
      </c>
      <c r="F180" s="64" t="s">
        <v>4396</v>
      </c>
    </row>
    <row r="181" spans="1:6" ht="31.2" x14ac:dyDescent="0.3">
      <c r="A181" s="5">
        <f t="shared" si="7"/>
        <v>4</v>
      </c>
      <c r="B181" s="103" t="s">
        <v>4680</v>
      </c>
      <c r="C181" s="113">
        <v>288000000</v>
      </c>
      <c r="D181" s="5" t="s">
        <v>4681</v>
      </c>
      <c r="E181" s="64" t="s">
        <v>4679</v>
      </c>
      <c r="F181" s="64" t="s">
        <v>4403</v>
      </c>
    </row>
    <row r="182" spans="1:6" ht="31.2" x14ac:dyDescent="0.3">
      <c r="A182" s="5">
        <f t="shared" si="7"/>
        <v>5</v>
      </c>
      <c r="B182" s="103" t="s">
        <v>4682</v>
      </c>
      <c r="C182" s="113">
        <v>301500000</v>
      </c>
      <c r="D182" s="5" t="s">
        <v>4683</v>
      </c>
      <c r="E182" s="64" t="s">
        <v>4676</v>
      </c>
      <c r="F182" s="64" t="s">
        <v>4429</v>
      </c>
    </row>
    <row r="183" spans="1:6" ht="31.2" x14ac:dyDescent="0.3">
      <c r="A183" s="5">
        <f t="shared" si="7"/>
        <v>6</v>
      </c>
      <c r="B183" s="103" t="s">
        <v>4684</v>
      </c>
      <c r="C183" s="113">
        <v>337500000</v>
      </c>
      <c r="D183" s="5" t="s">
        <v>4685</v>
      </c>
      <c r="E183" s="64" t="s">
        <v>4686</v>
      </c>
      <c r="F183" s="64" t="s">
        <v>4460</v>
      </c>
    </row>
    <row r="184" spans="1:6" ht="31.2" x14ac:dyDescent="0.3">
      <c r="A184" s="5">
        <f t="shared" si="7"/>
        <v>7</v>
      </c>
      <c r="B184" s="103" t="s">
        <v>4687</v>
      </c>
      <c r="C184" s="113">
        <v>360000000</v>
      </c>
      <c r="D184" s="5" t="s">
        <v>4688</v>
      </c>
      <c r="E184" s="64" t="s">
        <v>4689</v>
      </c>
      <c r="F184" s="64" t="s">
        <v>4480</v>
      </c>
    </row>
    <row r="185" spans="1:6" ht="31.2" x14ac:dyDescent="0.3">
      <c r="A185" s="5">
        <f t="shared" si="7"/>
        <v>8</v>
      </c>
      <c r="B185" s="103" t="s">
        <v>4690</v>
      </c>
      <c r="C185" s="113">
        <v>240000000</v>
      </c>
      <c r="D185" s="5" t="s">
        <v>4691</v>
      </c>
      <c r="E185" s="64" t="s">
        <v>4692</v>
      </c>
      <c r="F185" s="64" t="s">
        <v>4403</v>
      </c>
    </row>
    <row r="186" spans="1:6" ht="31.2" x14ac:dyDescent="0.3">
      <c r="A186" s="5">
        <f t="shared" si="7"/>
        <v>9</v>
      </c>
      <c r="B186" s="103" t="s">
        <v>4693</v>
      </c>
      <c r="C186" s="113">
        <v>216000000</v>
      </c>
      <c r="D186" s="5" t="s">
        <v>4694</v>
      </c>
      <c r="E186" s="64" t="s">
        <v>4679</v>
      </c>
      <c r="F186" s="64" t="s">
        <v>4574</v>
      </c>
    </row>
    <row r="187" spans="1:6" ht="31.2" x14ac:dyDescent="0.3">
      <c r="A187" s="5">
        <f t="shared" si="7"/>
        <v>10</v>
      </c>
      <c r="B187" s="103" t="s">
        <v>4695</v>
      </c>
      <c r="C187" s="113">
        <v>280500000</v>
      </c>
      <c r="D187" s="5" t="s">
        <v>4696</v>
      </c>
      <c r="E187" s="64" t="s">
        <v>4679</v>
      </c>
      <c r="F187" s="64" t="s">
        <v>4574</v>
      </c>
    </row>
    <row r="188" spans="1:6" ht="31.2" x14ac:dyDescent="0.3">
      <c r="A188" s="5">
        <f t="shared" si="7"/>
        <v>11</v>
      </c>
      <c r="B188" s="103" t="s">
        <v>4697</v>
      </c>
      <c r="C188" s="113">
        <v>350000000</v>
      </c>
      <c r="D188" s="5" t="s">
        <v>4698</v>
      </c>
      <c r="E188" s="64" t="s">
        <v>4699</v>
      </c>
      <c r="F188" s="64" t="s">
        <v>4480</v>
      </c>
    </row>
    <row r="189" spans="1:6" ht="31.2" x14ac:dyDescent="0.3">
      <c r="A189" s="5">
        <f t="shared" si="7"/>
        <v>12</v>
      </c>
      <c r="B189" s="103" t="s">
        <v>4700</v>
      </c>
      <c r="C189" s="113">
        <v>250000000</v>
      </c>
      <c r="D189" s="5" t="s">
        <v>4701</v>
      </c>
      <c r="E189" s="64" t="s">
        <v>4699</v>
      </c>
      <c r="F189" s="64" t="s">
        <v>3224</v>
      </c>
    </row>
    <row r="190" spans="1:6" ht="31.2" x14ac:dyDescent="0.3">
      <c r="A190" s="5">
        <f t="shared" si="7"/>
        <v>13</v>
      </c>
      <c r="B190" s="103" t="s">
        <v>4702</v>
      </c>
      <c r="C190" s="113">
        <v>348500000</v>
      </c>
      <c r="D190" s="5" t="s">
        <v>4703</v>
      </c>
      <c r="E190" s="64" t="s">
        <v>4679</v>
      </c>
      <c r="F190" s="64" t="s">
        <v>4460</v>
      </c>
    </row>
    <row r="191" spans="1:6" ht="31.2" x14ac:dyDescent="0.3">
      <c r="A191" s="5">
        <f t="shared" si="7"/>
        <v>14</v>
      </c>
      <c r="B191" s="103" t="s">
        <v>4704</v>
      </c>
      <c r="C191" s="113">
        <v>335000000</v>
      </c>
      <c r="D191" s="5" t="s">
        <v>4705</v>
      </c>
      <c r="E191" s="64" t="s">
        <v>4676</v>
      </c>
      <c r="F191" s="64" t="s">
        <v>4564</v>
      </c>
    </row>
    <row r="192" spans="1:6" ht="31.2" x14ac:dyDescent="0.3">
      <c r="A192" s="5">
        <f t="shared" si="7"/>
        <v>15</v>
      </c>
      <c r="B192" s="103" t="s">
        <v>4706</v>
      </c>
      <c r="C192" s="113">
        <v>240000000</v>
      </c>
      <c r="D192" s="5" t="s">
        <v>4707</v>
      </c>
      <c r="E192" s="64" t="s">
        <v>4708</v>
      </c>
      <c r="F192" s="64" t="s">
        <v>4534</v>
      </c>
    </row>
    <row r="193" spans="1:6" ht="31.2" x14ac:dyDescent="0.3">
      <c r="A193" s="5">
        <f t="shared" si="7"/>
        <v>16</v>
      </c>
      <c r="B193" s="103" t="s">
        <v>4709</v>
      </c>
      <c r="C193" s="113">
        <v>277700000</v>
      </c>
      <c r="D193" s="5" t="s">
        <v>4710</v>
      </c>
      <c r="E193" s="64" t="s">
        <v>4711</v>
      </c>
      <c r="F193" s="64" t="s">
        <v>4534</v>
      </c>
    </row>
    <row r="194" spans="1:6" ht="31.2" x14ac:dyDescent="0.3">
      <c r="A194" s="5">
        <f t="shared" si="7"/>
        <v>17</v>
      </c>
      <c r="B194" s="103" t="s">
        <v>4712</v>
      </c>
      <c r="C194" s="113">
        <v>286000000</v>
      </c>
      <c r="D194" s="5" t="s">
        <v>4713</v>
      </c>
      <c r="E194" s="64" t="s">
        <v>4679</v>
      </c>
      <c r="F194" s="64" t="s">
        <v>4429</v>
      </c>
    </row>
    <row r="195" spans="1:6" ht="31.2" x14ac:dyDescent="0.3">
      <c r="A195" s="5">
        <f t="shared" si="7"/>
        <v>18</v>
      </c>
      <c r="B195" s="103" t="s">
        <v>4714</v>
      </c>
      <c r="C195" s="113">
        <v>280000000</v>
      </c>
      <c r="D195" s="5" t="s">
        <v>4715</v>
      </c>
      <c r="E195" s="64" t="s">
        <v>4679</v>
      </c>
      <c r="F195" s="64" t="s">
        <v>4429</v>
      </c>
    </row>
    <row r="196" spans="1:6" x14ac:dyDescent="0.3">
      <c r="A196" s="5"/>
      <c r="B196" s="103"/>
      <c r="C196" s="54"/>
      <c r="D196" s="5"/>
      <c r="E196" s="109"/>
      <c r="F196" s="64"/>
    </row>
    <row r="197" spans="1:6" x14ac:dyDescent="0.3">
      <c r="A197" s="5">
        <f>SUM(A195+1)</f>
        <v>19</v>
      </c>
      <c r="B197" s="5" t="s">
        <v>4716</v>
      </c>
      <c r="C197" s="54">
        <v>800000000</v>
      </c>
      <c r="D197" s="5"/>
      <c r="E197" s="109"/>
      <c r="F197" s="64"/>
    </row>
    <row r="198" spans="1:6" x14ac:dyDescent="0.3">
      <c r="A198" s="5"/>
      <c r="B198" s="5"/>
      <c r="C198" s="54"/>
      <c r="D198" s="5"/>
      <c r="E198" s="109"/>
      <c r="F198" s="64"/>
    </row>
    <row r="199" spans="1:6" x14ac:dyDescent="0.3">
      <c r="A199" s="5"/>
      <c r="B199" s="104" t="s">
        <v>4717</v>
      </c>
      <c r="C199" s="54">
        <f>SUM(C200:C220)</f>
        <v>3800000000</v>
      </c>
      <c r="D199" s="5"/>
      <c r="E199" s="109"/>
      <c r="F199" s="64"/>
    </row>
    <row r="200" spans="1:6" ht="31.2" x14ac:dyDescent="0.3">
      <c r="A200" s="5">
        <f>SUM(A197+1)</f>
        <v>20</v>
      </c>
      <c r="B200" s="103" t="s">
        <v>4718</v>
      </c>
      <c r="C200" s="113">
        <v>200000000</v>
      </c>
      <c r="D200" s="5" t="s">
        <v>4719</v>
      </c>
      <c r="E200" s="64" t="s">
        <v>4679</v>
      </c>
      <c r="F200" s="64" t="s">
        <v>764</v>
      </c>
    </row>
    <row r="201" spans="1:6" ht="31.2" x14ac:dyDescent="0.3">
      <c r="A201" s="5">
        <f t="shared" ref="A201:A220" si="8">SUM(A200+1)</f>
        <v>21</v>
      </c>
      <c r="B201" s="103" t="s">
        <v>4720</v>
      </c>
      <c r="C201" s="113">
        <v>200000000</v>
      </c>
      <c r="D201" s="5" t="s">
        <v>4721</v>
      </c>
      <c r="E201" s="64" t="s">
        <v>4679</v>
      </c>
      <c r="F201" s="64" t="s">
        <v>4460</v>
      </c>
    </row>
    <row r="202" spans="1:6" ht="31.2" x14ac:dyDescent="0.3">
      <c r="A202" s="5">
        <f t="shared" si="8"/>
        <v>22</v>
      </c>
      <c r="B202" s="103" t="s">
        <v>4722</v>
      </c>
      <c r="C202" s="113">
        <v>200035000</v>
      </c>
      <c r="D202" s="5" t="s">
        <v>4723</v>
      </c>
      <c r="E202" s="64" t="s">
        <v>4679</v>
      </c>
      <c r="F202" s="64" t="s">
        <v>4396</v>
      </c>
    </row>
    <row r="203" spans="1:6" ht="31.2" x14ac:dyDescent="0.3">
      <c r="A203" s="5">
        <f t="shared" si="8"/>
        <v>23</v>
      </c>
      <c r="B203" s="103" t="s">
        <v>4724</v>
      </c>
      <c r="C203" s="113">
        <v>149965000</v>
      </c>
      <c r="D203" s="5" t="s">
        <v>4725</v>
      </c>
      <c r="E203" s="64" t="s">
        <v>4679</v>
      </c>
      <c r="F203" s="64" t="s">
        <v>4646</v>
      </c>
    </row>
    <row r="204" spans="1:6" ht="31.2" x14ac:dyDescent="0.3">
      <c r="A204" s="5">
        <f t="shared" si="8"/>
        <v>24</v>
      </c>
      <c r="B204" s="103" t="s">
        <v>4726</v>
      </c>
      <c r="C204" s="113">
        <v>200000000</v>
      </c>
      <c r="D204" s="5" t="s">
        <v>4727</v>
      </c>
      <c r="E204" s="64" t="s">
        <v>4728</v>
      </c>
      <c r="F204" s="64" t="s">
        <v>4399</v>
      </c>
    </row>
    <row r="205" spans="1:6" ht="31.2" x14ac:dyDescent="0.3">
      <c r="A205" s="5">
        <f t="shared" si="8"/>
        <v>25</v>
      </c>
      <c r="B205" s="103" t="s">
        <v>4729</v>
      </c>
      <c r="C205" s="113">
        <v>200000000</v>
      </c>
      <c r="D205" s="5" t="s">
        <v>4730</v>
      </c>
      <c r="E205" s="64" t="s">
        <v>4728</v>
      </c>
      <c r="F205" s="64" t="s">
        <v>4403</v>
      </c>
    </row>
    <row r="206" spans="1:6" ht="31.2" x14ac:dyDescent="0.3">
      <c r="A206" s="5">
        <f t="shared" si="8"/>
        <v>26</v>
      </c>
      <c r="B206" s="103" t="s">
        <v>4731</v>
      </c>
      <c r="C206" s="113">
        <v>200000000</v>
      </c>
      <c r="D206" s="5" t="s">
        <v>4732</v>
      </c>
      <c r="E206" s="64" t="s">
        <v>4728</v>
      </c>
      <c r="F206" s="64" t="s">
        <v>4429</v>
      </c>
    </row>
    <row r="207" spans="1:6" ht="31.2" x14ac:dyDescent="0.3">
      <c r="A207" s="5">
        <f t="shared" si="8"/>
        <v>27</v>
      </c>
      <c r="B207" s="103" t="s">
        <v>4733</v>
      </c>
      <c r="C207" s="113">
        <v>200000000</v>
      </c>
      <c r="D207" s="5" t="s">
        <v>4734</v>
      </c>
      <c r="E207" s="64" t="s">
        <v>4728</v>
      </c>
      <c r="F207" s="64" t="s">
        <v>4393</v>
      </c>
    </row>
    <row r="208" spans="1:6" ht="46.8" x14ac:dyDescent="0.3">
      <c r="A208" s="5">
        <f t="shared" si="8"/>
        <v>28</v>
      </c>
      <c r="B208" s="103" t="s">
        <v>4735</v>
      </c>
      <c r="C208" s="113">
        <v>200000000</v>
      </c>
      <c r="D208" s="5" t="s">
        <v>4736</v>
      </c>
      <c r="E208" s="64" t="s">
        <v>4692</v>
      </c>
      <c r="F208" s="64" t="s">
        <v>4399</v>
      </c>
    </row>
    <row r="209" spans="1:6" ht="46.8" x14ac:dyDescent="0.3">
      <c r="A209" s="5">
        <f t="shared" si="8"/>
        <v>29</v>
      </c>
      <c r="B209" s="103" t="s">
        <v>4737</v>
      </c>
      <c r="C209" s="113">
        <v>200000000</v>
      </c>
      <c r="D209" s="5" t="s">
        <v>4738</v>
      </c>
      <c r="E209" s="64" t="s">
        <v>4739</v>
      </c>
      <c r="F209" s="64" t="s">
        <v>4429</v>
      </c>
    </row>
    <row r="210" spans="1:6" ht="46.8" x14ac:dyDescent="0.3">
      <c r="A210" s="5">
        <f t="shared" si="8"/>
        <v>30</v>
      </c>
      <c r="B210" s="103" t="s">
        <v>4740</v>
      </c>
      <c r="C210" s="113">
        <v>200000000</v>
      </c>
      <c r="D210" s="5" t="s">
        <v>4741</v>
      </c>
      <c r="E210" s="64" t="s">
        <v>4739</v>
      </c>
      <c r="F210" s="64" t="s">
        <v>4403</v>
      </c>
    </row>
    <row r="211" spans="1:6" ht="31.2" x14ac:dyDescent="0.3">
      <c r="A211" s="5">
        <f t="shared" si="8"/>
        <v>31</v>
      </c>
      <c r="B211" s="103" t="s">
        <v>4742</v>
      </c>
      <c r="C211" s="113">
        <v>200000000</v>
      </c>
      <c r="D211" s="5" t="s">
        <v>4743</v>
      </c>
      <c r="E211" s="64" t="s">
        <v>4739</v>
      </c>
      <c r="F211" s="64" t="s">
        <v>4574</v>
      </c>
    </row>
    <row r="212" spans="1:6" ht="46.8" x14ac:dyDescent="0.3">
      <c r="A212" s="5">
        <f t="shared" si="8"/>
        <v>32</v>
      </c>
      <c r="B212" s="103" t="s">
        <v>4744</v>
      </c>
      <c r="C212" s="113">
        <v>200000000</v>
      </c>
      <c r="D212" s="5" t="s">
        <v>4745</v>
      </c>
      <c r="E212" s="64" t="s">
        <v>4739</v>
      </c>
      <c r="F212" s="64" t="s">
        <v>4746</v>
      </c>
    </row>
    <row r="213" spans="1:6" ht="46.8" x14ac:dyDescent="0.3">
      <c r="A213" s="5">
        <f t="shared" si="8"/>
        <v>33</v>
      </c>
      <c r="B213" s="103" t="s">
        <v>4747</v>
      </c>
      <c r="C213" s="113">
        <v>100000000</v>
      </c>
      <c r="D213" s="5" t="s">
        <v>4748</v>
      </c>
      <c r="E213" s="64" t="s">
        <v>4749</v>
      </c>
      <c r="F213" s="64" t="s">
        <v>4750</v>
      </c>
    </row>
    <row r="214" spans="1:6" ht="46.8" x14ac:dyDescent="0.3">
      <c r="A214" s="5">
        <f t="shared" si="8"/>
        <v>34</v>
      </c>
      <c r="B214" s="103" t="s">
        <v>4751</v>
      </c>
      <c r="C214" s="113">
        <v>200000000</v>
      </c>
      <c r="D214" s="5" t="s">
        <v>4752</v>
      </c>
      <c r="E214" s="64" t="s">
        <v>4753</v>
      </c>
      <c r="F214" s="64" t="s">
        <v>4754</v>
      </c>
    </row>
    <row r="215" spans="1:6" ht="46.8" x14ac:dyDescent="0.3">
      <c r="A215" s="5">
        <f t="shared" si="8"/>
        <v>35</v>
      </c>
      <c r="B215" s="103" t="s">
        <v>4755</v>
      </c>
      <c r="C215" s="113">
        <v>200000000</v>
      </c>
      <c r="D215" s="5" t="s">
        <v>4756</v>
      </c>
      <c r="E215" s="64" t="s">
        <v>4739</v>
      </c>
      <c r="F215" s="64" t="s">
        <v>4757</v>
      </c>
    </row>
    <row r="216" spans="1:6" ht="46.8" x14ac:dyDescent="0.3">
      <c r="A216" s="5">
        <f t="shared" si="8"/>
        <v>36</v>
      </c>
      <c r="B216" s="103" t="s">
        <v>4758</v>
      </c>
      <c r="C216" s="113">
        <v>200000000</v>
      </c>
      <c r="D216" s="5" t="s">
        <v>4759</v>
      </c>
      <c r="E216" s="64" t="s">
        <v>4739</v>
      </c>
      <c r="F216" s="64" t="s">
        <v>4760</v>
      </c>
    </row>
    <row r="217" spans="1:6" ht="46.8" x14ac:dyDescent="0.3">
      <c r="A217" s="5">
        <f t="shared" si="8"/>
        <v>37</v>
      </c>
      <c r="B217" s="103" t="s">
        <v>4761</v>
      </c>
      <c r="C217" s="113">
        <v>150000000</v>
      </c>
      <c r="D217" s="5" t="s">
        <v>4762</v>
      </c>
      <c r="E217" s="64" t="s">
        <v>4749</v>
      </c>
      <c r="F217" s="64" t="s">
        <v>4763</v>
      </c>
    </row>
    <row r="218" spans="1:6" ht="46.8" x14ac:dyDescent="0.3">
      <c r="A218" s="5">
        <f t="shared" si="8"/>
        <v>38</v>
      </c>
      <c r="B218" s="103" t="s">
        <v>4764</v>
      </c>
      <c r="C218" s="113">
        <v>200000000</v>
      </c>
      <c r="D218" s="5" t="s">
        <v>4765</v>
      </c>
      <c r="E218" s="64" t="s">
        <v>4739</v>
      </c>
      <c r="F218" s="64" t="s">
        <v>4766</v>
      </c>
    </row>
    <row r="219" spans="1:6" ht="46.8" x14ac:dyDescent="0.3">
      <c r="A219" s="5">
        <f t="shared" si="8"/>
        <v>39</v>
      </c>
      <c r="B219" s="103" t="s">
        <v>4767</v>
      </c>
      <c r="C219" s="113">
        <v>100000000</v>
      </c>
      <c r="D219" s="5" t="s">
        <v>4768</v>
      </c>
      <c r="E219" s="64" t="s">
        <v>4749</v>
      </c>
      <c r="F219" s="64" t="s">
        <v>4769</v>
      </c>
    </row>
    <row r="220" spans="1:6" ht="46.8" x14ac:dyDescent="0.3">
      <c r="A220" s="5">
        <f t="shared" si="8"/>
        <v>40</v>
      </c>
      <c r="B220" s="103" t="s">
        <v>4770</v>
      </c>
      <c r="C220" s="113">
        <v>100000000</v>
      </c>
      <c r="D220" s="5" t="s">
        <v>4771</v>
      </c>
      <c r="E220" s="64" t="s">
        <v>4772</v>
      </c>
      <c r="F220" s="64" t="s">
        <v>4769</v>
      </c>
    </row>
    <row r="221" spans="1:6" x14ac:dyDescent="0.3">
      <c r="A221" s="5"/>
      <c r="B221" s="5"/>
      <c r="C221" s="54"/>
      <c r="D221" s="5"/>
      <c r="E221" s="109"/>
      <c r="F221" s="64"/>
    </row>
    <row r="222" spans="1:6" ht="31.2" x14ac:dyDescent="0.3">
      <c r="A222" s="118" t="s">
        <v>2312</v>
      </c>
      <c r="B222" s="81" t="s">
        <v>951</v>
      </c>
      <c r="C222" s="68">
        <f>SUM(C223)</f>
        <v>50000000</v>
      </c>
      <c r="D222" s="5"/>
      <c r="E222" s="109"/>
      <c r="F222" s="64"/>
    </row>
    <row r="223" spans="1:6" ht="31.2" x14ac:dyDescent="0.3">
      <c r="A223" s="5">
        <v>1</v>
      </c>
      <c r="B223" s="5" t="s">
        <v>4773</v>
      </c>
      <c r="C223" s="54">
        <v>50000000</v>
      </c>
      <c r="D223" s="5" t="s">
        <v>4774</v>
      </c>
      <c r="E223" s="109" t="s">
        <v>918</v>
      </c>
      <c r="F223" s="64" t="s">
        <v>121</v>
      </c>
    </row>
    <row r="224" spans="1:6" x14ac:dyDescent="0.3">
      <c r="A224" s="5"/>
      <c r="B224" s="5"/>
      <c r="C224" s="54"/>
      <c r="D224" s="5"/>
      <c r="E224" s="109"/>
      <c r="F224" s="64"/>
    </row>
    <row r="225" spans="1:6" ht="31.2" x14ac:dyDescent="0.3">
      <c r="A225" s="118" t="s">
        <v>2316</v>
      </c>
      <c r="B225" s="81" t="s">
        <v>1578</v>
      </c>
      <c r="C225" s="68">
        <f>SUM(C226)</f>
        <v>50000000</v>
      </c>
      <c r="D225" s="5"/>
      <c r="E225" s="109"/>
      <c r="F225" s="64"/>
    </row>
    <row r="226" spans="1:6" x14ac:dyDescent="0.3">
      <c r="A226" s="5">
        <v>1</v>
      </c>
      <c r="B226" s="5" t="s">
        <v>4775</v>
      </c>
      <c r="C226" s="54">
        <v>50000000</v>
      </c>
      <c r="D226" s="5" t="s">
        <v>4776</v>
      </c>
      <c r="E226" s="109" t="s">
        <v>918</v>
      </c>
      <c r="F226" s="64" t="s">
        <v>121</v>
      </c>
    </row>
    <row r="227" spans="1:6" x14ac:dyDescent="0.3">
      <c r="A227" s="5"/>
      <c r="B227" s="5"/>
      <c r="C227" s="54"/>
      <c r="D227" s="5"/>
      <c r="E227" s="109"/>
      <c r="F227" s="64"/>
    </row>
    <row r="228" spans="1:6" ht="31.2" x14ac:dyDescent="0.3">
      <c r="A228" s="118" t="s">
        <v>2319</v>
      </c>
      <c r="B228" s="81" t="s">
        <v>4777</v>
      </c>
      <c r="C228" s="120">
        <f>SUM(C229+C230+C232+C238+C239)</f>
        <v>5135000000</v>
      </c>
      <c r="D228" s="5"/>
      <c r="E228" s="109"/>
      <c r="F228" s="64"/>
    </row>
    <row r="229" spans="1:6" ht="31.2" x14ac:dyDescent="0.3">
      <c r="A229" s="5">
        <v>1</v>
      </c>
      <c r="B229" s="5" t="s">
        <v>4778</v>
      </c>
      <c r="C229" s="54">
        <v>4050000000</v>
      </c>
      <c r="D229" s="5" t="s">
        <v>4779</v>
      </c>
      <c r="E229" s="109" t="s">
        <v>4780</v>
      </c>
      <c r="F229" s="64" t="s">
        <v>423</v>
      </c>
    </row>
    <row r="230" spans="1:6" ht="31.2" x14ac:dyDescent="0.3">
      <c r="A230" s="5">
        <f>SUM(A229+1)</f>
        <v>2</v>
      </c>
      <c r="B230" s="5" t="s">
        <v>4781</v>
      </c>
      <c r="C230" s="54">
        <v>150000000</v>
      </c>
      <c r="D230" s="5" t="s">
        <v>4782</v>
      </c>
      <c r="E230" s="64" t="s">
        <v>4783</v>
      </c>
      <c r="F230" s="64" t="s">
        <v>423</v>
      </c>
    </row>
    <row r="231" spans="1:6" x14ac:dyDescent="0.3">
      <c r="A231" s="5"/>
      <c r="B231" s="5"/>
      <c r="C231" s="54"/>
      <c r="D231" s="5"/>
      <c r="E231" s="109"/>
      <c r="F231" s="64"/>
    </row>
    <row r="232" spans="1:6" x14ac:dyDescent="0.3">
      <c r="A232" s="5"/>
      <c r="B232" s="5" t="s">
        <v>4784</v>
      </c>
      <c r="C232" s="115">
        <f>SUM(C233:C236)</f>
        <v>820000000</v>
      </c>
      <c r="D232" s="5"/>
      <c r="E232" s="109"/>
      <c r="F232" s="64"/>
    </row>
    <row r="233" spans="1:6" ht="46.8" x14ac:dyDescent="0.3">
      <c r="A233" s="5">
        <f>SUM(A230+1)</f>
        <v>3</v>
      </c>
      <c r="B233" s="105" t="s">
        <v>4785</v>
      </c>
      <c r="C233" s="113">
        <v>225000000</v>
      </c>
      <c r="D233" s="106" t="s">
        <v>4786</v>
      </c>
      <c r="E233" s="109" t="s">
        <v>487</v>
      </c>
      <c r="F233" s="64" t="s">
        <v>4389</v>
      </c>
    </row>
    <row r="234" spans="1:6" ht="46.8" x14ac:dyDescent="0.3">
      <c r="A234" s="5">
        <f>SUM(A233+1)</f>
        <v>4</v>
      </c>
      <c r="B234" s="105" t="s">
        <v>4787</v>
      </c>
      <c r="C234" s="113">
        <v>265000000</v>
      </c>
      <c r="D234" s="106" t="s">
        <v>4788</v>
      </c>
      <c r="E234" s="109" t="s">
        <v>487</v>
      </c>
      <c r="F234" s="64" t="s">
        <v>4480</v>
      </c>
    </row>
    <row r="235" spans="1:6" ht="46.8" x14ac:dyDescent="0.3">
      <c r="A235" s="5">
        <f>SUM(A234+1)</f>
        <v>5</v>
      </c>
      <c r="B235" s="105" t="s">
        <v>4789</v>
      </c>
      <c r="C235" s="113">
        <v>280000000</v>
      </c>
      <c r="D235" s="106" t="s">
        <v>4790</v>
      </c>
      <c r="E235" s="109" t="s">
        <v>487</v>
      </c>
      <c r="F235" s="64" t="s">
        <v>3224</v>
      </c>
    </row>
    <row r="236" spans="1:6" x14ac:dyDescent="0.3">
      <c r="A236" s="5">
        <f>SUM(A235+1)</f>
        <v>6</v>
      </c>
      <c r="B236" s="105" t="s">
        <v>4791</v>
      </c>
      <c r="C236" s="113">
        <v>50000000</v>
      </c>
      <c r="D236" s="106" t="s">
        <v>4792</v>
      </c>
      <c r="E236" s="109" t="s">
        <v>3855</v>
      </c>
      <c r="F236" s="64" t="s">
        <v>423</v>
      </c>
    </row>
    <row r="237" spans="1:6" x14ac:dyDescent="0.3">
      <c r="A237" s="5"/>
      <c r="B237" s="105"/>
      <c r="C237" s="54"/>
      <c r="D237" s="5"/>
      <c r="E237" s="109"/>
      <c r="F237" s="64"/>
    </row>
    <row r="238" spans="1:6" ht="31.2" x14ac:dyDescent="0.3">
      <c r="A238" s="5">
        <f>SUM(A236+1)</f>
        <v>7</v>
      </c>
      <c r="B238" s="5" t="s">
        <v>4793</v>
      </c>
      <c r="C238" s="54">
        <v>75000000</v>
      </c>
      <c r="D238" s="5" t="s">
        <v>4794</v>
      </c>
      <c r="E238" s="109" t="s">
        <v>487</v>
      </c>
      <c r="F238" s="64" t="s">
        <v>423</v>
      </c>
    </row>
    <row r="239" spans="1:6" ht="46.8" x14ac:dyDescent="0.3">
      <c r="A239" s="5">
        <f>SUM(A238+1)</f>
        <v>8</v>
      </c>
      <c r="B239" s="5" t="s">
        <v>4795</v>
      </c>
      <c r="C239" s="54">
        <v>40000000</v>
      </c>
      <c r="D239" s="5" t="s">
        <v>4796</v>
      </c>
      <c r="E239" s="109" t="s">
        <v>487</v>
      </c>
      <c r="F239" s="64" t="s">
        <v>423</v>
      </c>
    </row>
    <row r="240" spans="1:6" x14ac:dyDescent="0.3">
      <c r="A240" s="5"/>
      <c r="B240" s="5"/>
      <c r="C240" s="54"/>
      <c r="D240" s="5"/>
      <c r="E240" s="109"/>
      <c r="F240" s="64"/>
    </row>
    <row r="241" spans="1:6" ht="31.2" x14ac:dyDescent="0.3">
      <c r="A241" s="118" t="s">
        <v>2321</v>
      </c>
      <c r="B241" s="81" t="s">
        <v>4797</v>
      </c>
      <c r="C241" s="117">
        <f>SUM(C242:C259)</f>
        <v>13615965000</v>
      </c>
      <c r="D241" s="5"/>
      <c r="E241" s="109"/>
      <c r="F241" s="64"/>
    </row>
    <row r="242" spans="1:6" ht="31.2" x14ac:dyDescent="0.3">
      <c r="A242" s="5">
        <v>1</v>
      </c>
      <c r="B242" s="5" t="s">
        <v>4798</v>
      </c>
      <c r="C242" s="54">
        <v>57475000</v>
      </c>
      <c r="D242" s="5" t="s">
        <v>4799</v>
      </c>
      <c r="E242" s="109" t="s">
        <v>3455</v>
      </c>
      <c r="F242" s="64" t="s">
        <v>423</v>
      </c>
    </row>
    <row r="243" spans="1:6" ht="46.8" x14ac:dyDescent="0.3">
      <c r="A243" s="5">
        <f t="shared" ref="A243:A259" si="9">SUM(A242+1)</f>
        <v>2</v>
      </c>
      <c r="B243" s="5" t="s">
        <v>4800</v>
      </c>
      <c r="C243" s="54">
        <v>710300000</v>
      </c>
      <c r="D243" s="5" t="s">
        <v>4801</v>
      </c>
      <c r="E243" s="109" t="s">
        <v>4802</v>
      </c>
      <c r="F243" s="64" t="s">
        <v>4399</v>
      </c>
    </row>
    <row r="244" spans="1:6" ht="46.8" x14ac:dyDescent="0.3">
      <c r="A244" s="5">
        <f t="shared" si="9"/>
        <v>3</v>
      </c>
      <c r="B244" s="5" t="s">
        <v>4803</v>
      </c>
      <c r="C244" s="54">
        <v>697700000</v>
      </c>
      <c r="D244" s="5" t="s">
        <v>4804</v>
      </c>
      <c r="E244" s="109" t="s">
        <v>4802</v>
      </c>
      <c r="F244" s="64" t="s">
        <v>4564</v>
      </c>
    </row>
    <row r="245" spans="1:6" ht="46.8" x14ac:dyDescent="0.3">
      <c r="A245" s="5">
        <f t="shared" si="9"/>
        <v>4</v>
      </c>
      <c r="B245" s="5" t="s">
        <v>4805</v>
      </c>
      <c r="C245" s="54">
        <v>798500000</v>
      </c>
      <c r="D245" s="5" t="s">
        <v>4806</v>
      </c>
      <c r="E245" s="109" t="s">
        <v>4802</v>
      </c>
      <c r="F245" s="64" t="s">
        <v>4429</v>
      </c>
    </row>
    <row r="246" spans="1:6" ht="46.8" x14ac:dyDescent="0.3">
      <c r="A246" s="5">
        <f t="shared" si="9"/>
        <v>5</v>
      </c>
      <c r="B246" s="5" t="s">
        <v>4807</v>
      </c>
      <c r="C246" s="54">
        <v>795620000</v>
      </c>
      <c r="D246" s="5" t="s">
        <v>4808</v>
      </c>
      <c r="E246" s="109" t="s">
        <v>4802</v>
      </c>
      <c r="F246" s="64" t="s">
        <v>4403</v>
      </c>
    </row>
    <row r="247" spans="1:6" ht="46.8" x14ac:dyDescent="0.3">
      <c r="A247" s="5">
        <f t="shared" si="9"/>
        <v>6</v>
      </c>
      <c r="B247" s="5" t="s">
        <v>4809</v>
      </c>
      <c r="C247" s="54">
        <v>783000000</v>
      </c>
      <c r="D247" s="5" t="s">
        <v>4810</v>
      </c>
      <c r="E247" s="109" t="s">
        <v>4802</v>
      </c>
      <c r="F247" s="64" t="s">
        <v>4396</v>
      </c>
    </row>
    <row r="248" spans="1:6" ht="46.8" x14ac:dyDescent="0.3">
      <c r="A248" s="5">
        <f t="shared" si="9"/>
        <v>7</v>
      </c>
      <c r="B248" s="5" t="s">
        <v>4811</v>
      </c>
      <c r="C248" s="54">
        <v>757800000</v>
      </c>
      <c r="D248" s="5" t="s">
        <v>4812</v>
      </c>
      <c r="E248" s="109" t="s">
        <v>4802</v>
      </c>
      <c r="F248" s="64" t="s">
        <v>3224</v>
      </c>
    </row>
    <row r="249" spans="1:6" ht="46.8" x14ac:dyDescent="0.3">
      <c r="A249" s="5">
        <f t="shared" si="9"/>
        <v>8</v>
      </c>
      <c r="B249" s="5" t="s">
        <v>4813</v>
      </c>
      <c r="C249" s="54">
        <v>824900000</v>
      </c>
      <c r="D249" s="5" t="s">
        <v>4814</v>
      </c>
      <c r="E249" s="109" t="s">
        <v>4802</v>
      </c>
      <c r="F249" s="64" t="s">
        <v>4574</v>
      </c>
    </row>
    <row r="250" spans="1:6" ht="46.8" x14ac:dyDescent="0.3">
      <c r="A250" s="5">
        <f t="shared" si="9"/>
        <v>9</v>
      </c>
      <c r="B250" s="5" t="s">
        <v>4815</v>
      </c>
      <c r="C250" s="54">
        <v>808200000</v>
      </c>
      <c r="D250" s="5" t="s">
        <v>4816</v>
      </c>
      <c r="E250" s="109" t="s">
        <v>4802</v>
      </c>
      <c r="F250" s="64" t="s">
        <v>4480</v>
      </c>
    </row>
    <row r="251" spans="1:6" ht="46.8" x14ac:dyDescent="0.3">
      <c r="A251" s="5">
        <f t="shared" si="9"/>
        <v>10</v>
      </c>
      <c r="B251" s="5" t="s">
        <v>4817</v>
      </c>
      <c r="C251" s="54">
        <v>923200000</v>
      </c>
      <c r="D251" s="5" t="s">
        <v>4818</v>
      </c>
      <c r="E251" s="109" t="s">
        <v>4802</v>
      </c>
      <c r="F251" s="64" t="s">
        <v>3267</v>
      </c>
    </row>
    <row r="252" spans="1:6" ht="46.8" x14ac:dyDescent="0.3">
      <c r="A252" s="5">
        <f t="shared" si="9"/>
        <v>11</v>
      </c>
      <c r="B252" s="5" t="s">
        <v>4819</v>
      </c>
      <c r="C252" s="54">
        <v>962270000</v>
      </c>
      <c r="D252" s="5" t="s">
        <v>4820</v>
      </c>
      <c r="E252" s="109" t="s">
        <v>4802</v>
      </c>
      <c r="F252" s="64" t="s">
        <v>764</v>
      </c>
    </row>
    <row r="253" spans="1:6" ht="46.8" x14ac:dyDescent="0.3">
      <c r="A253" s="5">
        <f t="shared" si="9"/>
        <v>12</v>
      </c>
      <c r="B253" s="5" t="s">
        <v>4821</v>
      </c>
      <c r="C253" s="54">
        <v>820600000</v>
      </c>
      <c r="D253" s="5" t="s">
        <v>4822</v>
      </c>
      <c r="E253" s="109" t="s">
        <v>4802</v>
      </c>
      <c r="F253" s="64" t="s">
        <v>4646</v>
      </c>
    </row>
    <row r="254" spans="1:6" ht="46.8" x14ac:dyDescent="0.3">
      <c r="A254" s="5">
        <f t="shared" si="9"/>
        <v>13</v>
      </c>
      <c r="B254" s="5" t="s">
        <v>4823</v>
      </c>
      <c r="C254" s="54">
        <v>745200000</v>
      </c>
      <c r="D254" s="5" t="s">
        <v>4824</v>
      </c>
      <c r="E254" s="109" t="s">
        <v>4802</v>
      </c>
      <c r="F254" s="64" t="s">
        <v>3155</v>
      </c>
    </row>
    <row r="255" spans="1:6" ht="46.8" x14ac:dyDescent="0.3">
      <c r="A255" s="5">
        <f t="shared" si="9"/>
        <v>14</v>
      </c>
      <c r="B255" s="5" t="s">
        <v>4825</v>
      </c>
      <c r="C255" s="54">
        <v>772400000</v>
      </c>
      <c r="D255" s="5" t="s">
        <v>4826</v>
      </c>
      <c r="E255" s="109" t="s">
        <v>4802</v>
      </c>
      <c r="F255" s="64" t="s">
        <v>4389</v>
      </c>
    </row>
    <row r="256" spans="1:6" ht="46.8" x14ac:dyDescent="0.3">
      <c r="A256" s="5">
        <f t="shared" si="9"/>
        <v>15</v>
      </c>
      <c r="B256" s="5" t="s">
        <v>4827</v>
      </c>
      <c r="C256" s="54">
        <v>745200000</v>
      </c>
      <c r="D256" s="5" t="s">
        <v>4828</v>
      </c>
      <c r="E256" s="109" t="s">
        <v>4802</v>
      </c>
      <c r="F256" s="64" t="s">
        <v>4460</v>
      </c>
    </row>
    <row r="257" spans="1:6" ht="46.8" x14ac:dyDescent="0.3">
      <c r="A257" s="5">
        <f t="shared" si="9"/>
        <v>16</v>
      </c>
      <c r="B257" s="5" t="s">
        <v>4829</v>
      </c>
      <c r="C257" s="54">
        <v>885800000</v>
      </c>
      <c r="D257" s="5" t="s">
        <v>4830</v>
      </c>
      <c r="E257" s="109" t="s">
        <v>4802</v>
      </c>
      <c r="F257" s="64" t="s">
        <v>4497</v>
      </c>
    </row>
    <row r="258" spans="1:6" ht="46.8" x14ac:dyDescent="0.3">
      <c r="A258" s="5">
        <f t="shared" si="9"/>
        <v>17</v>
      </c>
      <c r="B258" s="5" t="s">
        <v>4831</v>
      </c>
      <c r="C258" s="54">
        <v>770400000</v>
      </c>
      <c r="D258" s="5" t="s">
        <v>4832</v>
      </c>
      <c r="E258" s="109" t="s">
        <v>4802</v>
      </c>
      <c r="F258" s="64" t="s">
        <v>4534</v>
      </c>
    </row>
    <row r="259" spans="1:6" ht="46.8" x14ac:dyDescent="0.3">
      <c r="A259" s="5">
        <f t="shared" si="9"/>
        <v>18</v>
      </c>
      <c r="B259" s="5" t="s">
        <v>4833</v>
      </c>
      <c r="C259" s="54">
        <v>757400000</v>
      </c>
      <c r="D259" s="5" t="s">
        <v>4834</v>
      </c>
      <c r="E259" s="109" t="s">
        <v>4802</v>
      </c>
      <c r="F259" s="64" t="s">
        <v>4393</v>
      </c>
    </row>
    <row r="260" spans="1:6" x14ac:dyDescent="0.3">
      <c r="A260" s="5"/>
      <c r="B260" s="5"/>
      <c r="C260" s="54"/>
      <c r="D260" s="5"/>
      <c r="E260" s="109"/>
      <c r="F260" s="64"/>
    </row>
    <row r="261" spans="1:6" ht="31.2" x14ac:dyDescent="0.3">
      <c r="A261" s="118" t="s">
        <v>2322</v>
      </c>
      <c r="B261" s="81" t="s">
        <v>4835</v>
      </c>
      <c r="C261" s="68">
        <f>SUM(C262+C271+C277+C284+C293+C307+C316+C320+C351+C353+C358)</f>
        <v>23731000000</v>
      </c>
      <c r="D261" s="5"/>
      <c r="E261" s="109"/>
      <c r="F261" s="64"/>
    </row>
    <row r="262" spans="1:6" x14ac:dyDescent="0.3">
      <c r="A262" s="5"/>
      <c r="B262" s="104" t="s">
        <v>4836</v>
      </c>
      <c r="C262" s="54">
        <f>SUM(C263:C269)</f>
        <v>820000000</v>
      </c>
      <c r="D262" s="5"/>
      <c r="E262" s="109"/>
      <c r="F262" s="64"/>
    </row>
    <row r="263" spans="1:6" ht="46.8" x14ac:dyDescent="0.3">
      <c r="A263" s="5">
        <v>1</v>
      </c>
      <c r="B263" s="103" t="s">
        <v>4837</v>
      </c>
      <c r="C263" s="113">
        <v>100000000</v>
      </c>
      <c r="D263" s="5" t="s">
        <v>4838</v>
      </c>
      <c r="E263" s="109" t="s">
        <v>4839</v>
      </c>
      <c r="F263" s="64" t="s">
        <v>3224</v>
      </c>
    </row>
    <row r="264" spans="1:6" ht="46.8" x14ac:dyDescent="0.3">
      <c r="A264" s="5">
        <f t="shared" ref="A264:A269" si="10">SUM(A263+1)</f>
        <v>2</v>
      </c>
      <c r="B264" s="103" t="s">
        <v>4840</v>
      </c>
      <c r="C264" s="113">
        <v>170000000</v>
      </c>
      <c r="D264" s="5" t="s">
        <v>4841</v>
      </c>
      <c r="E264" s="109" t="s">
        <v>4839</v>
      </c>
      <c r="F264" s="64" t="s">
        <v>3224</v>
      </c>
    </row>
    <row r="265" spans="1:6" ht="31.2" x14ac:dyDescent="0.3">
      <c r="A265" s="5">
        <f t="shared" si="10"/>
        <v>3</v>
      </c>
      <c r="B265" s="103" t="s">
        <v>4842</v>
      </c>
      <c r="C265" s="113">
        <v>150000000</v>
      </c>
      <c r="D265" s="5" t="s">
        <v>4842</v>
      </c>
      <c r="E265" s="109" t="s">
        <v>4843</v>
      </c>
      <c r="F265" s="64" t="s">
        <v>3267</v>
      </c>
    </row>
    <row r="266" spans="1:6" ht="46.8" x14ac:dyDescent="0.3">
      <c r="A266" s="5">
        <f t="shared" si="10"/>
        <v>4</v>
      </c>
      <c r="B266" s="103" t="s">
        <v>4844</v>
      </c>
      <c r="C266" s="113">
        <v>100000000</v>
      </c>
      <c r="D266" s="5" t="s">
        <v>4845</v>
      </c>
      <c r="E266" s="109" t="s">
        <v>4846</v>
      </c>
      <c r="F266" s="64" t="s">
        <v>3267</v>
      </c>
    </row>
    <row r="267" spans="1:6" ht="62.4" x14ac:dyDescent="0.3">
      <c r="A267" s="5">
        <f t="shared" si="10"/>
        <v>5</v>
      </c>
      <c r="B267" s="103" t="s">
        <v>4847</v>
      </c>
      <c r="C267" s="113">
        <v>100000000</v>
      </c>
      <c r="D267" s="5" t="s">
        <v>4848</v>
      </c>
      <c r="E267" s="109" t="s">
        <v>4849</v>
      </c>
      <c r="F267" s="64" t="s">
        <v>3224</v>
      </c>
    </row>
    <row r="268" spans="1:6" ht="46.8" x14ac:dyDescent="0.3">
      <c r="A268" s="5">
        <f t="shared" si="10"/>
        <v>6</v>
      </c>
      <c r="B268" s="103" t="s">
        <v>4850</v>
      </c>
      <c r="C268" s="113">
        <v>100000000</v>
      </c>
      <c r="D268" s="5" t="s">
        <v>4851</v>
      </c>
      <c r="E268" s="109" t="s">
        <v>4852</v>
      </c>
      <c r="F268" s="64" t="s">
        <v>4480</v>
      </c>
    </row>
    <row r="269" spans="1:6" ht="31.2" x14ac:dyDescent="0.3">
      <c r="A269" s="5">
        <f t="shared" si="10"/>
        <v>7</v>
      </c>
      <c r="B269" s="103" t="s">
        <v>4853</v>
      </c>
      <c r="C269" s="113">
        <v>100000000</v>
      </c>
      <c r="D269" s="5" t="s">
        <v>4854</v>
      </c>
      <c r="E269" s="109" t="s">
        <v>4855</v>
      </c>
      <c r="F269" s="64" t="s">
        <v>3267</v>
      </c>
    </row>
    <row r="270" spans="1:6" x14ac:dyDescent="0.3">
      <c r="A270" s="5"/>
      <c r="B270" s="5"/>
      <c r="C270" s="113"/>
      <c r="D270" s="5"/>
      <c r="E270" s="109"/>
      <c r="F270" s="64"/>
    </row>
    <row r="271" spans="1:6" x14ac:dyDescent="0.3">
      <c r="A271" s="5"/>
      <c r="B271" s="104" t="s">
        <v>4856</v>
      </c>
      <c r="C271" s="113">
        <f>SUM(C272:C275)</f>
        <v>600000000</v>
      </c>
      <c r="D271" s="104"/>
      <c r="E271" s="109"/>
      <c r="F271" s="64"/>
    </row>
    <row r="272" spans="1:6" ht="46.8" x14ac:dyDescent="0.3">
      <c r="A272" s="5">
        <f>SUM(A269+1)</f>
        <v>8</v>
      </c>
      <c r="B272" s="103" t="s">
        <v>4857</v>
      </c>
      <c r="C272" s="113">
        <v>150000000</v>
      </c>
      <c r="D272" s="5" t="s">
        <v>4858</v>
      </c>
      <c r="E272" s="109" t="s">
        <v>4859</v>
      </c>
      <c r="F272" s="64" t="s">
        <v>3267</v>
      </c>
    </row>
    <row r="273" spans="1:6" ht="46.8" x14ac:dyDescent="0.3">
      <c r="A273" s="5">
        <f>SUM(A272+1)</f>
        <v>9</v>
      </c>
      <c r="B273" s="103" t="s">
        <v>4860</v>
      </c>
      <c r="C273" s="113">
        <v>150000000</v>
      </c>
      <c r="D273" s="5" t="s">
        <v>4861</v>
      </c>
      <c r="E273" s="109" t="s">
        <v>4859</v>
      </c>
      <c r="F273" s="64" t="s">
        <v>3267</v>
      </c>
    </row>
    <row r="274" spans="1:6" ht="46.8" x14ac:dyDescent="0.3">
      <c r="A274" s="5">
        <f>SUM(A273+1)</f>
        <v>10</v>
      </c>
      <c r="B274" s="103" t="s">
        <v>4862</v>
      </c>
      <c r="C274" s="113">
        <v>150000000</v>
      </c>
      <c r="D274" s="5" t="s">
        <v>4863</v>
      </c>
      <c r="E274" s="109" t="s">
        <v>4864</v>
      </c>
      <c r="F274" s="64" t="s">
        <v>3267</v>
      </c>
    </row>
    <row r="275" spans="1:6" ht="46.8" x14ac:dyDescent="0.3">
      <c r="A275" s="5">
        <f>SUM(A274+1)</f>
        <v>11</v>
      </c>
      <c r="B275" s="103" t="s">
        <v>4865</v>
      </c>
      <c r="C275" s="113">
        <v>150000000</v>
      </c>
      <c r="D275" s="5" t="s">
        <v>4866</v>
      </c>
      <c r="E275" s="109" t="s">
        <v>4867</v>
      </c>
      <c r="F275" s="64" t="s">
        <v>3267</v>
      </c>
    </row>
    <row r="276" spans="1:6" x14ac:dyDescent="0.3">
      <c r="A276" s="5"/>
      <c r="B276" s="5"/>
      <c r="C276" s="54"/>
      <c r="D276" s="5"/>
      <c r="E276" s="109"/>
      <c r="F276" s="64"/>
    </row>
    <row r="277" spans="1:6" ht="31.2" x14ac:dyDescent="0.3">
      <c r="A277" s="5"/>
      <c r="B277" s="104" t="s">
        <v>4868</v>
      </c>
      <c r="C277" s="54">
        <f>SUM(C278:C282)</f>
        <v>1400000000</v>
      </c>
      <c r="D277" s="5"/>
      <c r="E277" s="109"/>
      <c r="F277" s="64"/>
    </row>
    <row r="278" spans="1:6" ht="46.8" x14ac:dyDescent="0.3">
      <c r="A278" s="5">
        <f>SUM(A275+1)</f>
        <v>12</v>
      </c>
      <c r="B278" s="105" t="s">
        <v>4869</v>
      </c>
      <c r="C278" s="113">
        <v>332600000</v>
      </c>
      <c r="D278" s="106" t="s">
        <v>4870</v>
      </c>
      <c r="E278" s="109" t="s">
        <v>487</v>
      </c>
      <c r="F278" s="64" t="s">
        <v>4497</v>
      </c>
    </row>
    <row r="279" spans="1:6" ht="46.8" x14ac:dyDescent="0.3">
      <c r="A279" s="5">
        <f>SUM(A278+1)</f>
        <v>13</v>
      </c>
      <c r="B279" s="105" t="s">
        <v>4871</v>
      </c>
      <c r="C279" s="113">
        <v>332800000</v>
      </c>
      <c r="D279" s="106" t="s">
        <v>4872</v>
      </c>
      <c r="E279" s="109" t="s">
        <v>487</v>
      </c>
      <c r="F279" s="64" t="s">
        <v>4497</v>
      </c>
    </row>
    <row r="280" spans="1:6" ht="46.8" x14ac:dyDescent="0.3">
      <c r="A280" s="5">
        <f>SUM(A279+1)</f>
        <v>14</v>
      </c>
      <c r="B280" s="105" t="s">
        <v>4873</v>
      </c>
      <c r="C280" s="113">
        <v>332200000</v>
      </c>
      <c r="D280" s="106" t="s">
        <v>4874</v>
      </c>
      <c r="E280" s="109" t="s">
        <v>487</v>
      </c>
      <c r="F280" s="64" t="s">
        <v>4497</v>
      </c>
    </row>
    <row r="281" spans="1:6" ht="46.8" x14ac:dyDescent="0.3">
      <c r="A281" s="5">
        <f>SUM(A280+1)</f>
        <v>15</v>
      </c>
      <c r="B281" s="105" t="s">
        <v>4875</v>
      </c>
      <c r="C281" s="113">
        <v>332400000</v>
      </c>
      <c r="D281" s="106" t="s">
        <v>4876</v>
      </c>
      <c r="E281" s="109" t="s">
        <v>487</v>
      </c>
      <c r="F281" s="64" t="s">
        <v>4497</v>
      </c>
    </row>
    <row r="282" spans="1:6" ht="46.8" x14ac:dyDescent="0.3">
      <c r="A282" s="5">
        <f>SUM(A281+1)</f>
        <v>16</v>
      </c>
      <c r="B282" s="107" t="s">
        <v>4877</v>
      </c>
      <c r="C282" s="113">
        <v>70000000</v>
      </c>
      <c r="D282" s="104" t="s">
        <v>4878</v>
      </c>
      <c r="E282" s="109" t="s">
        <v>1979</v>
      </c>
      <c r="F282" s="64" t="s">
        <v>423</v>
      </c>
    </row>
    <row r="283" spans="1:6" x14ac:dyDescent="0.3">
      <c r="A283" s="5"/>
      <c r="B283" s="5"/>
      <c r="C283" s="54"/>
      <c r="D283" s="5"/>
      <c r="E283" s="109"/>
      <c r="F283" s="64"/>
    </row>
    <row r="284" spans="1:6" ht="31.2" x14ac:dyDescent="0.3">
      <c r="A284" s="5"/>
      <c r="B284" s="104" t="s">
        <v>4879</v>
      </c>
      <c r="C284" s="54">
        <f>SUM(C285:C291)</f>
        <v>1618000000</v>
      </c>
      <c r="D284" s="5"/>
      <c r="E284" s="109"/>
      <c r="F284" s="64"/>
    </row>
    <row r="285" spans="1:6" ht="62.4" x14ac:dyDescent="0.3">
      <c r="A285" s="5">
        <f>SUM(A282+1)</f>
        <v>17</v>
      </c>
      <c r="B285" s="105" t="s">
        <v>4880</v>
      </c>
      <c r="C285" s="113">
        <v>214500000</v>
      </c>
      <c r="D285" s="106" t="s">
        <v>4881</v>
      </c>
      <c r="E285" s="109" t="s">
        <v>487</v>
      </c>
      <c r="F285" s="64" t="s">
        <v>4393</v>
      </c>
    </row>
    <row r="286" spans="1:6" ht="46.8" x14ac:dyDescent="0.3">
      <c r="A286" s="5">
        <f t="shared" ref="A286:A291" si="11">SUM(A285+1)</f>
        <v>18</v>
      </c>
      <c r="B286" s="103" t="s">
        <v>4882</v>
      </c>
      <c r="C286" s="113">
        <v>294500000</v>
      </c>
      <c r="D286" s="5" t="s">
        <v>4883</v>
      </c>
      <c r="E286" s="109" t="s">
        <v>487</v>
      </c>
      <c r="F286" s="64" t="s">
        <v>4480</v>
      </c>
    </row>
    <row r="287" spans="1:6" ht="46.8" x14ac:dyDescent="0.3">
      <c r="A287" s="5">
        <f t="shared" si="11"/>
        <v>19</v>
      </c>
      <c r="B287" s="105" t="s">
        <v>4884</v>
      </c>
      <c r="C287" s="113">
        <v>266000000</v>
      </c>
      <c r="D287" s="106" t="s">
        <v>4885</v>
      </c>
      <c r="E287" s="109" t="s">
        <v>487</v>
      </c>
      <c r="F287" s="64" t="s">
        <v>4403</v>
      </c>
    </row>
    <row r="288" spans="1:6" ht="46.8" x14ac:dyDescent="0.3">
      <c r="A288" s="5">
        <f t="shared" si="11"/>
        <v>20</v>
      </c>
      <c r="B288" s="105" t="s">
        <v>4886</v>
      </c>
      <c r="C288" s="113">
        <v>302200000</v>
      </c>
      <c r="D288" s="106" t="s">
        <v>4887</v>
      </c>
      <c r="E288" s="109" t="s">
        <v>487</v>
      </c>
      <c r="F288" s="64" t="s">
        <v>4399</v>
      </c>
    </row>
    <row r="289" spans="1:6" ht="46.8" x14ac:dyDescent="0.3">
      <c r="A289" s="5">
        <f t="shared" si="11"/>
        <v>21</v>
      </c>
      <c r="B289" s="105" t="s">
        <v>4888</v>
      </c>
      <c r="C289" s="113">
        <v>294800000</v>
      </c>
      <c r="D289" s="106" t="s">
        <v>4889</v>
      </c>
      <c r="E289" s="109" t="s">
        <v>487</v>
      </c>
      <c r="F289" s="64" t="s">
        <v>4564</v>
      </c>
    </row>
    <row r="290" spans="1:6" ht="46.8" x14ac:dyDescent="0.3">
      <c r="A290" s="5">
        <f t="shared" si="11"/>
        <v>22</v>
      </c>
      <c r="B290" s="105" t="s">
        <v>4890</v>
      </c>
      <c r="C290" s="113">
        <v>198000000</v>
      </c>
      <c r="D290" s="106" t="s">
        <v>4891</v>
      </c>
      <c r="E290" s="109" t="s">
        <v>487</v>
      </c>
      <c r="F290" s="64" t="s">
        <v>4399</v>
      </c>
    </row>
    <row r="291" spans="1:6" ht="46.8" x14ac:dyDescent="0.3">
      <c r="A291" s="5">
        <f t="shared" si="11"/>
        <v>23</v>
      </c>
      <c r="B291" s="107" t="s">
        <v>4892</v>
      </c>
      <c r="C291" s="113">
        <v>48000000</v>
      </c>
      <c r="D291" s="108" t="s">
        <v>4893</v>
      </c>
      <c r="E291" s="109" t="s">
        <v>4558</v>
      </c>
      <c r="F291" s="64" t="s">
        <v>423</v>
      </c>
    </row>
    <row r="292" spans="1:6" x14ac:dyDescent="0.3">
      <c r="A292" s="5"/>
      <c r="B292" s="5"/>
      <c r="C292" s="54"/>
      <c r="D292" s="5"/>
      <c r="E292" s="109"/>
      <c r="F292" s="64"/>
    </row>
    <row r="293" spans="1:6" ht="46.8" x14ac:dyDescent="0.3">
      <c r="A293" s="5"/>
      <c r="B293" s="104" t="s">
        <v>4894</v>
      </c>
      <c r="C293" s="54">
        <f>SUM(C294:C305)</f>
        <v>4455000000</v>
      </c>
      <c r="D293" s="5"/>
      <c r="E293" s="109"/>
      <c r="F293" s="64"/>
    </row>
    <row r="294" spans="1:6" ht="62.4" x14ac:dyDescent="0.3">
      <c r="A294" s="5">
        <f>SUM(A291+1)</f>
        <v>24</v>
      </c>
      <c r="B294" s="103" t="s">
        <v>4895</v>
      </c>
      <c r="C294" s="113">
        <v>420000000</v>
      </c>
      <c r="D294" s="5" t="s">
        <v>4896</v>
      </c>
      <c r="E294" s="109" t="s">
        <v>487</v>
      </c>
      <c r="F294" s="64" t="s">
        <v>3267</v>
      </c>
    </row>
    <row r="295" spans="1:6" ht="62.4" x14ac:dyDescent="0.3">
      <c r="A295" s="5">
        <f t="shared" ref="A295:A305" si="12">SUM(A294+1)</f>
        <v>25</v>
      </c>
      <c r="B295" s="103" t="s">
        <v>4897</v>
      </c>
      <c r="C295" s="113">
        <v>415000000</v>
      </c>
      <c r="D295" s="5" t="s">
        <v>4898</v>
      </c>
      <c r="E295" s="109" t="s">
        <v>487</v>
      </c>
      <c r="F295" s="64" t="s">
        <v>4497</v>
      </c>
    </row>
    <row r="296" spans="1:6" ht="62.4" x14ac:dyDescent="0.3">
      <c r="A296" s="5">
        <f t="shared" si="12"/>
        <v>26</v>
      </c>
      <c r="B296" s="103" t="s">
        <v>4899</v>
      </c>
      <c r="C296" s="113">
        <v>415000000</v>
      </c>
      <c r="D296" s="5" t="s">
        <v>4900</v>
      </c>
      <c r="E296" s="109" t="s">
        <v>487</v>
      </c>
      <c r="F296" s="64" t="s">
        <v>4497</v>
      </c>
    </row>
    <row r="297" spans="1:6" ht="62.4" x14ac:dyDescent="0.3">
      <c r="A297" s="5">
        <f t="shared" si="12"/>
        <v>27</v>
      </c>
      <c r="B297" s="103" t="s">
        <v>4901</v>
      </c>
      <c r="C297" s="113">
        <v>415000000</v>
      </c>
      <c r="D297" s="5" t="s">
        <v>4902</v>
      </c>
      <c r="E297" s="109" t="s">
        <v>487</v>
      </c>
      <c r="F297" s="64" t="s">
        <v>3155</v>
      </c>
    </row>
    <row r="298" spans="1:6" ht="62.4" x14ac:dyDescent="0.3">
      <c r="A298" s="5">
        <f t="shared" si="12"/>
        <v>28</v>
      </c>
      <c r="B298" s="103" t="s">
        <v>4903</v>
      </c>
      <c r="C298" s="113">
        <v>415000000</v>
      </c>
      <c r="D298" s="5" t="s">
        <v>4904</v>
      </c>
      <c r="E298" s="109" t="s">
        <v>487</v>
      </c>
      <c r="F298" s="64" t="s">
        <v>764</v>
      </c>
    </row>
    <row r="299" spans="1:6" ht="62.4" x14ac:dyDescent="0.3">
      <c r="A299" s="5">
        <f t="shared" si="12"/>
        <v>29</v>
      </c>
      <c r="B299" s="103" t="s">
        <v>4905</v>
      </c>
      <c r="C299" s="113">
        <v>420000000</v>
      </c>
      <c r="D299" s="5" t="s">
        <v>4906</v>
      </c>
      <c r="E299" s="109" t="s">
        <v>487</v>
      </c>
      <c r="F299" s="64" t="s">
        <v>4646</v>
      </c>
    </row>
    <row r="300" spans="1:6" ht="62.4" x14ac:dyDescent="0.3">
      <c r="A300" s="5">
        <f t="shared" si="12"/>
        <v>30</v>
      </c>
      <c r="B300" s="105" t="s">
        <v>4907</v>
      </c>
      <c r="C300" s="113">
        <v>420000000</v>
      </c>
      <c r="D300" s="106" t="s">
        <v>4908</v>
      </c>
      <c r="E300" s="109" t="s">
        <v>487</v>
      </c>
      <c r="F300" s="64" t="s">
        <v>4480</v>
      </c>
    </row>
    <row r="301" spans="1:6" ht="62.4" x14ac:dyDescent="0.3">
      <c r="A301" s="5">
        <f t="shared" si="12"/>
        <v>31</v>
      </c>
      <c r="B301" s="105" t="s">
        <v>4909</v>
      </c>
      <c r="C301" s="113">
        <v>400000000</v>
      </c>
      <c r="D301" s="106" t="s">
        <v>4910</v>
      </c>
      <c r="E301" s="109" t="s">
        <v>487</v>
      </c>
      <c r="F301" s="64" t="s">
        <v>4396</v>
      </c>
    </row>
    <row r="302" spans="1:6" ht="62.4" x14ac:dyDescent="0.3">
      <c r="A302" s="5">
        <f t="shared" si="12"/>
        <v>32</v>
      </c>
      <c r="B302" s="105" t="s">
        <v>4911</v>
      </c>
      <c r="C302" s="113">
        <v>400000000</v>
      </c>
      <c r="D302" s="106" t="s">
        <v>4912</v>
      </c>
      <c r="E302" s="109" t="s">
        <v>487</v>
      </c>
      <c r="F302" s="64" t="s">
        <v>4497</v>
      </c>
    </row>
    <row r="303" spans="1:6" ht="62.4" x14ac:dyDescent="0.3">
      <c r="A303" s="5">
        <f t="shared" si="12"/>
        <v>33</v>
      </c>
      <c r="B303" s="105" t="s">
        <v>4913</v>
      </c>
      <c r="C303" s="113">
        <v>400000000</v>
      </c>
      <c r="D303" s="106" t="s">
        <v>4914</v>
      </c>
      <c r="E303" s="109" t="s">
        <v>487</v>
      </c>
      <c r="F303" s="64" t="s">
        <v>4915</v>
      </c>
    </row>
    <row r="304" spans="1:6" ht="62.4" x14ac:dyDescent="0.3">
      <c r="A304" s="5">
        <f t="shared" si="12"/>
        <v>34</v>
      </c>
      <c r="B304" s="103" t="s">
        <v>4916</v>
      </c>
      <c r="C304" s="113">
        <v>120000000</v>
      </c>
      <c r="D304" s="5" t="s">
        <v>4917</v>
      </c>
      <c r="E304" s="109" t="s">
        <v>487</v>
      </c>
      <c r="F304" s="64" t="s">
        <v>3267</v>
      </c>
    </row>
    <row r="305" spans="1:6" ht="46.8" x14ac:dyDescent="0.3">
      <c r="A305" s="5">
        <f t="shared" si="12"/>
        <v>35</v>
      </c>
      <c r="B305" s="103" t="s">
        <v>4918</v>
      </c>
      <c r="C305" s="113">
        <v>215000000</v>
      </c>
      <c r="D305" s="104" t="s">
        <v>4919</v>
      </c>
      <c r="E305" s="109" t="s">
        <v>4920</v>
      </c>
      <c r="F305" s="64" t="s">
        <v>423</v>
      </c>
    </row>
    <row r="306" spans="1:6" x14ac:dyDescent="0.3">
      <c r="A306" s="5"/>
      <c r="B306" s="5"/>
      <c r="C306" s="54"/>
      <c r="D306" s="5"/>
      <c r="E306" s="109"/>
      <c r="F306" s="64"/>
    </row>
    <row r="307" spans="1:6" ht="46.8" x14ac:dyDescent="0.3">
      <c r="A307" s="5"/>
      <c r="B307" s="104" t="s">
        <v>4921</v>
      </c>
      <c r="C307" s="54">
        <f>SUM(C308:C314)</f>
        <v>2543000000</v>
      </c>
      <c r="D307" s="5"/>
      <c r="E307" s="109"/>
      <c r="F307" s="64"/>
    </row>
    <row r="308" spans="1:6" ht="62.4" x14ac:dyDescent="0.3">
      <c r="A308" s="5">
        <f>SUM(A305+1)</f>
        <v>36</v>
      </c>
      <c r="B308" s="103" t="s">
        <v>4922</v>
      </c>
      <c r="C308" s="113">
        <v>402000000</v>
      </c>
      <c r="D308" s="5" t="s">
        <v>4922</v>
      </c>
      <c r="E308" s="109" t="s">
        <v>487</v>
      </c>
      <c r="F308" s="64" t="s">
        <v>3224</v>
      </c>
    </row>
    <row r="309" spans="1:6" ht="46.8" x14ac:dyDescent="0.3">
      <c r="A309" s="5">
        <f t="shared" ref="A309:A314" si="13">SUM(A308+1)</f>
        <v>37</v>
      </c>
      <c r="B309" s="103" t="s">
        <v>4923</v>
      </c>
      <c r="C309" s="113">
        <v>402000000</v>
      </c>
      <c r="D309" s="5" t="s">
        <v>4923</v>
      </c>
      <c r="E309" s="109" t="s">
        <v>487</v>
      </c>
      <c r="F309" s="64" t="s">
        <v>4646</v>
      </c>
    </row>
    <row r="310" spans="1:6" ht="46.8" x14ac:dyDescent="0.3">
      <c r="A310" s="5">
        <f t="shared" si="13"/>
        <v>38</v>
      </c>
      <c r="B310" s="103" t="s">
        <v>4924</v>
      </c>
      <c r="C310" s="113">
        <v>402000000</v>
      </c>
      <c r="D310" s="5" t="s">
        <v>4924</v>
      </c>
      <c r="E310" s="109" t="s">
        <v>487</v>
      </c>
      <c r="F310" s="64" t="s">
        <v>3267</v>
      </c>
    </row>
    <row r="311" spans="1:6" ht="62.4" x14ac:dyDescent="0.3">
      <c r="A311" s="5">
        <f t="shared" si="13"/>
        <v>39</v>
      </c>
      <c r="B311" s="103" t="s">
        <v>4925</v>
      </c>
      <c r="C311" s="113">
        <v>402000000</v>
      </c>
      <c r="D311" s="5" t="s">
        <v>4925</v>
      </c>
      <c r="E311" s="109" t="s">
        <v>487</v>
      </c>
      <c r="F311" s="64" t="s">
        <v>4497</v>
      </c>
    </row>
    <row r="312" spans="1:6" ht="46.8" x14ac:dyDescent="0.3">
      <c r="A312" s="5">
        <f t="shared" si="13"/>
        <v>40</v>
      </c>
      <c r="B312" s="103" t="s">
        <v>4926</v>
      </c>
      <c r="C312" s="113">
        <v>405850000</v>
      </c>
      <c r="D312" s="5" t="s">
        <v>4926</v>
      </c>
      <c r="E312" s="109" t="s">
        <v>487</v>
      </c>
      <c r="F312" s="64" t="s">
        <v>3155</v>
      </c>
    </row>
    <row r="313" spans="1:6" ht="46.8" x14ac:dyDescent="0.3">
      <c r="A313" s="5">
        <f t="shared" si="13"/>
        <v>41</v>
      </c>
      <c r="B313" s="103" t="s">
        <v>4927</v>
      </c>
      <c r="C313" s="113">
        <v>402000000</v>
      </c>
      <c r="D313" s="5" t="s">
        <v>4927</v>
      </c>
      <c r="E313" s="109" t="s">
        <v>487</v>
      </c>
      <c r="F313" s="64" t="s">
        <v>764</v>
      </c>
    </row>
    <row r="314" spans="1:6" ht="62.4" x14ac:dyDescent="0.3">
      <c r="A314" s="5">
        <f t="shared" si="13"/>
        <v>42</v>
      </c>
      <c r="B314" s="107" t="s">
        <v>4928</v>
      </c>
      <c r="C314" s="113">
        <v>127150000</v>
      </c>
      <c r="D314" s="104" t="s">
        <v>4929</v>
      </c>
      <c r="E314" s="109" t="s">
        <v>4558</v>
      </c>
      <c r="F314" s="64" t="s">
        <v>423</v>
      </c>
    </row>
    <row r="315" spans="1:6" x14ac:dyDescent="0.3">
      <c r="A315" s="5"/>
      <c r="B315" s="5"/>
      <c r="C315" s="54"/>
      <c r="D315" s="107"/>
      <c r="E315" s="109"/>
      <c r="F315" s="64"/>
    </row>
    <row r="316" spans="1:6" x14ac:dyDescent="0.3">
      <c r="A316" s="5"/>
      <c r="B316" s="104" t="s">
        <v>4930</v>
      </c>
      <c r="C316" s="54">
        <f>SUM(C317:C318)</f>
        <v>255000000</v>
      </c>
      <c r="D316" s="5"/>
      <c r="E316" s="109"/>
      <c r="F316" s="64"/>
    </row>
    <row r="317" spans="1:6" ht="46.8" x14ac:dyDescent="0.3">
      <c r="A317" s="5">
        <f>SUM(A314+1)</f>
        <v>43</v>
      </c>
      <c r="B317" s="105" t="s">
        <v>4931</v>
      </c>
      <c r="C317" s="54">
        <v>75000000</v>
      </c>
      <c r="D317" s="106" t="s">
        <v>4932</v>
      </c>
      <c r="E317" s="109" t="s">
        <v>4933</v>
      </c>
      <c r="F317" s="64" t="s">
        <v>3267</v>
      </c>
    </row>
    <row r="318" spans="1:6" ht="46.8" x14ac:dyDescent="0.3">
      <c r="A318" s="5">
        <f>SUM(A317+1)</f>
        <v>44</v>
      </c>
      <c r="B318" s="105" t="s">
        <v>4934</v>
      </c>
      <c r="C318" s="54">
        <v>180000000</v>
      </c>
      <c r="D318" s="106" t="s">
        <v>4935</v>
      </c>
      <c r="E318" s="109" t="s">
        <v>4936</v>
      </c>
      <c r="F318" s="64" t="s">
        <v>3267</v>
      </c>
    </row>
    <row r="319" spans="1:6" x14ac:dyDescent="0.3">
      <c r="A319" s="5"/>
      <c r="B319" s="5"/>
      <c r="C319" s="54"/>
      <c r="D319" s="5"/>
      <c r="E319" s="109"/>
      <c r="F319" s="64"/>
    </row>
    <row r="320" spans="1:6" x14ac:dyDescent="0.3">
      <c r="A320" s="5"/>
      <c r="B320" s="5" t="s">
        <v>4937</v>
      </c>
      <c r="C320" s="54">
        <f>SUM(C321:C349)</f>
        <v>11275000000</v>
      </c>
      <c r="D320" s="5"/>
      <c r="E320" s="109"/>
      <c r="F320" s="64"/>
    </row>
    <row r="321" spans="1:6" ht="46.8" x14ac:dyDescent="0.3">
      <c r="A321" s="5">
        <f>SUM(A318+1)</f>
        <v>45</v>
      </c>
      <c r="B321" s="103" t="s">
        <v>4938</v>
      </c>
      <c r="C321" s="113">
        <v>350000000</v>
      </c>
      <c r="D321" s="5" t="s">
        <v>4939</v>
      </c>
      <c r="E321" s="109" t="s">
        <v>487</v>
      </c>
      <c r="F321" s="64" t="s">
        <v>4497</v>
      </c>
    </row>
    <row r="322" spans="1:6" ht="46.8" x14ac:dyDescent="0.3">
      <c r="A322" s="5">
        <f t="shared" ref="A322:A349" si="14">SUM(A321+1)</f>
        <v>46</v>
      </c>
      <c r="B322" s="103" t="s">
        <v>4940</v>
      </c>
      <c r="C322" s="113">
        <v>350000000</v>
      </c>
      <c r="D322" s="5" t="s">
        <v>4941</v>
      </c>
      <c r="E322" s="109" t="s">
        <v>487</v>
      </c>
      <c r="F322" s="64" t="s">
        <v>4389</v>
      </c>
    </row>
    <row r="323" spans="1:6" ht="46.8" x14ac:dyDescent="0.3">
      <c r="A323" s="5">
        <f t="shared" si="14"/>
        <v>47</v>
      </c>
      <c r="B323" s="103" t="s">
        <v>4942</v>
      </c>
      <c r="C323" s="113">
        <v>350000000</v>
      </c>
      <c r="D323" s="5" t="s">
        <v>4943</v>
      </c>
      <c r="E323" s="109" t="s">
        <v>487</v>
      </c>
      <c r="F323" s="64" t="s">
        <v>4460</v>
      </c>
    </row>
    <row r="324" spans="1:6" ht="31.2" x14ac:dyDescent="0.3">
      <c r="A324" s="5">
        <f t="shared" si="14"/>
        <v>48</v>
      </c>
      <c r="B324" s="103" t="s">
        <v>4944</v>
      </c>
      <c r="C324" s="113">
        <v>150000000</v>
      </c>
      <c r="D324" s="5" t="s">
        <v>4945</v>
      </c>
      <c r="E324" s="109" t="s">
        <v>487</v>
      </c>
      <c r="F324" s="64"/>
    </row>
    <row r="325" spans="1:6" ht="46.8" x14ac:dyDescent="0.3">
      <c r="A325" s="5">
        <f t="shared" si="14"/>
        <v>49</v>
      </c>
      <c r="B325" s="103" t="s">
        <v>4946</v>
      </c>
      <c r="C325" s="113">
        <v>350000000</v>
      </c>
      <c r="D325" s="5" t="s">
        <v>4947</v>
      </c>
      <c r="E325" s="109" t="s">
        <v>487</v>
      </c>
      <c r="F325" s="64" t="s">
        <v>4389</v>
      </c>
    </row>
    <row r="326" spans="1:6" ht="46.8" x14ac:dyDescent="0.3">
      <c r="A326" s="5">
        <f t="shared" si="14"/>
        <v>50</v>
      </c>
      <c r="B326" s="103" t="s">
        <v>4948</v>
      </c>
      <c r="C326" s="113">
        <v>350000000</v>
      </c>
      <c r="D326" s="5" t="s">
        <v>4949</v>
      </c>
      <c r="E326" s="109" t="s">
        <v>487</v>
      </c>
      <c r="F326" s="64" t="s">
        <v>4399</v>
      </c>
    </row>
    <row r="327" spans="1:6" ht="31.2" x14ac:dyDescent="0.3">
      <c r="A327" s="5">
        <f t="shared" si="14"/>
        <v>51</v>
      </c>
      <c r="B327" s="103" t="s">
        <v>4950</v>
      </c>
      <c r="C327" s="113">
        <v>150000000</v>
      </c>
      <c r="D327" s="5" t="s">
        <v>4951</v>
      </c>
      <c r="E327" s="109" t="s">
        <v>487</v>
      </c>
      <c r="F327" s="64" t="s">
        <v>4564</v>
      </c>
    </row>
    <row r="328" spans="1:6" ht="62.4" x14ac:dyDescent="0.3">
      <c r="A328" s="5">
        <f t="shared" si="14"/>
        <v>52</v>
      </c>
      <c r="B328" s="103" t="s">
        <v>4952</v>
      </c>
      <c r="C328" s="113">
        <v>150000000</v>
      </c>
      <c r="D328" s="5" t="s">
        <v>4953</v>
      </c>
      <c r="E328" s="109" t="s">
        <v>487</v>
      </c>
      <c r="F328" s="64" t="s">
        <v>4564</v>
      </c>
    </row>
    <row r="329" spans="1:6" ht="62.4" x14ac:dyDescent="0.3">
      <c r="A329" s="5">
        <f t="shared" si="14"/>
        <v>53</v>
      </c>
      <c r="B329" s="103" t="s">
        <v>4954</v>
      </c>
      <c r="C329" s="113">
        <v>300000000</v>
      </c>
      <c r="D329" s="5" t="s">
        <v>4955</v>
      </c>
      <c r="E329" s="109" t="s">
        <v>487</v>
      </c>
      <c r="F329" s="64" t="s">
        <v>4429</v>
      </c>
    </row>
    <row r="330" spans="1:6" ht="62.4" x14ac:dyDescent="0.3">
      <c r="A330" s="5">
        <f t="shared" si="14"/>
        <v>54</v>
      </c>
      <c r="B330" s="103" t="s">
        <v>4956</v>
      </c>
      <c r="C330" s="113">
        <v>300000000</v>
      </c>
      <c r="D330" s="5" t="s">
        <v>4957</v>
      </c>
      <c r="E330" s="109" t="s">
        <v>487</v>
      </c>
      <c r="F330" s="64" t="s">
        <v>4429</v>
      </c>
    </row>
    <row r="331" spans="1:6" ht="46.8" x14ac:dyDescent="0.3">
      <c r="A331" s="5">
        <f t="shared" si="14"/>
        <v>55</v>
      </c>
      <c r="B331" s="103" t="s">
        <v>4958</v>
      </c>
      <c r="C331" s="113">
        <v>150000000</v>
      </c>
      <c r="D331" s="5" t="s">
        <v>4959</v>
      </c>
      <c r="E331" s="109" t="s">
        <v>487</v>
      </c>
      <c r="F331" s="64" t="s">
        <v>4564</v>
      </c>
    </row>
    <row r="332" spans="1:6" ht="62.4" x14ac:dyDescent="0.3">
      <c r="A332" s="5">
        <f t="shared" si="14"/>
        <v>56</v>
      </c>
      <c r="B332" s="103" t="s">
        <v>4960</v>
      </c>
      <c r="C332" s="113">
        <v>200000000</v>
      </c>
      <c r="D332" s="5" t="s">
        <v>4961</v>
      </c>
      <c r="E332" s="109" t="s">
        <v>487</v>
      </c>
      <c r="F332" s="64" t="s">
        <v>4403</v>
      </c>
    </row>
    <row r="333" spans="1:6" ht="46.8" x14ac:dyDescent="0.3">
      <c r="A333" s="5">
        <f t="shared" si="14"/>
        <v>57</v>
      </c>
      <c r="B333" s="103" t="s">
        <v>4962</v>
      </c>
      <c r="C333" s="113">
        <v>200000000</v>
      </c>
      <c r="D333" s="5" t="s">
        <v>4963</v>
      </c>
      <c r="E333" s="109" t="s">
        <v>487</v>
      </c>
      <c r="F333" s="64" t="s">
        <v>3267</v>
      </c>
    </row>
    <row r="334" spans="1:6" ht="46.8" x14ac:dyDescent="0.3">
      <c r="A334" s="5">
        <f t="shared" si="14"/>
        <v>58</v>
      </c>
      <c r="B334" s="103" t="s">
        <v>4964</v>
      </c>
      <c r="C334" s="113">
        <v>200000000</v>
      </c>
      <c r="D334" s="5" t="s">
        <v>4965</v>
      </c>
      <c r="E334" s="109" t="s">
        <v>487</v>
      </c>
      <c r="F334" s="64" t="s">
        <v>4460</v>
      </c>
    </row>
    <row r="335" spans="1:6" ht="46.8" x14ac:dyDescent="0.3">
      <c r="A335" s="5">
        <f t="shared" si="14"/>
        <v>59</v>
      </c>
      <c r="B335" s="103" t="s">
        <v>4966</v>
      </c>
      <c r="C335" s="113">
        <v>175000000</v>
      </c>
      <c r="D335" s="5" t="s">
        <v>4967</v>
      </c>
      <c r="E335" s="109" t="s">
        <v>487</v>
      </c>
      <c r="F335" s="64" t="s">
        <v>4460</v>
      </c>
    </row>
    <row r="336" spans="1:6" ht="46.8" x14ac:dyDescent="0.3">
      <c r="A336" s="5">
        <f t="shared" si="14"/>
        <v>60</v>
      </c>
      <c r="B336" s="103" t="s">
        <v>4968</v>
      </c>
      <c r="C336" s="113">
        <v>100000000</v>
      </c>
      <c r="D336" s="5" t="s">
        <v>4969</v>
      </c>
      <c r="E336" s="109" t="s">
        <v>487</v>
      </c>
      <c r="F336" s="64" t="s">
        <v>3224</v>
      </c>
    </row>
    <row r="337" spans="1:6" ht="62.4" x14ac:dyDescent="0.3">
      <c r="A337" s="5">
        <f t="shared" si="14"/>
        <v>61</v>
      </c>
      <c r="B337" s="103" t="s">
        <v>4970</v>
      </c>
      <c r="C337" s="113">
        <v>200000000</v>
      </c>
      <c r="D337" s="5" t="s">
        <v>4971</v>
      </c>
      <c r="E337" s="109" t="s">
        <v>487</v>
      </c>
      <c r="F337" s="64" t="s">
        <v>4646</v>
      </c>
    </row>
    <row r="338" spans="1:6" ht="62.4" x14ac:dyDescent="0.3">
      <c r="A338" s="5">
        <f t="shared" si="14"/>
        <v>62</v>
      </c>
      <c r="B338" s="103" t="s">
        <v>4972</v>
      </c>
      <c r="C338" s="113">
        <v>200000000</v>
      </c>
      <c r="D338" s="5" t="s">
        <v>4973</v>
      </c>
      <c r="E338" s="109" t="s">
        <v>487</v>
      </c>
      <c r="F338" s="64" t="s">
        <v>4646</v>
      </c>
    </row>
    <row r="339" spans="1:6" ht="78" x14ac:dyDescent="0.3">
      <c r="A339" s="5">
        <f t="shared" si="14"/>
        <v>63</v>
      </c>
      <c r="B339" s="103" t="s">
        <v>4974</v>
      </c>
      <c r="C339" s="113">
        <v>200000000</v>
      </c>
      <c r="D339" s="5" t="s">
        <v>4975</v>
      </c>
      <c r="E339" s="109" t="s">
        <v>487</v>
      </c>
      <c r="F339" s="64" t="s">
        <v>4497</v>
      </c>
    </row>
    <row r="340" spans="1:6" ht="62.4" x14ac:dyDescent="0.3">
      <c r="A340" s="5">
        <f t="shared" si="14"/>
        <v>64</v>
      </c>
      <c r="B340" s="103" t="s">
        <v>4976</v>
      </c>
      <c r="C340" s="113">
        <v>200000000</v>
      </c>
      <c r="D340" s="5" t="s">
        <v>4977</v>
      </c>
      <c r="E340" s="109" t="s">
        <v>487</v>
      </c>
      <c r="F340" s="64" t="s">
        <v>764</v>
      </c>
    </row>
    <row r="341" spans="1:6" ht="62.4" x14ac:dyDescent="0.3">
      <c r="A341" s="5">
        <f t="shared" si="14"/>
        <v>65</v>
      </c>
      <c r="B341" s="103" t="s">
        <v>4978</v>
      </c>
      <c r="C341" s="113">
        <v>200000000</v>
      </c>
      <c r="D341" s="5" t="s">
        <v>4979</v>
      </c>
      <c r="E341" s="109" t="s">
        <v>487</v>
      </c>
      <c r="F341" s="64" t="s">
        <v>4389</v>
      </c>
    </row>
    <row r="342" spans="1:6" ht="62.4" x14ac:dyDescent="0.3">
      <c r="A342" s="5">
        <f t="shared" si="14"/>
        <v>66</v>
      </c>
      <c r="B342" s="103" t="s">
        <v>4980</v>
      </c>
      <c r="C342" s="113">
        <v>200000000</v>
      </c>
      <c r="D342" s="5" t="s">
        <v>4981</v>
      </c>
      <c r="E342" s="109" t="s">
        <v>487</v>
      </c>
      <c r="F342" s="64" t="s">
        <v>764</v>
      </c>
    </row>
    <row r="343" spans="1:6" ht="62.4" x14ac:dyDescent="0.3">
      <c r="A343" s="5">
        <f t="shared" si="14"/>
        <v>67</v>
      </c>
      <c r="B343" s="103" t="s">
        <v>4982</v>
      </c>
      <c r="C343" s="113">
        <v>200000000</v>
      </c>
      <c r="D343" s="5" t="s">
        <v>4983</v>
      </c>
      <c r="E343" s="109" t="s">
        <v>487</v>
      </c>
      <c r="F343" s="64" t="s">
        <v>4460</v>
      </c>
    </row>
    <row r="344" spans="1:6" ht="62.4" x14ac:dyDescent="0.3">
      <c r="A344" s="5">
        <f t="shared" si="14"/>
        <v>68</v>
      </c>
      <c r="B344" s="103" t="s">
        <v>4984</v>
      </c>
      <c r="C344" s="113">
        <v>200000000</v>
      </c>
      <c r="D344" s="5" t="s">
        <v>4985</v>
      </c>
      <c r="E344" s="109" t="s">
        <v>487</v>
      </c>
      <c r="F344" s="64" t="s">
        <v>4534</v>
      </c>
    </row>
    <row r="345" spans="1:6" ht="78" x14ac:dyDescent="0.3">
      <c r="A345" s="5">
        <f t="shared" si="14"/>
        <v>69</v>
      </c>
      <c r="B345" s="103" t="s">
        <v>4986</v>
      </c>
      <c r="C345" s="113">
        <v>200000000</v>
      </c>
      <c r="D345" s="5" t="s">
        <v>4987</v>
      </c>
      <c r="E345" s="109" t="s">
        <v>487</v>
      </c>
      <c r="F345" s="64" t="s">
        <v>4403</v>
      </c>
    </row>
    <row r="346" spans="1:6" ht="62.4" x14ac:dyDescent="0.3">
      <c r="A346" s="5">
        <f t="shared" si="14"/>
        <v>70</v>
      </c>
      <c r="B346" s="103" t="s">
        <v>4988</v>
      </c>
      <c r="C346" s="113">
        <v>200000000</v>
      </c>
      <c r="D346" s="5" t="s">
        <v>4989</v>
      </c>
      <c r="E346" s="109" t="s">
        <v>487</v>
      </c>
      <c r="F346" s="64" t="s">
        <v>4399</v>
      </c>
    </row>
    <row r="347" spans="1:6" ht="46.8" x14ac:dyDescent="0.3">
      <c r="A347" s="5">
        <f t="shared" si="14"/>
        <v>71</v>
      </c>
      <c r="B347" s="103" t="s">
        <v>4990</v>
      </c>
      <c r="C347" s="113">
        <v>200000000</v>
      </c>
      <c r="D347" s="5" t="s">
        <v>4991</v>
      </c>
      <c r="E347" s="109" t="s">
        <v>487</v>
      </c>
      <c r="F347" s="64" t="s">
        <v>4396</v>
      </c>
    </row>
    <row r="348" spans="1:6" ht="46.8" x14ac:dyDescent="0.3">
      <c r="A348" s="5">
        <f t="shared" si="14"/>
        <v>72</v>
      </c>
      <c r="B348" s="103" t="s">
        <v>4992</v>
      </c>
      <c r="C348" s="113">
        <v>250000000</v>
      </c>
      <c r="D348" s="5" t="s">
        <v>4993</v>
      </c>
      <c r="E348" s="109" t="s">
        <v>487</v>
      </c>
      <c r="F348" s="64" t="s">
        <v>764</v>
      </c>
    </row>
    <row r="349" spans="1:6" ht="46.8" x14ac:dyDescent="0.3">
      <c r="A349" s="5">
        <f t="shared" si="14"/>
        <v>73</v>
      </c>
      <c r="B349" s="103" t="s">
        <v>4994</v>
      </c>
      <c r="C349" s="113">
        <v>5000000000</v>
      </c>
      <c r="D349" s="5" t="s">
        <v>4995</v>
      </c>
      <c r="E349" s="109" t="s">
        <v>487</v>
      </c>
      <c r="F349" s="64" t="s">
        <v>4480</v>
      </c>
    </row>
    <row r="350" spans="1:6" x14ac:dyDescent="0.3">
      <c r="A350" s="5"/>
      <c r="B350" s="5"/>
      <c r="C350" s="54"/>
      <c r="D350" s="5"/>
      <c r="E350" s="109"/>
      <c r="F350" s="64"/>
    </row>
    <row r="351" spans="1:6" ht="31.2" x14ac:dyDescent="0.3">
      <c r="A351" s="5">
        <f>SUM(A349+1)</f>
        <v>74</v>
      </c>
      <c r="B351" s="104" t="s">
        <v>4996</v>
      </c>
      <c r="C351" s="54">
        <v>120000000</v>
      </c>
      <c r="D351" s="104" t="s">
        <v>4997</v>
      </c>
      <c r="E351" s="109" t="s">
        <v>4998</v>
      </c>
      <c r="F351" s="64" t="s">
        <v>3228</v>
      </c>
    </row>
    <row r="352" spans="1:6" x14ac:dyDescent="0.3">
      <c r="A352" s="5"/>
      <c r="B352" s="5"/>
      <c r="C352" s="54"/>
      <c r="D352" s="5"/>
      <c r="E352" s="109"/>
      <c r="F352" s="64"/>
    </row>
    <row r="353" spans="1:6" x14ac:dyDescent="0.3">
      <c r="A353" s="5"/>
      <c r="B353" s="104" t="s">
        <v>4999</v>
      </c>
      <c r="C353" s="54">
        <f>SUM(C354:C356)</f>
        <v>470000000</v>
      </c>
      <c r="D353" s="5"/>
      <c r="E353" s="109"/>
      <c r="F353" s="64"/>
    </row>
    <row r="354" spans="1:6" ht="46.8" x14ac:dyDescent="0.3">
      <c r="A354" s="5">
        <f>SUM(A351+1)</f>
        <v>75</v>
      </c>
      <c r="B354" s="103" t="s">
        <v>5000</v>
      </c>
      <c r="C354" s="113">
        <v>150000000</v>
      </c>
      <c r="D354" s="5" t="s">
        <v>5001</v>
      </c>
      <c r="E354" s="109" t="s">
        <v>487</v>
      </c>
      <c r="F354" s="64" t="s">
        <v>4460</v>
      </c>
    </row>
    <row r="355" spans="1:6" ht="46.8" x14ac:dyDescent="0.3">
      <c r="A355" s="5">
        <f>SUM(A354+1)</f>
        <v>76</v>
      </c>
      <c r="B355" s="103" t="s">
        <v>5002</v>
      </c>
      <c r="C355" s="113">
        <v>100000000</v>
      </c>
      <c r="D355" s="5" t="s">
        <v>5003</v>
      </c>
      <c r="E355" s="109" t="s">
        <v>487</v>
      </c>
      <c r="F355" s="64" t="s">
        <v>3224</v>
      </c>
    </row>
    <row r="356" spans="1:6" ht="46.8" x14ac:dyDescent="0.3">
      <c r="A356" s="5">
        <f>SUM(A355+1)</f>
        <v>77</v>
      </c>
      <c r="B356" s="107" t="s">
        <v>5004</v>
      </c>
      <c r="C356" s="113">
        <v>220000000</v>
      </c>
      <c r="D356" s="108" t="s">
        <v>5005</v>
      </c>
      <c r="E356" s="109" t="s">
        <v>487</v>
      </c>
      <c r="F356" s="64" t="s">
        <v>4389</v>
      </c>
    </row>
    <row r="357" spans="1:6" x14ac:dyDescent="0.3">
      <c r="A357" s="5"/>
      <c r="B357" s="5"/>
      <c r="C357" s="54"/>
      <c r="D357" s="5"/>
      <c r="E357" s="109"/>
      <c r="F357" s="64"/>
    </row>
    <row r="358" spans="1:6" x14ac:dyDescent="0.3">
      <c r="A358" s="5"/>
      <c r="B358" s="104" t="s">
        <v>5006</v>
      </c>
      <c r="C358" s="54">
        <f>SUM(C359)</f>
        <v>175000000</v>
      </c>
      <c r="D358" s="5"/>
      <c r="E358" s="109"/>
      <c r="F358" s="64"/>
    </row>
    <row r="359" spans="1:6" ht="46.8" x14ac:dyDescent="0.3">
      <c r="A359" s="5">
        <f>SUM(A356+1)</f>
        <v>78</v>
      </c>
      <c r="B359" s="103" t="s">
        <v>5007</v>
      </c>
      <c r="C359" s="113">
        <v>175000000</v>
      </c>
      <c r="D359" s="5" t="s">
        <v>5008</v>
      </c>
      <c r="E359" s="109" t="s">
        <v>487</v>
      </c>
      <c r="F359" s="64" t="s">
        <v>4389</v>
      </c>
    </row>
    <row r="360" spans="1:6" x14ac:dyDescent="0.3">
      <c r="A360" s="5"/>
      <c r="B360" s="5"/>
      <c r="C360" s="54"/>
      <c r="D360" s="5"/>
      <c r="E360" s="109"/>
      <c r="F360" s="64"/>
    </row>
    <row r="361" spans="1:6" x14ac:dyDescent="0.3">
      <c r="A361" s="118" t="s">
        <v>2323</v>
      </c>
      <c r="B361" s="81" t="s">
        <v>965</v>
      </c>
      <c r="C361" s="68">
        <f>SUM(C362:C366)</f>
        <v>1857900000</v>
      </c>
      <c r="D361" s="5"/>
      <c r="E361" s="109"/>
      <c r="F361" s="64"/>
    </row>
    <row r="362" spans="1:6" ht="31.2" x14ac:dyDescent="0.3">
      <c r="A362" s="5">
        <v>1</v>
      </c>
      <c r="B362" s="5" t="s">
        <v>5009</v>
      </c>
      <c r="C362" s="54">
        <v>130000000</v>
      </c>
      <c r="D362" s="5" t="s">
        <v>5010</v>
      </c>
      <c r="E362" s="109" t="s">
        <v>262</v>
      </c>
      <c r="F362" s="64" t="s">
        <v>423</v>
      </c>
    </row>
    <row r="363" spans="1:6" x14ac:dyDescent="0.3">
      <c r="A363" s="5">
        <f>SUM(A362+1)</f>
        <v>2</v>
      </c>
      <c r="B363" s="5" t="s">
        <v>5011</v>
      </c>
      <c r="C363" s="54">
        <v>100000000</v>
      </c>
      <c r="D363" s="5" t="s">
        <v>5012</v>
      </c>
      <c r="E363" s="109" t="s">
        <v>262</v>
      </c>
      <c r="F363" s="64" t="s">
        <v>423</v>
      </c>
    </row>
    <row r="364" spans="1:6" x14ac:dyDescent="0.3">
      <c r="A364" s="5">
        <f>SUM(A363+1)</f>
        <v>3</v>
      </c>
      <c r="B364" s="5" t="s">
        <v>5013</v>
      </c>
      <c r="C364" s="54">
        <v>225000000</v>
      </c>
      <c r="D364" s="5" t="s">
        <v>5014</v>
      </c>
      <c r="E364" s="109" t="s">
        <v>262</v>
      </c>
      <c r="F364" s="64" t="s">
        <v>423</v>
      </c>
    </row>
    <row r="365" spans="1:6" ht="46.8" x14ac:dyDescent="0.3">
      <c r="A365" s="5">
        <f>SUM(A364+1)</f>
        <v>4</v>
      </c>
      <c r="B365" s="5" t="s">
        <v>5015</v>
      </c>
      <c r="C365" s="54">
        <v>50000000</v>
      </c>
      <c r="D365" s="5" t="s">
        <v>5016</v>
      </c>
      <c r="E365" s="109" t="s">
        <v>262</v>
      </c>
      <c r="F365" s="64" t="s">
        <v>423</v>
      </c>
    </row>
    <row r="366" spans="1:6" ht="31.2" x14ac:dyDescent="0.3">
      <c r="A366" s="5">
        <f>SUM(A365+1)</f>
        <v>5</v>
      </c>
      <c r="B366" s="5" t="s">
        <v>5017</v>
      </c>
      <c r="C366" s="54">
        <v>1352900000</v>
      </c>
      <c r="D366" s="5" t="s">
        <v>5018</v>
      </c>
      <c r="E366" s="109" t="s">
        <v>262</v>
      </c>
      <c r="F366" s="64" t="s">
        <v>423</v>
      </c>
    </row>
  </sheetData>
  <pageMargins left="0.35433070866141736" right="0.19685039370078741" top="0.31496062992125984" bottom="0.27559055118110237" header="0.31496062992125984" footer="0.31496062992125984"/>
  <pageSetup paperSize="11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31</vt:i4>
      </vt:variant>
    </vt:vector>
  </HeadingPairs>
  <TitlesOfParts>
    <vt:vector size="95" baseType="lpstr">
      <vt:lpstr>Daftar Isi</vt:lpstr>
      <vt:lpstr>opd</vt:lpstr>
      <vt:lpstr>ringkasan apbd</vt:lpstr>
      <vt:lpstr>Belanja Langsung</vt:lpstr>
      <vt:lpstr>Belanja Tidak Langsung</vt:lpstr>
      <vt:lpstr>Dikbud</vt:lpstr>
      <vt:lpstr>dinkes</vt:lpstr>
      <vt:lpstr>RSUD</vt:lpstr>
      <vt:lpstr>DPUPR</vt:lpstr>
      <vt:lpstr>SatpolPP</vt:lpstr>
      <vt:lpstr>Kesbangpol</vt:lpstr>
      <vt:lpstr>BPBD</vt:lpstr>
      <vt:lpstr>Dinsos</vt:lpstr>
      <vt:lpstr>DP3AKB</vt:lpstr>
      <vt:lpstr>DLH</vt:lpstr>
      <vt:lpstr>Capil</vt:lpstr>
      <vt:lpstr>Dispermades</vt:lpstr>
      <vt:lpstr>Dishub</vt:lpstr>
      <vt:lpstr>Diskominfo</vt:lpstr>
      <vt:lpstr>DTMPTSP</vt:lpstr>
      <vt:lpstr>Disarpus</vt:lpstr>
      <vt:lpstr>Diskanak</vt:lpstr>
      <vt:lpstr>Dispar</vt:lpstr>
      <vt:lpstr>Distan</vt:lpstr>
      <vt:lpstr>Disdag</vt:lpstr>
      <vt:lpstr>Setda</vt:lpstr>
      <vt:lpstr>Setwan</vt:lpstr>
      <vt:lpstr>Jtp</vt:lpstr>
      <vt:lpstr>Jtys</vt:lpstr>
      <vt:lpstr>Jmtn</vt:lpstr>
      <vt:lpstr>Jmpl</vt:lpstr>
      <vt:lpstr>Mtsh</vt:lpstr>
      <vt:lpstr>Twmangu</vt:lpstr>
      <vt:lpstr>Ngrys</vt:lpstr>
      <vt:lpstr>Krpd</vt:lpstr>
      <vt:lpstr>Kra</vt:lpstr>
      <vt:lpstr>Tsmd</vt:lpstr>
      <vt:lpstr>Jtn</vt:lpstr>
      <vt:lpstr>Clmd</vt:lpstr>
      <vt:lpstr>Gndrj</vt:lpstr>
      <vt:lpstr>Mjgd</vt:lpstr>
      <vt:lpstr>Kbkrmt</vt:lpstr>
      <vt:lpstr>Krj</vt:lpstr>
      <vt:lpstr>Jnw</vt:lpstr>
      <vt:lpstr>Inspek</vt:lpstr>
      <vt:lpstr>Baper</vt:lpstr>
      <vt:lpstr>BKPSDM</vt:lpstr>
      <vt:lpstr>BKD</vt:lpstr>
      <vt:lpstr>Lembaga</vt:lpstr>
      <vt:lpstr>Pendidikan</vt:lpstr>
      <vt:lpstr>Ternak</vt:lpstr>
      <vt:lpstr>Tani</vt:lpstr>
      <vt:lpstr>Koperasi</vt:lpstr>
      <vt:lpstr>Budaya</vt:lpstr>
      <vt:lpstr>Vertikal</vt:lpstr>
      <vt:lpstr>Bansos</vt:lpstr>
      <vt:lpstr>Bagi hasil Pajak</vt:lpstr>
      <vt:lpstr>Bagi Hasil Retribusi</vt:lpstr>
      <vt:lpstr>Bankeu Desa</vt:lpstr>
      <vt:lpstr>Bankeu Sarpras</vt:lpstr>
      <vt:lpstr>Parpol</vt:lpstr>
      <vt:lpstr>ADD</vt:lpstr>
      <vt:lpstr>Dana Desa</vt:lpstr>
      <vt:lpstr>Takterduga</vt:lpstr>
      <vt:lpstr>'Belanja Langsung'!Print_Area</vt:lpstr>
      <vt:lpstr>'Belanja Tidak Langsung'!Print_Area</vt:lpstr>
      <vt:lpstr>'Daftar Isi'!Print_Area</vt:lpstr>
      <vt:lpstr>opd!Print_Area</vt:lpstr>
      <vt:lpstr>'Belanja Langsung'!Print_Titles</vt:lpstr>
      <vt:lpstr>BPBD!Print_Titles</vt:lpstr>
      <vt:lpstr>Capil!Print_Titles</vt:lpstr>
      <vt:lpstr>'Daftar Isi'!Print_Titles</vt:lpstr>
      <vt:lpstr>Dikbud!Print_Titles</vt:lpstr>
      <vt:lpstr>dinkes!Print_Titles</vt:lpstr>
      <vt:lpstr>Dinsos!Print_Titles</vt:lpstr>
      <vt:lpstr>Disarpus!Print_Titles</vt:lpstr>
      <vt:lpstr>Disdag!Print_Titles</vt:lpstr>
      <vt:lpstr>Dishub!Print_Titles</vt:lpstr>
      <vt:lpstr>Diskanak!Print_Titles</vt:lpstr>
      <vt:lpstr>Diskominfo!Print_Titles</vt:lpstr>
      <vt:lpstr>Dispar!Print_Titles</vt:lpstr>
      <vt:lpstr>Dispermades!Print_Titles</vt:lpstr>
      <vt:lpstr>Distan!Print_Titles</vt:lpstr>
      <vt:lpstr>DLH!Print_Titles</vt:lpstr>
      <vt:lpstr>DP3AKB!Print_Titles</vt:lpstr>
      <vt:lpstr>DPUPR!Print_Titles</vt:lpstr>
      <vt:lpstr>DTMPTSP!Print_Titles</vt:lpstr>
      <vt:lpstr>Jtp!Print_Titles</vt:lpstr>
      <vt:lpstr>Jtys!Print_Titles</vt:lpstr>
      <vt:lpstr>Kesbangpol!Print_Titles</vt:lpstr>
      <vt:lpstr>opd!Print_Titles</vt:lpstr>
      <vt:lpstr>SatpolPP!Print_Titles</vt:lpstr>
      <vt:lpstr>Setda!Print_Titles</vt:lpstr>
      <vt:lpstr>Setwan!Print_Titles</vt:lpstr>
      <vt:lpstr>Twmangu!Print_Titles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cpu</cp:lastModifiedBy>
  <cp:lastPrinted>2018-05-31T06:23:50Z</cp:lastPrinted>
  <dcterms:created xsi:type="dcterms:W3CDTF">2017-01-04T02:39:11Z</dcterms:created>
  <dcterms:modified xsi:type="dcterms:W3CDTF">2018-05-31T08:00:32Z</dcterms:modified>
</cp:coreProperties>
</file>