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xr:revisionPtr revIDLastSave="0" documentId="13_ncr:1_{A8D50C06-9C97-4309-9073-A06A32E23B30}" xr6:coauthVersionLast="36" xr6:coauthVersionMax="38" xr10:uidLastSave="{00000000-0000-0000-0000-000000000000}"/>
  <bookViews>
    <workbookView xWindow="0" yWindow="0" windowWidth="20490" windowHeight="7545" xr2:uid="{00000000-000D-0000-FFFF-FFFF00000000}"/>
  </bookViews>
  <sheets>
    <sheet name="Renja 2019" sheetId="1" r:id="rId1"/>
  </sheets>
  <externalReferences>
    <externalReference r:id="rId2"/>
  </externalReferences>
  <definedNames>
    <definedName name="BagiHasil">[1]BTL!$C$1208</definedName>
    <definedName name="BanKeu">[1]BTL!$C$1537</definedName>
    <definedName name="BANSOS">[1]BTL!$C$1190</definedName>
    <definedName name="HIBAH">[1]BTL!$C$9</definedName>
    <definedName name="_xlnm.Print_Titles" localSheetId="0">'Renja 2019'!$3:$5</definedName>
    <definedName name="TakTerduga">[1]BTL!$C$2064</definedName>
  </definedNames>
  <calcPr calcId="179021"/>
</workbook>
</file>

<file path=xl/calcChain.xml><?xml version="1.0" encoding="utf-8"?>
<calcChain xmlns="http://schemas.openxmlformats.org/spreadsheetml/2006/main">
  <c r="I162" i="1" l="1"/>
  <c r="I155" i="1"/>
  <c r="I101" i="1"/>
  <c r="I80" i="1"/>
  <c r="I42" i="1"/>
  <c r="I34" i="1"/>
  <c r="I6" i="1"/>
  <c r="I15" i="1"/>
  <c r="J48" i="1" l="1"/>
  <c r="M43" i="1"/>
  <c r="I26" i="1" l="1"/>
  <c r="M72" i="1" l="1"/>
  <c r="M71" i="1"/>
  <c r="M70" i="1"/>
  <c r="M73" i="1" l="1"/>
  <c r="N73" i="1" s="1"/>
  <c r="N71" i="1" s="1"/>
  <c r="N75" i="1" s="1"/>
  <c r="L4" i="1"/>
  <c r="I135" i="1" l="1"/>
  <c r="I131" i="1" s="1"/>
  <c r="I124" i="1"/>
  <c r="I115" i="1" l="1"/>
  <c r="L121" i="1"/>
  <c r="I23" i="1" l="1"/>
  <c r="I144" i="1" l="1"/>
  <c r="I152" i="1"/>
  <c r="I94" i="1"/>
  <c r="I78" i="1"/>
  <c r="I75" i="1"/>
  <c r="L104" i="1" l="1"/>
  <c r="L106" i="1" s="1"/>
  <c r="I149" i="1" l="1"/>
</calcChain>
</file>

<file path=xl/sharedStrings.xml><?xml version="1.0" encoding="utf-8"?>
<sst xmlns="http://schemas.openxmlformats.org/spreadsheetml/2006/main" count="693" uniqueCount="404">
  <si>
    <t>Kode Prog &amp; Keg</t>
  </si>
  <si>
    <t>No</t>
  </si>
  <si>
    <t>Lokasi</t>
  </si>
  <si>
    <t>Sumber Dana</t>
  </si>
  <si>
    <t>1.02.1.02.01.01</t>
  </si>
  <si>
    <t>I</t>
  </si>
  <si>
    <t>Program Pelayanan Administrasi Perkantoran</t>
  </si>
  <si>
    <t>01</t>
  </si>
  <si>
    <t>Penyediaan jasa surat menyurat</t>
  </si>
  <si>
    <t xml:space="preserve">Dinkes </t>
  </si>
  <si>
    <t xml:space="preserve">APBD </t>
  </si>
  <si>
    <t>02</t>
  </si>
  <si>
    <t>Penyediaan jasa komunikasi, sumber daya air dan listrik</t>
  </si>
  <si>
    <t>08</t>
  </si>
  <si>
    <t>Penyediaan jasa kebersihan kantor</t>
  </si>
  <si>
    <t>11</t>
  </si>
  <si>
    <t>Penyediaan barang cetakan dan penggandaan</t>
  </si>
  <si>
    <t>17</t>
  </si>
  <si>
    <t>Penyediaan makanan dan minuman</t>
  </si>
  <si>
    <t>18</t>
  </si>
  <si>
    <t>Rapat-rapat koordinasi dan konsultasi ke luar daerah</t>
  </si>
  <si>
    <t>35</t>
  </si>
  <si>
    <t>Penyediaan jasa keamanan kantor</t>
  </si>
  <si>
    <t>baru</t>
  </si>
  <si>
    <t>1.02.1.02.01.02</t>
  </si>
  <si>
    <t>II</t>
  </si>
  <si>
    <t>Program Peningkatan Sarana dan Prasarana Aparatur</t>
  </si>
  <si>
    <t>22</t>
  </si>
  <si>
    <t>Pemeliharaan rutin / berkala gedung kantor</t>
  </si>
  <si>
    <t>24</t>
  </si>
  <si>
    <t>Pemeliharaan rutin / berkala kendaraan dinas / operasional</t>
  </si>
  <si>
    <t>Dinkes</t>
  </si>
  <si>
    <t>1.02.1.02.01.05</t>
  </si>
  <si>
    <t>III</t>
  </si>
  <si>
    <t>Program Peningkatan Kapasitas Sumber Daya Aparatur</t>
  </si>
  <si>
    <t>Pendidikan dan pelatihan formal</t>
  </si>
  <si>
    <t>APBD</t>
  </si>
  <si>
    <t>06</t>
  </si>
  <si>
    <t>1.02.1.02.01.06</t>
  </si>
  <si>
    <t>IV</t>
  </si>
  <si>
    <t>Program Peningkatan Pengembangan Sistem Pelaporan Capaian Kinerja dan Keuangan</t>
  </si>
  <si>
    <t>Penyusunan laporan capaian kinerja dan ikhtisar realisasi kinerja SKPD</t>
  </si>
  <si>
    <t>05</t>
  </si>
  <si>
    <t>Penyusunan perencanaan program</t>
  </si>
  <si>
    <t>07</t>
  </si>
  <si>
    <t>Penyusunan laporan pengelolaan keuangan SKPD</t>
  </si>
  <si>
    <t>Pengelolaan barang milik daerah</t>
  </si>
  <si>
    <t>1.02.1.02.01.15</t>
  </si>
  <si>
    <t>V</t>
  </si>
  <si>
    <t>Program Obat dan Perbekalan Kesehatan</t>
  </si>
  <si>
    <t>Pengadaan obat dan perbekalan kesehatan</t>
  </si>
  <si>
    <t>12</t>
  </si>
  <si>
    <t>13</t>
  </si>
  <si>
    <t>20</t>
  </si>
  <si>
    <t>Distribusi obat dan e-logistik</t>
  </si>
  <si>
    <t>DAK Non Fisik</t>
  </si>
  <si>
    <t>1.02.1.02.01.16</t>
  </si>
  <si>
    <t>VI</t>
  </si>
  <si>
    <t>Program Upaya Kesehatan Masyarakat</t>
  </si>
  <si>
    <t>21</t>
  </si>
  <si>
    <t>Operasional manajemen pengelolaan Jaminan Kesehatan Nasional</t>
  </si>
  <si>
    <t>27</t>
  </si>
  <si>
    <t>28</t>
  </si>
  <si>
    <t>31</t>
  </si>
  <si>
    <t>Pembiayaan pelayanan kesehatan umum</t>
  </si>
  <si>
    <t>33</t>
  </si>
  <si>
    <t>37</t>
  </si>
  <si>
    <t>Bantuan operasional kesehatan</t>
  </si>
  <si>
    <t>40</t>
  </si>
  <si>
    <t>Pembinaan dan pengawasan pelayanan kesehatan tradisional dan tenaga kesehatan tradisional</t>
  </si>
  <si>
    <t>Pembiayaan kesehatan bagi penduduk yang belum teregister dan beresiko kesehatan</t>
  </si>
  <si>
    <t>1.02.1.02.01.18</t>
  </si>
  <si>
    <t>VII</t>
  </si>
  <si>
    <t>Program Pengembangan Obat Asli Indonesia</t>
  </si>
  <si>
    <t>1.02.1.02.01.19</t>
  </si>
  <si>
    <t>VIII</t>
  </si>
  <si>
    <t>Program Promosi Kesehatan dan Pemberdayaan Masyarakat</t>
  </si>
  <si>
    <t>Penyebarluasan tentang informasi kesehatan</t>
  </si>
  <si>
    <t>1.02.1.02.01.20</t>
  </si>
  <si>
    <t>IX</t>
  </si>
  <si>
    <t>Program Perbaikan Gizi Masyarakat</t>
  </si>
  <si>
    <t>04</t>
  </si>
  <si>
    <t>Sistem kewaspadaan pangan dan gizi</t>
  </si>
  <si>
    <t>Upaya perbaikan gizi masyarakat</t>
  </si>
  <si>
    <t>Upaya perbaikan gizi institusi</t>
  </si>
  <si>
    <t>1.02.1.02.01.21</t>
  </si>
  <si>
    <t>X</t>
  </si>
  <si>
    <t>Program Pengembangan Lingkungan Sehat</t>
  </si>
  <si>
    <t>Pelayanan laboratorium kesehatan</t>
  </si>
  <si>
    <t>10</t>
  </si>
  <si>
    <t>Pengelolaan limbah infeksius</t>
  </si>
  <si>
    <t>1.02.1.02.01.22</t>
  </si>
  <si>
    <t>XI</t>
  </si>
  <si>
    <t>Program Pencegahan dan Penanggulangan Penyakit Menular</t>
  </si>
  <si>
    <t>1.02.1.02.01.23</t>
  </si>
  <si>
    <t>XII</t>
  </si>
  <si>
    <t>Program Standarisasi Pelayanan Kesehatan</t>
  </si>
  <si>
    <t>Operasional Public Safety Center (PSC)</t>
  </si>
  <si>
    <t>Upaya peningkatan pelayanan kesehatan rujukan</t>
  </si>
  <si>
    <t>25</t>
  </si>
  <si>
    <t>Upaya peningkatan pelayanan kesehatan dasar</t>
  </si>
  <si>
    <t>26</t>
  </si>
  <si>
    <t>Akreditasi puskesmas(DAK)</t>
  </si>
  <si>
    <t>1.02.1.02.01.24</t>
  </si>
  <si>
    <t>XIII</t>
  </si>
  <si>
    <t>Program Pelayanan Kesehatan Penduduk Miskin</t>
  </si>
  <si>
    <t>Pembiayaan jaminan kesehatan Daerah</t>
  </si>
  <si>
    <t>1.02.1.02.01.25</t>
  </si>
  <si>
    <t>XIV</t>
  </si>
  <si>
    <t>Program Pengadaan, Peningkatan dan Perbaikan Sarana dan Prasarana Puskesmas/Puskesmas Pembantu dan Jaringannya</t>
  </si>
  <si>
    <t>1.02.1.02.01.29</t>
  </si>
  <si>
    <t>XV</t>
  </si>
  <si>
    <t>Program Peningkatan Pelayanan Kesehatan  Anak Balita</t>
  </si>
  <si>
    <t>1.02.1.02.01.30</t>
  </si>
  <si>
    <t>XVI</t>
  </si>
  <si>
    <t>Program Peningkatan Pelayanan Kesehatan Lansia</t>
  </si>
  <si>
    <t>Peningkatan manajemen kesehatan lansia</t>
  </si>
  <si>
    <t>1.02.1.02.01.31</t>
  </si>
  <si>
    <t>XVII</t>
  </si>
  <si>
    <t>Program Pengawasan dan Pengendalian Kesehatan Makanan</t>
  </si>
  <si>
    <t>1.02.1.02.01.32</t>
  </si>
  <si>
    <t>XVIII</t>
  </si>
  <si>
    <t>Program Peningkatan Keselamatan Ibu Melahirkan dan Anak</t>
  </si>
  <si>
    <t>Gerakan sayang ibu dan bayi</t>
  </si>
  <si>
    <t>Peningkatan pelayanan keluarga berencana</t>
  </si>
  <si>
    <t>J U M L A H</t>
  </si>
  <si>
    <t>KABUPATEN KARANGANYAR</t>
  </si>
  <si>
    <t>Urusan / Program / Kegiatan</t>
  </si>
  <si>
    <t>Penetapan TA 2018 (Rp)</t>
  </si>
  <si>
    <t xml:space="preserve">Rencana Tahun 2019 </t>
  </si>
  <si>
    <t xml:space="preserve">Target capaian kinerja </t>
  </si>
  <si>
    <t xml:space="preserve">Volume satuan </t>
  </si>
  <si>
    <t>Pagu indikatif  TA 2019  (Rp.)</t>
  </si>
  <si>
    <t xml:space="preserve">Keterangan </t>
  </si>
  <si>
    <t xml:space="preserve">surat </t>
  </si>
  <si>
    <t>12 bulan</t>
  </si>
  <si>
    <t xml:space="preserve">jasa pihak ketiga untuk kebersihan kantor terbayar </t>
  </si>
  <si>
    <t xml:space="preserve">12 bulan </t>
  </si>
  <si>
    <t xml:space="preserve">biaya pajak listrik, telepon, air terbayar </t>
  </si>
  <si>
    <t xml:space="preserve">Dinkes dan 21 Puskesmas </t>
  </si>
  <si>
    <t xml:space="preserve">48 kali </t>
  </si>
  <si>
    <t>Pengembangan Media Promosi Kesehatan</t>
  </si>
  <si>
    <t>Gerakan Masyarakat Hidup Sehat</t>
  </si>
  <si>
    <t>Advokasi Kesehatan</t>
  </si>
  <si>
    <t xml:space="preserve">11 jenis kendaraan </t>
  </si>
  <si>
    <t>cakupan pelayanan kesehatan lansia sesuai standar</t>
  </si>
  <si>
    <t>Peningkatan kesehatan anak balita dan pra sekolah</t>
  </si>
  <si>
    <t>Pelayanan kesehatan anak sekolah</t>
  </si>
  <si>
    <t>Cakupan Pelayanan anak Balita sesuai standar</t>
  </si>
  <si>
    <t>…</t>
  </si>
  <si>
    <t>Sarana dan Prasarana berfungsi baik</t>
  </si>
  <si>
    <t>1 unit</t>
  </si>
  <si>
    <t>Pengadaan mebeleur</t>
  </si>
  <si>
    <t>10 unit</t>
  </si>
  <si>
    <t>Jumlah penambahan almari arsip</t>
  </si>
  <si>
    <t>15 pegawai</t>
  </si>
  <si>
    <t xml:space="preserve">Jumlah pegawai yang dilatih </t>
  </si>
  <si>
    <t>Dokumen laporan tersusun (LKjIP, LPT, Laporan DAK, Laporan APBD, Profil Kesehatan)</t>
  </si>
  <si>
    <t>5 dokumen</t>
  </si>
  <si>
    <t>Laporan keuangan tersusun</t>
  </si>
  <si>
    <t>update dokumen persediaan dan dokumen ASET</t>
  </si>
  <si>
    <t>2 dokumen</t>
  </si>
  <si>
    <t>Peningkatan Kompetensi SDMK</t>
  </si>
  <si>
    <t>Jumlah item kebutuhan obat terpenuhi</t>
  </si>
  <si>
    <t>5 jenis (bahan obat, BHP, vaksin, obat gigi, reagen)</t>
  </si>
  <si>
    <t>21 puskesmas</t>
  </si>
  <si>
    <t>Kab. Karanganyar</t>
  </si>
  <si>
    <t>3 dokumen perencanaan tersusun (Perencanaan APBD 1, APBD 2, DAK) dan 21 Renstra Puskesmas dan 21 Rencana Usulan  Kegiatan (RUK) Puskesmas Terfasilitasi</t>
  </si>
  <si>
    <t>45 dokumen</t>
  </si>
  <si>
    <t>Jenis media prmosi kesehatan yang dihasilkan</t>
  </si>
  <si>
    <t>Frekuensi informasi kesehatan disampaikan</t>
  </si>
  <si>
    <t>Standarisasi bahan baku obat tradisional indonesia</t>
  </si>
  <si>
    <t>Obat ke 21 puskesmas terdistribusi , laporan stok obat dari 21 puskesmas terverifikasi</t>
  </si>
  <si>
    <t xml:space="preserve"> Peningkatan penyidikan dan penegakan hukum di bidang obat dan makanan</t>
  </si>
  <si>
    <t>5 sarana</t>
  </si>
  <si>
    <t>Program Pengawasan Obat dan Makanan</t>
  </si>
  <si>
    <t>Jumlah Sarana yang diperiksa oleh Tim Satgas Pengawasan Obat dan Pangan Ilegal</t>
  </si>
  <si>
    <t>Jumlah RKA bersumber dana JKN tersusun</t>
  </si>
  <si>
    <t>21 dokumen</t>
  </si>
  <si>
    <t>Kegiatan Upaya Kesehatan Masyarakat (UKM) di Puskesmas dan Rujukan UKM di Dinas terlaksana</t>
  </si>
  <si>
    <t>22 paket</t>
  </si>
  <si>
    <t>Puskesmas, Dinkes</t>
  </si>
  <si>
    <t>Jasa dan BHP pengelolaan limbah infeksius dari UPT Labkesda oleh pihak ketiga terbayarkan</t>
  </si>
  <si>
    <t>3 kegiatan</t>
  </si>
  <si>
    <t>Seluruh penyehat tradisional dan yankestrad terdata, 20 penyehat tradisional berijin, 30 kelompok asuhan TOGA dan akupressure terbentuk</t>
  </si>
  <si>
    <t>Puskesmas</t>
  </si>
  <si>
    <t>Kab Karanganyar</t>
  </si>
  <si>
    <t>Jumlah desa siaga aktif strata mandiri</t>
  </si>
  <si>
    <t>Jumlah saka bakti husada yang dibina</t>
  </si>
  <si>
    <t>Jumlah advokasi bidang kesehatan terlaksana</t>
  </si>
  <si>
    <t>Kecamatan</t>
  </si>
  <si>
    <t>Verifikasi data dan penentuan strata Rumah Tangga Sehat</t>
  </si>
  <si>
    <t>Dinkes, Puskesmas</t>
  </si>
  <si>
    <t>Pengkajian dan pengembangan lingkungan sehat</t>
  </si>
  <si>
    <t>unit cold storage tersedia di puskesmas</t>
  </si>
  <si>
    <t>puskesmas</t>
  </si>
  <si>
    <t>Dinkes, P4TO Dan 4 UPT</t>
  </si>
  <si>
    <t xml:space="preserve">6 kegiatan </t>
  </si>
  <si>
    <t>Ujian kompetensi (ukom) kenaikan jenjang fungsional nakes terlaksana</t>
  </si>
  <si>
    <t>1 kali</t>
  </si>
  <si>
    <t>Pengadaan cold storage limbah medis puskesmas: Gondangrejo, Colomadu 1, Jenawi, Mojogedang 1</t>
  </si>
  <si>
    <t>4 paket</t>
  </si>
  <si>
    <t>Biaya sewa tanah puskesmas Colomadu 2</t>
  </si>
  <si>
    <t>Puskesmas Colomadu 2</t>
  </si>
  <si>
    <t>Puskkesmas Gondangrejo</t>
  </si>
  <si>
    <t>Operasional P4TO</t>
  </si>
  <si>
    <t>Jumlah Desa yang melaksanakan kegiatan CTPS</t>
  </si>
  <si>
    <t>Jumlah Desa SBS</t>
  </si>
  <si>
    <t xml:space="preserve">Jumlah POKJA STBM terbentuk </t>
  </si>
  <si>
    <t>Desa</t>
  </si>
  <si>
    <t>Jumlah Desa yang melakukan pengelolaan sampah Rumah tangga</t>
  </si>
  <si>
    <t>Sarana Operasional STBM tersedia</t>
  </si>
  <si>
    <t xml:space="preserve">Jumlah Fasyankes yang melakukan Pengelolaan Limbah Medis </t>
  </si>
  <si>
    <t>Jumlah SAB terawasi</t>
  </si>
  <si>
    <t>Pemeliharaan dan pengawasan kualitas lingkungan Tempat Pengelolaan Makanan dan Minuman (TPM)</t>
  </si>
  <si>
    <t>Jumlah Industri RT terbina</t>
  </si>
  <si>
    <t>120 industri</t>
  </si>
  <si>
    <t>3 SBH</t>
  </si>
  <si>
    <t>21 UKS</t>
  </si>
  <si>
    <t>Jenis tenaga yang ditingkatkan kompetensinya</t>
  </si>
  <si>
    <t>6 jenis tenaga</t>
  </si>
  <si>
    <t>Jasa tenaga kader terbayarkan</t>
  </si>
  <si>
    <t>Fasilitasi POKJA Antisipasi Penolakan imunisasi</t>
  </si>
  <si>
    <t>administrasi manajemen di UPT labkes tercukupi, pengambilan sampel di 300 titik sarana kesehatan dan non sarkes terlaksana, 20 jenis alat labkes terkalibrasi, tenaga labkes dikutkan pelatihan teknis 3 kali</t>
  </si>
  <si>
    <t>Jumlah puskesmas yang terfasilitasi akreditasi</t>
  </si>
  <si>
    <t>Jumlah Puskesmas terbangun</t>
  </si>
  <si>
    <t>Jasa sewa tanah Puskesmas Colomadu 2 terbayar</t>
  </si>
  <si>
    <t>3 kali</t>
  </si>
  <si>
    <t>8661 kader</t>
  </si>
  <si>
    <t>Jambore kader terlaksana</t>
  </si>
  <si>
    <t>6 kelompok</t>
  </si>
  <si>
    <t>17 desa/kel</t>
  </si>
  <si>
    <t>9 kali</t>
  </si>
  <si>
    <t>Jumlah fasilitasi</t>
  </si>
  <si>
    <t>Jumlah kegiatan fasilitasi kesehatan rujukan dalam rangka peningkatan mutu</t>
  </si>
  <si>
    <t>Jumlah tenaga jaga 24 jam di POSKO PSC terbayar</t>
  </si>
  <si>
    <t>10 orang</t>
  </si>
  <si>
    <t>4 kali</t>
  </si>
  <si>
    <t>20 orang</t>
  </si>
  <si>
    <t>tenaga kesehatan terlatih SDIDTK</t>
  </si>
  <si>
    <t>21 nakes</t>
  </si>
  <si>
    <t>Jumlah tenaga kesehatan dan kader lansia terlatih</t>
  </si>
  <si>
    <t>42 orang</t>
  </si>
  <si>
    <t>Kantor gedung P4TO terpelihara, biaya produksi bahan baku obat tradisional tersedia, honor tenaga produksi obat tradisional dan jasa keamanan terbayar</t>
  </si>
  <si>
    <t>3 media</t>
  </si>
  <si>
    <t>23 UPT</t>
  </si>
  <si>
    <t>masyarakat yang terpapar risiko kesehatan terlayani</t>
  </si>
  <si>
    <t>5 jenis</t>
  </si>
  <si>
    <t>Jasa pengujian bahan baku obat tradisional pada pihak ketiga terbayar</t>
  </si>
  <si>
    <t>Bimbingan Teknis dan Monev PIS PK</t>
  </si>
  <si>
    <t xml:space="preserve">Jumlah tenaga admin PIS PK puskesmas terlatih entry data, penguatan tim pembina PIS PK Kabupaten </t>
  </si>
  <si>
    <t>21 puskesmas, 1 tim</t>
  </si>
  <si>
    <t>kantor gedung Dinas Kesehatan</t>
  </si>
  <si>
    <t>Jumlah kelompok menerapkan 1 indikator GERMAS (aktifitas fisik)</t>
  </si>
  <si>
    <t>21  puskesmas</t>
  </si>
  <si>
    <t>Pemberian stimulan kader posyandu</t>
  </si>
  <si>
    <t>42 desa</t>
  </si>
  <si>
    <t>177 desa</t>
  </si>
  <si>
    <t>17 unit</t>
  </si>
  <si>
    <t>Laporan capaian kadarzi dari 21 puskesmas terpantau</t>
  </si>
  <si>
    <t>Laporan hasil PSG dari 21 puskesmas terpantau</t>
  </si>
  <si>
    <t>implementasi pemberian TTD pada SMP dan SMU terpantau</t>
  </si>
  <si>
    <t>21 petugas</t>
  </si>
  <si>
    <t>Kepatuhan Tim Audit Maternal Perinatal terhadap juknis AMP</t>
  </si>
  <si>
    <t>Peningkatan Kompetensi tenaga kesehatan ibu dan anak</t>
  </si>
  <si>
    <t>Satker KIA terbaik mendapatkan penghargaan</t>
  </si>
  <si>
    <t xml:space="preserve">3 pengelola satker </t>
  </si>
  <si>
    <t>Validasi dan sinkronisasi data KB</t>
  </si>
  <si>
    <t xml:space="preserve"> (Karangpandan dan Colomadu 2)</t>
  </si>
  <si>
    <t>84 orang, 190 buku</t>
  </si>
  <si>
    <t>Jumlah Nakes trampil teknis kesehatan Ibu dan anak dan cetak buku agenda binwil</t>
  </si>
  <si>
    <t>Terbangunnya komitmen dari stake holder</t>
  </si>
  <si>
    <t>Validasi data program P2PTM puskesmas</t>
  </si>
  <si>
    <t>2 kali tingkat Kabupaten, 5 kali tingkat kecamatan</t>
  </si>
  <si>
    <t>Peningkatan strata posyandu</t>
  </si>
  <si>
    <t>21 posyandu</t>
  </si>
  <si>
    <t>Jumlah UKS yang dilakukan supervisi</t>
  </si>
  <si>
    <t>Jumlah institusi pendidikan yang dimonitor PHBS</t>
  </si>
  <si>
    <t>42 sekolah</t>
  </si>
  <si>
    <t>Pengawasan Penatausahaan Keuangan</t>
  </si>
  <si>
    <t>SPJ sesuai Sisdur Keuangan</t>
  </si>
  <si>
    <t>21 sekolah</t>
  </si>
  <si>
    <t>Persiapan, monitoring dan evaluasi kegiatan Skrining kesehatan (penjaringan) anak sekolah dan BHP penjaringan anak sekolah tersedia</t>
  </si>
  <si>
    <t>Pembentukan puskesmas peduli Pelayanan Kesehatan Peduli Remaja (PKPR), tenaga PKPR terlatih</t>
  </si>
  <si>
    <t>2 puskesmas, 21 puskesmas</t>
  </si>
  <si>
    <t>lama</t>
  </si>
  <si>
    <t>4 jenis barang cetakan</t>
  </si>
  <si>
    <t>DAK Farmasi</t>
  </si>
  <si>
    <t>Pengadaan Posbindu Kit</t>
  </si>
  <si>
    <t>Posbindu kit terbeli dan berfungsi</t>
  </si>
  <si>
    <t>140 unit</t>
  </si>
  <si>
    <t>DAK Penugasan</t>
  </si>
  <si>
    <t>Pengadaan krioterapi</t>
  </si>
  <si>
    <t>Krioterapi terbeli dan berfungsi</t>
  </si>
  <si>
    <t>2 unit</t>
  </si>
  <si>
    <t>Puskesmas tawangmangu dan tasikmadu</t>
  </si>
  <si>
    <t>BHP tersedia</t>
  </si>
  <si>
    <t>12 jenis</t>
  </si>
  <si>
    <t xml:space="preserve">Pembelian BHP untuk HIV AIDS </t>
  </si>
  <si>
    <t>(obat : 4.043.475.000, sarpras : 212.000.000)</t>
  </si>
  <si>
    <t>DAK Non Fisik (BOK)</t>
  </si>
  <si>
    <t>DAK Fisik</t>
  </si>
  <si>
    <t>BOK ukm Kabupaten (1.179.000.000), Dukungan Manajemen BOK dan Jampersal 904.000.000, BOK Puskesmas (14.365.000.000)</t>
  </si>
  <si>
    <t>5/100 anggaran</t>
  </si>
  <si>
    <t>sesuaikan anggaran</t>
  </si>
  <si>
    <t>KEPALA DINAS KESEHATAN</t>
  </si>
  <si>
    <t>dr. Cucuk Heru Kusumo, M.Kes</t>
  </si>
  <si>
    <t>NIP. 19601105 198511 1 002</t>
  </si>
  <si>
    <t>Puskesmas Tasikmadu</t>
  </si>
  <si>
    <t>Puskesmas Jaten II</t>
  </si>
  <si>
    <t>Puskesmas Kebakkramat II</t>
  </si>
  <si>
    <t>Puskesmas Tawangamangu</t>
  </si>
  <si>
    <t>Puskesmas Karangpandan</t>
  </si>
  <si>
    <t>Puskesmas Matesih</t>
  </si>
  <si>
    <t>Puskesmas Ngargoyoso</t>
  </si>
  <si>
    <t>Puskesmas Karanganyar</t>
  </si>
  <si>
    <t>Puskesmas Mojogedang II</t>
  </si>
  <si>
    <t>Puskesmas Kerjo</t>
  </si>
  <si>
    <t>Puskesmas Jenawi</t>
  </si>
  <si>
    <t>Puskesmas Jumapolo</t>
  </si>
  <si>
    <t>Puskesmas Jumantono</t>
  </si>
  <si>
    <t>Puskesmas Jatipuro</t>
  </si>
  <si>
    <t>Puskesmas Jatiyoso</t>
  </si>
  <si>
    <t>Puskesmas Gondangrejo</t>
  </si>
  <si>
    <t>Puskesmas Colomadu I</t>
  </si>
  <si>
    <t>Puskesmas Colomadu II</t>
  </si>
  <si>
    <t>Penyusunan Renstra OPD Tahun 2018-2023</t>
  </si>
  <si>
    <t>1 dokumen</t>
  </si>
  <si>
    <t>Renstra OPD 2018-2023 tersusun</t>
  </si>
  <si>
    <t>Pemusnahan Obat</t>
  </si>
  <si>
    <t>Jumlah obat yang dimusnahkan</t>
  </si>
  <si>
    <t>validasi data HIV/AIDS, dukungan logistik untuk HIV tersedia</t>
  </si>
  <si>
    <t>21 pkm, 2 jenis logistik (obat, rapid)</t>
  </si>
  <si>
    <t>21 pkm, 2 jenis logistik (obat, reagen)</t>
  </si>
  <si>
    <t>Peningkatan cakupan imunisasi dasar dan lanjutan</t>
  </si>
  <si>
    <t>…….</t>
  </si>
  <si>
    <t>Karanganyar, 17 November 2018</t>
  </si>
  <si>
    <t>Pencegahan dan Penanggulangan Penyakit Menular</t>
  </si>
  <si>
    <t>2 kegiatan</t>
  </si>
  <si>
    <t>Kapitasi Jaminan Kesehatan Nasional</t>
  </si>
  <si>
    <t>Persentase Peserta Jaminan Kesehatan terlayani</t>
  </si>
  <si>
    <t>Puskesmas Jaten 1</t>
  </si>
  <si>
    <t>Puskesmas Kebakkramat 1</t>
  </si>
  <si>
    <t>Puskesmas Mojogedang 1</t>
  </si>
  <si>
    <t>BLU Puskesmas Karanganyar</t>
  </si>
  <si>
    <t>BLU Puskesmas Tasikmadu</t>
  </si>
  <si>
    <t>BLU Puskesmas Jaten I</t>
  </si>
  <si>
    <t>BLU Puskesmas Jaten II</t>
  </si>
  <si>
    <t>BLU Puskesmas Kebakkramat I</t>
  </si>
  <si>
    <t>BLU Puskesmas Kebakkramat II</t>
  </si>
  <si>
    <t>BLU Puskesmas Tawangmangu</t>
  </si>
  <si>
    <t>BLU Puskesmas Karangpandan</t>
  </si>
  <si>
    <t>BLU Puskesmas Matesih</t>
  </si>
  <si>
    <t>BLU Puskesmas Ngargoyoso</t>
  </si>
  <si>
    <t>BLU Puskesmas Mojogedang I</t>
  </si>
  <si>
    <t>BLU Puskesmas Mojogedang II</t>
  </si>
  <si>
    <t>BLU Puskesmas Kerjo</t>
  </si>
  <si>
    <t>BLU Puskesmas Jenawi</t>
  </si>
  <si>
    <t>BLU Puskesmas Jumapolo</t>
  </si>
  <si>
    <t>BLU Puskesmas Jumantono</t>
  </si>
  <si>
    <t>BLU Puskesmas Jatipuro</t>
  </si>
  <si>
    <t>BLU Puskesmas Jatiyoso</t>
  </si>
  <si>
    <t>BLU Puskesmas Gondangrejo</t>
  </si>
  <si>
    <t>BLU Puskesmas Colomadu I</t>
  </si>
  <si>
    <t>BLU Puskesmas Colomadu II</t>
  </si>
  <si>
    <t>Kekurangan Pembiayaan Jaminan Kesehatan Tahun 2018</t>
  </si>
  <si>
    <t xml:space="preserve">Kekurangan pembiayaan klaim Jaminan Kesehatan Non Kapitasi dan Jaminan Kesehatan Tenaga Kerja Tahun 2018 terbayar </t>
  </si>
  <si>
    <t>Biaya operasional pelayanan di UPT tercukupi</t>
  </si>
  <si>
    <t>22 UPT</t>
  </si>
  <si>
    <t>kekurangan klaim pelayanan jamkesda tahun 2018 di faskes terbayar (Oktober s.d Desember 2018)</t>
  </si>
  <si>
    <t>3 bulan</t>
  </si>
  <si>
    <t>Jumlah penduduk miskin yang dijamin kepesertaan JKN</t>
  </si>
  <si>
    <t>78.313 jiwa, terdiri dari 52.625 jiwa (dari pajak rokok) dan 25.688 jiwa (dari APBD)</t>
  </si>
  <si>
    <t>Pajak Rokok (14.524.500.000 ) dan APBD (7.089.888.000)</t>
  </si>
  <si>
    <t>Pembayaran Premi Jamkesda Integrasi JKN</t>
  </si>
  <si>
    <t>Jumlah kegiatan fasilitasi kesehatan dasar dalam rangka peningkatan mutu</t>
  </si>
  <si>
    <t>RENJA-KUA TAHUN 2019 DINAS KESEHATAN</t>
  </si>
  <si>
    <t>validasi data TB paru, dukungan logistik untuk TB paru tersedia</t>
  </si>
  <si>
    <t>pengadaan peralatan gedung kantor</t>
  </si>
  <si>
    <t>pengadaan perlengkapan gedung kantor</t>
  </si>
  <si>
    <t>pengadaan Ambulance (DBHCHT)</t>
  </si>
  <si>
    <t>1.02.1.02.01.06.25</t>
  </si>
  <si>
    <t>Pengadaan Bahan Habis Pakai Laboratorium</t>
  </si>
  <si>
    <t>1.02.1.02.01.15.12</t>
  </si>
  <si>
    <t>Pengadaan sarana dan prasarana penunjang pengadaan Obat</t>
  </si>
  <si>
    <t>Pengadaan Obat Asli Indonesia</t>
  </si>
  <si>
    <t>Penunjang UPT</t>
  </si>
  <si>
    <t>Pembinaan, pengawasan dan peningkatan mutu tenaga kesehatan</t>
  </si>
  <si>
    <t>Gerakan Perilaku Hidup Bersih dan Sehat (PHBS)</t>
  </si>
  <si>
    <t>Pemberdayaan Masyarakat dalam bidang kesehatan</t>
  </si>
  <si>
    <t>pelatihan tenaga sanitarian DBHCHT</t>
  </si>
  <si>
    <t>sosialisasi pelayanan labkesda pemeriksaan kualitas lingkungan</t>
  </si>
  <si>
    <t>penanggulangan penyakit tidak menular untuk gangguan jiwa</t>
  </si>
  <si>
    <t>Pengembangan sistem informasi kesehatan</t>
  </si>
  <si>
    <t>Pembangunan puskesmas jaten I</t>
  </si>
  <si>
    <t>pengadaan alat kesehatan</t>
  </si>
  <si>
    <t>pembangunan puskesmas karanganyar tahap II</t>
  </si>
  <si>
    <t>rehab pustu ngasem colomadu I</t>
  </si>
  <si>
    <t>pembangunan puskesmas jaten II</t>
  </si>
  <si>
    <t>Pembangunan puskesmas karangpandan</t>
  </si>
  <si>
    <t>penanggulangan balita kurang gizi</t>
  </si>
  <si>
    <t>Penggalangan komitemen penurunan AKI, AKB dan pencegahan stunting</t>
  </si>
  <si>
    <t>fasilitasi teknis KIA</t>
  </si>
  <si>
    <t>Peningkatan pelayanan kesehatan reproduksi remaja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</si>
</sst>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[Red]#,##0"/>
    <numFmt numFmtId="168" formatCode="0;[Red]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u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09">
    <xf numFmtId="0" fontId="0" fillId="0" borderId="0" xfId="0"/>
    <xf numFmtId="0" fontId="4" fillId="2" borderId="0" xfId="3" applyFont="1" applyFill="1" applyAlignment="1">
      <alignment horizontal="left" vertical="top"/>
    </xf>
    <xf numFmtId="0" fontId="4" fillId="2" borderId="5" xfId="3" applyFont="1" applyFill="1" applyBorder="1" applyAlignment="1">
      <alignment horizontal="center" vertical="top"/>
    </xf>
    <xf numFmtId="0" fontId="4" fillId="2" borderId="8" xfId="3" applyFont="1" applyFill="1" applyBorder="1" applyAlignment="1">
      <alignment horizontal="center" vertical="top"/>
    </xf>
    <xf numFmtId="0" fontId="4" fillId="2" borderId="1" xfId="3" applyFont="1" applyFill="1" applyBorder="1" applyAlignment="1">
      <alignment horizontal="center" vertical="top" wrapText="1"/>
    </xf>
    <xf numFmtId="0" fontId="6" fillId="2" borderId="3" xfId="3" applyFont="1" applyFill="1" applyBorder="1" applyAlignment="1">
      <alignment horizontal="center" vertical="top"/>
    </xf>
    <xf numFmtId="0" fontId="6" fillId="2" borderId="4" xfId="3" applyFont="1" applyFill="1" applyBorder="1" applyAlignment="1">
      <alignment horizontal="center" vertical="top"/>
    </xf>
    <xf numFmtId="164" fontId="6" fillId="2" borderId="3" xfId="2" applyFont="1" applyFill="1" applyBorder="1" applyAlignment="1">
      <alignment horizontal="center" vertical="top"/>
    </xf>
    <xf numFmtId="0" fontId="6" fillId="2" borderId="8" xfId="3" applyFont="1" applyFill="1" applyBorder="1" applyAlignment="1">
      <alignment horizontal="center" vertical="top"/>
    </xf>
    <xf numFmtId="0" fontId="6" fillId="2" borderId="0" xfId="3" applyFont="1" applyFill="1" applyAlignment="1">
      <alignment horizontal="center" vertical="top"/>
    </xf>
    <xf numFmtId="0" fontId="6" fillId="2" borderId="4" xfId="3" applyFont="1" applyFill="1" applyBorder="1" applyAlignment="1">
      <alignment horizontal="left" vertical="top"/>
    </xf>
    <xf numFmtId="0" fontId="6" fillId="2" borderId="4" xfId="3" applyFont="1" applyFill="1" applyBorder="1" applyAlignment="1">
      <alignment horizontal="left" vertical="top" wrapText="1"/>
    </xf>
    <xf numFmtId="164" fontId="6" fillId="2" borderId="4" xfId="2" applyFont="1" applyFill="1" applyBorder="1" applyAlignment="1">
      <alignment horizontal="left" vertical="top" wrapText="1"/>
    </xf>
    <xf numFmtId="166" fontId="6" fillId="3" borderId="4" xfId="1" applyNumberFormat="1" applyFont="1" applyFill="1" applyBorder="1" applyAlignment="1">
      <alignment horizontal="right" vertical="top"/>
    </xf>
    <xf numFmtId="0" fontId="6" fillId="2" borderId="4" xfId="3" applyFont="1" applyFill="1" applyBorder="1" applyAlignment="1">
      <alignment horizontal="center" vertical="top" wrapText="1"/>
    </xf>
    <xf numFmtId="0" fontId="7" fillId="2" borderId="4" xfId="3" applyFont="1" applyFill="1" applyBorder="1" applyAlignment="1">
      <alignment horizontal="center" vertical="top"/>
    </xf>
    <xf numFmtId="0" fontId="6" fillId="2" borderId="0" xfId="3" applyFont="1" applyFill="1" applyAlignment="1">
      <alignment horizontal="left" vertical="top"/>
    </xf>
    <xf numFmtId="0" fontId="4" fillId="2" borderId="4" xfId="3" applyFont="1" applyFill="1" applyBorder="1" applyAlignment="1">
      <alignment horizontal="left" vertical="top"/>
    </xf>
    <xf numFmtId="0" fontId="4" fillId="2" borderId="4" xfId="3" quotePrefix="1" applyFont="1" applyFill="1" applyBorder="1" applyAlignment="1">
      <alignment horizontal="center" vertical="top"/>
    </xf>
    <xf numFmtId="0" fontId="4" fillId="2" borderId="4" xfId="3" applyFont="1" applyFill="1" applyBorder="1" applyAlignment="1">
      <alignment horizontal="center" vertical="top"/>
    </xf>
    <xf numFmtId="0" fontId="4" fillId="2" borderId="4" xfId="3" applyFont="1" applyFill="1" applyBorder="1" applyAlignment="1">
      <alignment horizontal="left" vertical="top" wrapText="1"/>
    </xf>
    <xf numFmtId="164" fontId="4" fillId="2" borderId="4" xfId="2" applyFont="1" applyFill="1" applyBorder="1" applyAlignment="1">
      <alignment horizontal="left" vertical="top" wrapText="1"/>
    </xf>
    <xf numFmtId="0" fontId="4" fillId="2" borderId="4" xfId="3" applyFont="1" applyFill="1" applyBorder="1" applyAlignment="1">
      <alignment horizontal="center" vertical="top" wrapText="1"/>
    </xf>
    <xf numFmtId="167" fontId="4" fillId="2" borderId="4" xfId="3" applyNumberFormat="1" applyFont="1" applyFill="1" applyBorder="1" applyAlignment="1">
      <alignment horizontal="right" vertical="top"/>
    </xf>
    <xf numFmtId="0" fontId="5" fillId="2" borderId="4" xfId="3" applyFont="1" applyFill="1" applyBorder="1" applyAlignment="1">
      <alignment horizontal="center" vertical="top"/>
    </xf>
    <xf numFmtId="0" fontId="8" fillId="2" borderId="4" xfId="3" applyFont="1" applyFill="1" applyBorder="1" applyAlignment="1">
      <alignment horizontal="center" vertical="top" wrapText="1"/>
    </xf>
    <xf numFmtId="166" fontId="4" fillId="2" borderId="4" xfId="1" applyNumberFormat="1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 wrapText="1"/>
    </xf>
    <xf numFmtId="167" fontId="5" fillId="2" borderId="4" xfId="3" applyNumberFormat="1" applyFont="1" applyFill="1" applyBorder="1" applyAlignment="1">
      <alignment horizontal="right" vertical="top"/>
    </xf>
    <xf numFmtId="0" fontId="5" fillId="2" borderId="4" xfId="3" applyFont="1" applyFill="1" applyBorder="1" applyAlignment="1">
      <alignment horizontal="center" vertical="top" wrapText="1"/>
    </xf>
    <xf numFmtId="0" fontId="5" fillId="2" borderId="4" xfId="3" applyFont="1" applyFill="1" applyBorder="1" applyAlignment="1">
      <alignment horizontal="left" vertical="top" wrapText="1"/>
    </xf>
    <xf numFmtId="166" fontId="5" fillId="2" borderId="4" xfId="1" applyNumberFormat="1" applyFont="1" applyFill="1" applyBorder="1" applyAlignment="1">
      <alignment horizontal="right" vertical="top"/>
    </xf>
    <xf numFmtId="0" fontId="7" fillId="2" borderId="4" xfId="3" applyFont="1" applyFill="1" applyBorder="1" applyAlignment="1">
      <alignment horizontal="left" vertical="top" wrapText="1"/>
    </xf>
    <xf numFmtId="166" fontId="7" fillId="3" borderId="4" xfId="1" applyNumberFormat="1" applyFont="1" applyFill="1" applyBorder="1" applyAlignment="1">
      <alignment horizontal="right" vertical="top"/>
    </xf>
    <xf numFmtId="0" fontId="8" fillId="2" borderId="4" xfId="3" applyFont="1" applyFill="1" applyBorder="1" applyAlignment="1">
      <alignment horizontal="left" vertical="top"/>
    </xf>
    <xf numFmtId="0" fontId="8" fillId="2" borderId="4" xfId="3" quotePrefix="1" applyFont="1" applyFill="1" applyBorder="1" applyAlignment="1">
      <alignment horizontal="center" vertical="top"/>
    </xf>
    <xf numFmtId="0" fontId="8" fillId="2" borderId="4" xfId="3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164" fontId="5" fillId="2" borderId="4" xfId="2" applyFont="1" applyFill="1" applyBorder="1" applyAlignment="1">
      <alignment horizontal="right" vertical="top" wrapText="1"/>
    </xf>
    <xf numFmtId="0" fontId="5" fillId="2" borderId="4" xfId="3" applyFont="1" applyFill="1" applyBorder="1" applyAlignment="1">
      <alignment horizontal="left" vertical="top"/>
    </xf>
    <xf numFmtId="41" fontId="5" fillId="2" borderId="4" xfId="0" applyNumberFormat="1" applyFont="1" applyFill="1" applyBorder="1" applyAlignment="1">
      <alignment horizontal="center" vertical="top" wrapText="1"/>
    </xf>
    <xf numFmtId="0" fontId="8" fillId="2" borderId="0" xfId="3" applyFont="1" applyFill="1" applyAlignment="1">
      <alignment horizontal="left" vertical="top"/>
    </xf>
    <xf numFmtId="0" fontId="4" fillId="2" borderId="4" xfId="3" quotePrefix="1" applyFont="1" applyFill="1" applyBorder="1" applyAlignment="1">
      <alignment horizontal="center" vertical="top" wrapText="1"/>
    </xf>
    <xf numFmtId="166" fontId="4" fillId="2" borderId="4" xfId="1" applyNumberFormat="1" applyFont="1" applyFill="1" applyBorder="1" applyAlignment="1">
      <alignment horizontal="right" vertical="top" wrapText="1"/>
    </xf>
    <xf numFmtId="0" fontId="4" fillId="2" borderId="0" xfId="3" applyFont="1" applyFill="1" applyAlignment="1">
      <alignment horizontal="left" vertical="top" wrapText="1"/>
    </xf>
    <xf numFmtId="164" fontId="4" fillId="2" borderId="4" xfId="2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 shrinkToFit="1"/>
    </xf>
    <xf numFmtId="166" fontId="5" fillId="2" borderId="4" xfId="1" applyNumberFormat="1" applyFont="1" applyFill="1" applyBorder="1" applyAlignment="1">
      <alignment horizontal="right" vertical="top" wrapText="1"/>
    </xf>
    <xf numFmtId="0" fontId="5" fillId="2" borderId="4" xfId="3" quotePrefix="1" applyFont="1" applyFill="1" applyBorder="1" applyAlignment="1">
      <alignment horizontal="center" vertical="top"/>
    </xf>
    <xf numFmtId="164" fontId="5" fillId="2" borderId="4" xfId="2" applyFont="1" applyFill="1" applyBorder="1" applyAlignment="1">
      <alignment horizontal="left" vertical="top" wrapText="1"/>
    </xf>
    <xf numFmtId="0" fontId="7" fillId="2" borderId="4" xfId="3" applyFont="1" applyFill="1" applyBorder="1" applyAlignment="1">
      <alignment horizontal="left" vertical="top"/>
    </xf>
    <xf numFmtId="164" fontId="7" fillId="2" borderId="4" xfId="2" applyFont="1" applyFill="1" applyBorder="1" applyAlignment="1">
      <alignment horizontal="left" vertical="top" wrapText="1"/>
    </xf>
    <xf numFmtId="0" fontId="7" fillId="2" borderId="4" xfId="3" applyFont="1" applyFill="1" applyBorder="1" applyAlignment="1">
      <alignment horizontal="center" vertical="top" wrapText="1"/>
    </xf>
    <xf numFmtId="0" fontId="9" fillId="2" borderId="4" xfId="3" applyFont="1" applyFill="1" applyBorder="1" applyAlignment="1">
      <alignment horizontal="center" vertical="top"/>
    </xf>
    <xf numFmtId="0" fontId="9" fillId="2" borderId="0" xfId="3" applyFont="1" applyFill="1" applyAlignment="1">
      <alignment horizontal="left" vertical="top"/>
    </xf>
    <xf numFmtId="0" fontId="5" fillId="2" borderId="4" xfId="3" quotePrefix="1" applyFont="1" applyFill="1" applyBorder="1" applyAlignment="1">
      <alignment horizontal="center" vertical="top" wrapText="1"/>
    </xf>
    <xf numFmtId="9" fontId="5" fillId="2" borderId="4" xfId="3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0" xfId="2" applyFont="1" applyFill="1" applyAlignment="1">
      <alignment horizontal="left" vertical="top"/>
    </xf>
    <xf numFmtId="0" fontId="5" fillId="2" borderId="0" xfId="3" applyFont="1" applyFill="1" applyAlignment="1">
      <alignment horizontal="left" vertical="top"/>
    </xf>
    <xf numFmtId="164" fontId="5" fillId="2" borderId="4" xfId="2" applyFont="1" applyFill="1" applyBorder="1" applyAlignment="1">
      <alignment vertical="top"/>
    </xf>
    <xf numFmtId="0" fontId="5" fillId="2" borderId="4" xfId="0" applyFont="1" applyFill="1" applyBorder="1" applyAlignment="1">
      <alignment horizontal="center" vertical="top"/>
    </xf>
    <xf numFmtId="164" fontId="5" fillId="2" borderId="0" xfId="3" applyNumberFormat="1" applyFont="1" applyFill="1" applyAlignment="1">
      <alignment horizontal="left" vertical="top"/>
    </xf>
    <xf numFmtId="0" fontId="5" fillId="2" borderId="0" xfId="3" applyFont="1" applyFill="1" applyAlignment="1">
      <alignment horizontal="left" vertical="top" wrapText="1"/>
    </xf>
    <xf numFmtId="166" fontId="4" fillId="3" borderId="4" xfId="1" applyNumberFormat="1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3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/>
    </xf>
    <xf numFmtId="164" fontId="4" fillId="2" borderId="4" xfId="2" applyFont="1" applyFill="1" applyBorder="1" applyAlignment="1">
      <alignment vertical="top"/>
    </xf>
    <xf numFmtId="164" fontId="4" fillId="2" borderId="4" xfId="2" applyFont="1" applyFill="1" applyBorder="1" applyAlignment="1">
      <alignment horizontal="center" vertical="top"/>
    </xf>
    <xf numFmtId="164" fontId="5" fillId="2" borderId="4" xfId="2" applyFont="1" applyFill="1" applyBorder="1" applyAlignment="1">
      <alignment horizontal="center" vertical="top"/>
    </xf>
    <xf numFmtId="164" fontId="4" fillId="2" borderId="4" xfId="2" applyFont="1" applyFill="1" applyBorder="1" applyAlignment="1">
      <alignment vertical="center"/>
    </xf>
    <xf numFmtId="1" fontId="4" fillId="2" borderId="4" xfId="3" applyNumberFormat="1" applyFont="1" applyFill="1" applyBorder="1" applyAlignment="1">
      <alignment horizontal="center" vertical="top"/>
    </xf>
    <xf numFmtId="168" fontId="5" fillId="2" borderId="4" xfId="0" applyNumberFormat="1" applyFont="1" applyFill="1" applyBorder="1" applyAlignment="1">
      <alignment horizontal="center" vertical="top"/>
    </xf>
    <xf numFmtId="168" fontId="5" fillId="2" borderId="4" xfId="0" quotePrefix="1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164" fontId="4" fillId="2" borderId="0" xfId="2" applyFont="1" applyFill="1" applyAlignment="1">
      <alignment horizontal="left" vertical="top"/>
    </xf>
    <xf numFmtId="164" fontId="4" fillId="2" borderId="0" xfId="3" applyNumberFormat="1" applyFont="1" applyFill="1" applyAlignment="1">
      <alignment horizontal="left" vertical="top"/>
    </xf>
    <xf numFmtId="164" fontId="4" fillId="2" borderId="4" xfId="2" applyFont="1" applyFill="1" applyBorder="1" applyAlignment="1">
      <alignment horizontal="left" vertical="top"/>
    </xf>
    <xf numFmtId="9" fontId="4" fillId="2" borderId="4" xfId="3" applyNumberFormat="1" applyFont="1" applyFill="1" applyBorder="1" applyAlignment="1">
      <alignment horizontal="center" vertical="top" wrapText="1"/>
    </xf>
    <xf numFmtId="0" fontId="6" fillId="2" borderId="4" xfId="3" applyFont="1" applyFill="1" applyBorder="1" applyAlignment="1">
      <alignment vertical="top" wrapText="1"/>
    </xf>
    <xf numFmtId="164" fontId="5" fillId="2" borderId="4" xfId="2" applyFont="1" applyFill="1" applyBorder="1" applyAlignment="1">
      <alignment vertical="top" wrapText="1"/>
    </xf>
    <xf numFmtId="9" fontId="6" fillId="2" borderId="4" xfId="3" applyNumberFormat="1" applyFont="1" applyFill="1" applyBorder="1" applyAlignment="1">
      <alignment horizontal="center" vertical="top"/>
    </xf>
    <xf numFmtId="164" fontId="4" fillId="2" borderId="4" xfId="2" applyFont="1" applyFill="1" applyBorder="1" applyAlignment="1">
      <alignment vertical="top" wrapText="1"/>
    </xf>
    <xf numFmtId="0" fontId="10" fillId="2" borderId="10" xfId="3" applyFont="1" applyFill="1" applyBorder="1" applyAlignment="1">
      <alignment horizontal="left" vertical="center"/>
    </xf>
    <xf numFmtId="0" fontId="10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166" fontId="3" fillId="2" borderId="13" xfId="1" applyNumberFormat="1" applyFont="1" applyFill="1" applyBorder="1" applyAlignment="1">
      <alignment horizontal="right" vertical="center"/>
    </xf>
    <xf numFmtId="0" fontId="3" fillId="2" borderId="10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top"/>
    </xf>
    <xf numFmtId="0" fontId="12" fillId="2" borderId="0" xfId="3" applyFont="1" applyFill="1" applyAlignment="1">
      <alignment horizontal="center" vertical="top"/>
    </xf>
    <xf numFmtId="0" fontId="4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left" vertical="top" wrapText="1"/>
    </xf>
    <xf numFmtId="166" fontId="12" fillId="2" borderId="0" xfId="1" applyNumberFormat="1" applyFont="1" applyFill="1" applyAlignment="1">
      <alignment horizontal="left" vertical="top"/>
    </xf>
    <xf numFmtId="0" fontId="12" fillId="2" borderId="0" xfId="3" applyFont="1" applyFill="1" applyAlignment="1">
      <alignment horizontal="center" vertical="top" wrapText="1"/>
    </xf>
    <xf numFmtId="166" fontId="4" fillId="2" borderId="0" xfId="1" applyNumberFormat="1" applyFont="1" applyFill="1" applyAlignment="1">
      <alignment horizontal="left" vertical="top"/>
    </xf>
    <xf numFmtId="0" fontId="4" fillId="2" borderId="0" xfId="3" applyFont="1" applyFill="1" applyAlignment="1">
      <alignment horizontal="center" vertical="top" wrapText="1"/>
    </xf>
    <xf numFmtId="0" fontId="4" fillId="2" borderId="5" xfId="3" applyFont="1" applyFill="1" applyBorder="1" applyAlignment="1">
      <alignment horizontal="center" vertical="top" wrapText="1"/>
    </xf>
    <xf numFmtId="166" fontId="4" fillId="2" borderId="5" xfId="1" applyNumberFormat="1" applyFont="1" applyFill="1" applyBorder="1" applyAlignment="1">
      <alignment horizontal="center" vertical="top" wrapText="1"/>
    </xf>
    <xf numFmtId="0" fontId="4" fillId="2" borderId="4" xfId="3" applyFont="1" applyFill="1" applyBorder="1" applyAlignment="1">
      <alignment horizontal="center" vertical="top" wrapText="1"/>
    </xf>
    <xf numFmtId="0" fontId="5" fillId="2" borderId="4" xfId="3" applyFont="1" applyFill="1" applyBorder="1" applyAlignment="1">
      <alignment horizontal="center" vertical="top"/>
    </xf>
    <xf numFmtId="164" fontId="6" fillId="2" borderId="0" xfId="3" applyNumberFormat="1" applyFont="1" applyFill="1" applyAlignment="1">
      <alignment horizontal="center" vertical="top"/>
    </xf>
    <xf numFmtId="0" fontId="11" fillId="2" borderId="4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 wrapText="1"/>
    </xf>
    <xf numFmtId="166" fontId="3" fillId="2" borderId="4" xfId="1" applyNumberFormat="1" applyFont="1" applyFill="1" applyBorder="1" applyAlignment="1">
      <alignment horizontal="right" vertical="top"/>
    </xf>
    <xf numFmtId="0" fontId="3" fillId="2" borderId="4" xfId="3" quotePrefix="1" applyFont="1" applyFill="1" applyBorder="1" applyAlignment="1">
      <alignment horizontal="center" vertical="top" wrapText="1"/>
    </xf>
    <xf numFmtId="0" fontId="3" fillId="2" borderId="4" xfId="3" applyFont="1" applyFill="1" applyBorder="1" applyAlignment="1">
      <alignment horizontal="center" vertical="top" wrapText="1"/>
    </xf>
    <xf numFmtId="164" fontId="11" fillId="2" borderId="4" xfId="2" applyFont="1" applyFill="1" applyBorder="1" applyAlignment="1">
      <alignment horizontal="center" vertical="top" wrapText="1"/>
    </xf>
    <xf numFmtId="166" fontId="11" fillId="2" borderId="4" xfId="1" applyNumberFormat="1" applyFont="1" applyFill="1" applyBorder="1" applyAlignment="1">
      <alignment horizontal="right" vertical="top" wrapText="1"/>
    </xf>
    <xf numFmtId="0" fontId="11" fillId="2" borderId="4" xfId="3" applyFont="1" applyFill="1" applyBorder="1" applyAlignment="1">
      <alignment horizontal="center" vertical="top" wrapText="1"/>
    </xf>
    <xf numFmtId="0" fontId="3" fillId="2" borderId="0" xfId="3" applyFont="1" applyFill="1" applyAlignment="1">
      <alignment horizontal="left" vertical="top" wrapText="1"/>
    </xf>
    <xf numFmtId="0" fontId="11" fillId="2" borderId="4" xfId="3" applyFont="1" applyFill="1" applyBorder="1" applyAlignment="1">
      <alignment horizontal="left" vertical="top"/>
    </xf>
    <xf numFmtId="0" fontId="11" fillId="2" borderId="4" xfId="3" quotePrefix="1" applyFont="1" applyFill="1" applyBorder="1" applyAlignment="1">
      <alignment horizontal="center" vertical="top"/>
    </xf>
    <xf numFmtId="0" fontId="11" fillId="2" borderId="4" xfId="3" applyFont="1" applyFill="1" applyBorder="1" applyAlignment="1">
      <alignment horizontal="center" vertical="top"/>
    </xf>
    <xf numFmtId="164" fontId="11" fillId="2" borderId="4" xfId="2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166" fontId="11" fillId="2" borderId="4" xfId="1" applyNumberFormat="1" applyFont="1" applyFill="1" applyBorder="1" applyAlignment="1">
      <alignment horizontal="right" vertical="top"/>
    </xf>
    <xf numFmtId="0" fontId="14" fillId="2" borderId="0" xfId="3" applyFont="1" applyFill="1" applyAlignment="1">
      <alignment horizontal="left" vertical="top"/>
    </xf>
    <xf numFmtId="0" fontId="3" fillId="2" borderId="4" xfId="3" applyFont="1" applyFill="1" applyBorder="1" applyAlignment="1">
      <alignment horizontal="left" vertical="top"/>
    </xf>
    <xf numFmtId="0" fontId="3" fillId="2" borderId="4" xfId="3" applyFont="1" applyFill="1" applyBorder="1" applyAlignment="1">
      <alignment horizontal="center" vertical="top"/>
    </xf>
    <xf numFmtId="164" fontId="3" fillId="2" borderId="4" xfId="2" applyFont="1" applyFill="1" applyBorder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9" fontId="3" fillId="2" borderId="4" xfId="3" applyNumberFormat="1" applyFont="1" applyFill="1" applyBorder="1" applyAlignment="1">
      <alignment horizontal="center" vertical="top" wrapText="1"/>
    </xf>
    <xf numFmtId="0" fontId="3" fillId="2" borderId="4" xfId="3" quotePrefix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left" vertical="top" wrapText="1"/>
    </xf>
    <xf numFmtId="164" fontId="3" fillId="2" borderId="4" xfId="2" applyFont="1" applyFill="1" applyBorder="1" applyAlignment="1">
      <alignment horizontal="left" vertical="top"/>
    </xf>
    <xf numFmtId="164" fontId="3" fillId="2" borderId="0" xfId="2" applyFont="1" applyFill="1" applyAlignment="1">
      <alignment horizontal="left" vertical="top"/>
    </xf>
    <xf numFmtId="164" fontId="3" fillId="2" borderId="0" xfId="3" applyNumberFormat="1" applyFont="1" applyFill="1" applyAlignment="1">
      <alignment horizontal="left" vertical="top"/>
    </xf>
    <xf numFmtId="166" fontId="4" fillId="2" borderId="0" xfId="3" applyNumberFormat="1" applyFont="1" applyFill="1" applyAlignment="1">
      <alignment horizontal="left" vertical="top"/>
    </xf>
    <xf numFmtId="166" fontId="5" fillId="3" borderId="0" xfId="3" applyNumberFormat="1" applyFont="1" applyFill="1" applyAlignment="1">
      <alignment horizontal="left" vertical="top" wrapText="1"/>
    </xf>
    <xf numFmtId="164" fontId="5" fillId="3" borderId="0" xfId="3" applyNumberFormat="1" applyFont="1" applyFill="1" applyAlignment="1">
      <alignment horizontal="left" vertical="top"/>
    </xf>
    <xf numFmtId="0" fontId="5" fillId="2" borderId="4" xfId="3" applyFont="1" applyFill="1" applyBorder="1" applyAlignment="1">
      <alignment horizontal="center" vertical="top"/>
    </xf>
    <xf numFmtId="0" fontId="15" fillId="2" borderId="4" xfId="3" applyFont="1" applyFill="1" applyBorder="1" applyAlignment="1">
      <alignment horizontal="left" vertical="top" wrapText="1"/>
    </xf>
    <xf numFmtId="0" fontId="8" fillId="4" borderId="4" xfId="3" applyFont="1" applyFill="1" applyBorder="1" applyAlignment="1">
      <alignment horizontal="left" vertical="top"/>
    </xf>
    <xf numFmtId="0" fontId="8" fillId="4" borderId="4" xfId="3" quotePrefix="1" applyFont="1" applyFill="1" applyBorder="1" applyAlignment="1">
      <alignment horizontal="center" vertical="top"/>
    </xf>
    <xf numFmtId="0" fontId="8" fillId="4" borderId="4" xfId="3" applyFont="1" applyFill="1" applyBorder="1" applyAlignment="1">
      <alignment horizontal="center" vertical="top"/>
    </xf>
    <xf numFmtId="0" fontId="8" fillId="4" borderId="4" xfId="3" applyFont="1" applyFill="1" applyBorder="1" applyAlignment="1">
      <alignment horizontal="left" vertical="top" wrapText="1"/>
    </xf>
    <xf numFmtId="164" fontId="8" fillId="4" borderId="4" xfId="2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center" vertical="top" wrapText="1" shrinkToFit="1"/>
    </xf>
    <xf numFmtId="0" fontId="8" fillId="4" borderId="4" xfId="3" applyFont="1" applyFill="1" applyBorder="1" applyAlignment="1">
      <alignment horizontal="center" vertical="top" wrapText="1"/>
    </xf>
    <xf numFmtId="166" fontId="8" fillId="4" borderId="4" xfId="1" applyNumberFormat="1" applyFont="1" applyFill="1" applyBorder="1" applyAlignment="1">
      <alignment horizontal="right" vertical="top"/>
    </xf>
    <xf numFmtId="0" fontId="8" fillId="4" borderId="0" xfId="3" applyFont="1" applyFill="1" applyAlignment="1">
      <alignment horizontal="left" vertical="top"/>
    </xf>
    <xf numFmtId="0" fontId="15" fillId="4" borderId="4" xfId="3" applyFont="1" applyFill="1" applyBorder="1" applyAlignment="1">
      <alignment horizontal="left" vertical="top"/>
    </xf>
    <xf numFmtId="0" fontId="15" fillId="4" borderId="4" xfId="3" applyFont="1" applyFill="1" applyBorder="1" applyAlignment="1">
      <alignment horizontal="center" vertical="top"/>
    </xf>
    <xf numFmtId="0" fontId="15" fillId="4" borderId="4" xfId="3" applyFont="1" applyFill="1" applyBorder="1" applyAlignment="1">
      <alignment horizontal="left" vertical="top" wrapText="1"/>
    </xf>
    <xf numFmtId="164" fontId="15" fillId="4" borderId="4" xfId="2" applyFont="1" applyFill="1" applyBorder="1" applyAlignment="1">
      <alignment horizontal="left" vertical="top" wrapText="1"/>
    </xf>
    <xf numFmtId="0" fontId="15" fillId="4" borderId="4" xfId="3" applyFont="1" applyFill="1" applyBorder="1" applyAlignment="1">
      <alignment horizontal="center" vertical="top" wrapText="1"/>
    </xf>
    <xf numFmtId="9" fontId="15" fillId="4" borderId="4" xfId="3" applyNumberFormat="1" applyFont="1" applyFill="1" applyBorder="1" applyAlignment="1">
      <alignment horizontal="center" vertical="top" wrapText="1"/>
    </xf>
    <xf numFmtId="166" fontId="15" fillId="4" borderId="4" xfId="1" applyNumberFormat="1" applyFont="1" applyFill="1" applyBorder="1" applyAlignment="1">
      <alignment horizontal="right" vertical="top"/>
    </xf>
    <xf numFmtId="0" fontId="15" fillId="4" borderId="0" xfId="3" applyFont="1" applyFill="1" applyAlignment="1">
      <alignment horizontal="left" vertical="top"/>
    </xf>
    <xf numFmtId="0" fontId="14" fillId="4" borderId="4" xfId="3" applyFont="1" applyFill="1" applyBorder="1" applyAlignment="1">
      <alignment horizontal="left" vertical="top" wrapText="1"/>
    </xf>
    <xf numFmtId="0" fontId="14" fillId="4" borderId="4" xfId="3" quotePrefix="1" applyFont="1" applyFill="1" applyBorder="1" applyAlignment="1">
      <alignment horizontal="center" vertical="top" wrapText="1"/>
    </xf>
    <xf numFmtId="0" fontId="14" fillId="4" borderId="4" xfId="3" applyFont="1" applyFill="1" applyBorder="1" applyAlignment="1">
      <alignment horizontal="center" vertical="top" wrapText="1"/>
    </xf>
    <xf numFmtId="164" fontId="14" fillId="4" borderId="4" xfId="2" applyFont="1" applyFill="1" applyBorder="1" applyAlignment="1">
      <alignment horizontal="center" vertical="top" wrapText="1"/>
    </xf>
    <xf numFmtId="166" fontId="14" fillId="4" borderId="4" xfId="1" applyNumberFormat="1" applyFont="1" applyFill="1" applyBorder="1" applyAlignment="1">
      <alignment horizontal="right" vertical="top" wrapText="1"/>
    </xf>
    <xf numFmtId="0" fontId="14" fillId="4" borderId="0" xfId="3" applyFont="1" applyFill="1" applyAlignment="1">
      <alignment horizontal="left" vertical="top" wrapText="1"/>
    </xf>
    <xf numFmtId="0" fontId="15" fillId="4" borderId="0" xfId="3" applyFont="1" applyFill="1" applyAlignment="1">
      <alignment horizontal="left" vertical="top" wrapText="1"/>
    </xf>
    <xf numFmtId="0" fontId="14" fillId="4" borderId="4" xfId="3" applyFont="1" applyFill="1" applyBorder="1" applyAlignment="1">
      <alignment horizontal="left" vertical="top"/>
    </xf>
    <xf numFmtId="0" fontId="14" fillId="4" borderId="4" xfId="3" quotePrefix="1" applyFont="1" applyFill="1" applyBorder="1" applyAlignment="1">
      <alignment horizontal="center" vertical="top"/>
    </xf>
    <xf numFmtId="0" fontId="14" fillId="4" borderId="4" xfId="3" applyFont="1" applyFill="1" applyBorder="1" applyAlignment="1">
      <alignment horizontal="center" vertical="top"/>
    </xf>
    <xf numFmtId="164" fontId="14" fillId="4" borderId="4" xfId="2" applyFont="1" applyFill="1" applyBorder="1" applyAlignment="1">
      <alignment horizontal="left" vertical="top" wrapText="1"/>
    </xf>
    <xf numFmtId="166" fontId="14" fillId="4" borderId="4" xfId="1" applyNumberFormat="1" applyFont="1" applyFill="1" applyBorder="1" applyAlignment="1">
      <alignment horizontal="right" vertical="top"/>
    </xf>
    <xf numFmtId="164" fontId="14" fillId="4" borderId="0" xfId="3" applyNumberFormat="1" applyFont="1" applyFill="1" applyAlignment="1">
      <alignment horizontal="left" vertical="top"/>
    </xf>
    <xf numFmtId="164" fontId="14" fillId="4" borderId="0" xfId="2" applyFont="1" applyFill="1" applyAlignment="1">
      <alignment horizontal="left" vertical="top"/>
    </xf>
    <xf numFmtId="0" fontId="14" fillId="4" borderId="0" xfId="3" applyFont="1" applyFill="1" applyAlignment="1">
      <alignment horizontal="left" vertical="top"/>
    </xf>
    <xf numFmtId="0" fontId="16" fillId="4" borderId="4" xfId="3" applyFont="1" applyFill="1" applyBorder="1" applyAlignment="1">
      <alignment horizontal="left" vertical="top" wrapText="1"/>
    </xf>
    <xf numFmtId="0" fontId="16" fillId="4" borderId="4" xfId="3" quotePrefix="1" applyFont="1" applyFill="1" applyBorder="1" applyAlignment="1">
      <alignment horizontal="center" vertical="top" wrapText="1"/>
    </xf>
    <xf numFmtId="0" fontId="16" fillId="4" borderId="4" xfId="3" applyFont="1" applyFill="1" applyBorder="1" applyAlignment="1">
      <alignment horizontal="center" vertical="top" wrapText="1"/>
    </xf>
    <xf numFmtId="164" fontId="16" fillId="4" borderId="4" xfId="2" applyFont="1" applyFill="1" applyBorder="1" applyAlignment="1">
      <alignment horizontal="left" vertical="top" wrapText="1"/>
    </xf>
    <xf numFmtId="9" fontId="16" fillId="4" borderId="4" xfId="3" applyNumberFormat="1" applyFont="1" applyFill="1" applyBorder="1" applyAlignment="1">
      <alignment horizontal="center" vertical="top" wrapText="1"/>
    </xf>
    <xf numFmtId="166" fontId="16" fillId="4" borderId="4" xfId="1" applyNumberFormat="1" applyFont="1" applyFill="1" applyBorder="1" applyAlignment="1">
      <alignment horizontal="right" vertical="top" wrapText="1"/>
    </xf>
    <xf numFmtId="0" fontId="15" fillId="4" borderId="4" xfId="3" quotePrefix="1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left" vertical="top" wrapText="1"/>
    </xf>
    <xf numFmtId="164" fontId="15" fillId="4" borderId="4" xfId="2" applyFont="1" applyFill="1" applyBorder="1" applyAlignment="1">
      <alignment horizontal="left" vertical="top"/>
    </xf>
    <xf numFmtId="9" fontId="8" fillId="4" borderId="4" xfId="3" applyNumberFormat="1" applyFont="1" applyFill="1" applyBorder="1" applyAlignment="1">
      <alignment horizontal="center" vertical="top" wrapText="1"/>
    </xf>
    <xf numFmtId="164" fontId="8" fillId="4" borderId="4" xfId="4" applyFont="1" applyFill="1" applyBorder="1" applyAlignment="1">
      <alignment horizontal="center" vertical="top" wrapText="1"/>
    </xf>
    <xf numFmtId="0" fontId="8" fillId="4" borderId="0" xfId="3" applyFont="1" applyFill="1" applyAlignment="1">
      <alignment horizontal="left" vertical="top" wrapText="1"/>
    </xf>
    <xf numFmtId="166" fontId="5" fillId="2" borderId="4" xfId="3" applyNumberFormat="1" applyFont="1" applyFill="1" applyBorder="1" applyAlignment="1">
      <alignment horizontal="center" vertical="top" wrapText="1"/>
    </xf>
    <xf numFmtId="0" fontId="4" fillId="2" borderId="4" xfId="3" applyFont="1" applyFill="1" applyBorder="1" applyAlignment="1">
      <alignment horizontal="center" vertical="top" wrapText="1"/>
    </xf>
    <xf numFmtId="0" fontId="4" fillId="2" borderId="4" xfId="3" applyFont="1" applyFill="1" applyBorder="1" applyAlignment="1">
      <alignment horizontal="center" vertical="top"/>
    </xf>
    <xf numFmtId="0" fontId="5" fillId="2" borderId="4" xfId="3" applyFont="1" applyFill="1" applyBorder="1" applyAlignment="1">
      <alignment horizontal="center" vertical="top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2" xfId="3" applyFont="1" applyFill="1" applyBorder="1" applyAlignment="1">
      <alignment horizontal="center" vertical="top" wrapText="1"/>
    </xf>
    <xf numFmtId="0" fontId="4" fillId="2" borderId="6" xfId="3" applyFont="1" applyFill="1" applyBorder="1" applyAlignment="1">
      <alignment horizontal="center" vertical="top" wrapText="1"/>
    </xf>
    <xf numFmtId="0" fontId="4" fillId="2" borderId="7" xfId="3" applyFont="1" applyFill="1" applyBorder="1" applyAlignment="1">
      <alignment horizontal="center" vertical="top" wrapText="1"/>
    </xf>
    <xf numFmtId="0" fontId="4" fillId="2" borderId="3" xfId="3" applyFont="1" applyFill="1" applyBorder="1" applyAlignment="1">
      <alignment horizontal="center" vertical="top"/>
    </xf>
    <xf numFmtId="0" fontId="4" fillId="2" borderId="4" xfId="3" applyFont="1" applyFill="1" applyBorder="1" applyAlignment="1">
      <alignment horizontal="center" vertical="top" wrapText="1"/>
    </xf>
    <xf numFmtId="0" fontId="3" fillId="2" borderId="0" xfId="3" applyFont="1" applyFill="1" applyAlignment="1">
      <alignment horizontal="center" vertical="top"/>
    </xf>
    <xf numFmtId="164" fontId="4" fillId="2" borderId="4" xfId="2" applyFont="1" applyFill="1" applyBorder="1" applyAlignment="1">
      <alignment horizontal="center" vertical="top" wrapText="1"/>
    </xf>
    <xf numFmtId="0" fontId="4" fillId="2" borderId="4" xfId="3" applyFont="1" applyFill="1" applyBorder="1" applyAlignment="1">
      <alignment horizontal="center" vertical="top"/>
    </xf>
    <xf numFmtId="0" fontId="4" fillId="2" borderId="8" xfId="3" applyFont="1" applyFill="1" applyBorder="1" applyAlignment="1">
      <alignment horizontal="center" vertical="top"/>
    </xf>
    <xf numFmtId="0" fontId="5" fillId="2" borderId="4" xfId="3" applyFont="1" applyFill="1" applyBorder="1" applyAlignment="1">
      <alignment horizontal="center" vertical="top"/>
    </xf>
    <xf numFmtId="0" fontId="13" fillId="2" borderId="0" xfId="3" applyFont="1" applyFill="1" applyAlignment="1">
      <alignment horizontal="center" vertical="top"/>
    </xf>
    <xf numFmtId="164" fontId="4" fillId="2" borderId="5" xfId="2" applyFont="1" applyFill="1" applyBorder="1" applyAlignment="1">
      <alignment horizontal="center" vertical="top" wrapText="1"/>
    </xf>
    <xf numFmtId="164" fontId="4" fillId="2" borderId="14" xfId="2" applyFont="1" applyFill="1" applyBorder="1" applyAlignment="1">
      <alignment horizontal="center" vertical="top" wrapText="1"/>
    </xf>
    <xf numFmtId="164" fontId="4" fillId="2" borderId="9" xfId="2" applyFont="1" applyFill="1" applyBorder="1" applyAlignment="1">
      <alignment horizontal="center" vertical="top" wrapText="1"/>
    </xf>
    <xf numFmtId="0" fontId="6" fillId="2" borderId="8" xfId="3" applyFont="1" applyFill="1" applyBorder="1" applyAlignment="1">
      <alignment horizontal="center" vertical="top"/>
    </xf>
    <xf numFmtId="0" fontId="6" fillId="2" borderId="3" xfId="3" applyFont="1" applyFill="1" applyBorder="1" applyAlignment="1">
      <alignment horizontal="center" vertical="top"/>
    </xf>
    <xf numFmtId="0" fontId="14" fillId="2" borderId="4" xfId="3" applyFont="1" applyFill="1" applyBorder="1" applyAlignment="1">
      <alignment horizontal="left" vertical="top"/>
    </xf>
    <xf numFmtId="0" fontId="5" fillId="2" borderId="4" xfId="1" applyNumberFormat="1" applyFont="1" applyFill="1" applyBorder="1" applyAlignment="1">
      <alignment horizontal="right" vertical="top" wrapText="1"/>
    </xf>
  </cellXfs>
  <cellStyles count="5">
    <cellStyle name="Comma" xfId="1" builtinId="3"/>
    <cellStyle name="Comma [0]" xfId="2" builtinId="6"/>
    <cellStyle name="Comma [0] 3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A%20N%20A\A~KERJA~A\2017\Folder\Renja%202018\Copy%20of%20SIPPD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apatan"/>
      <sheetName val="BL"/>
      <sheetName val="BTL (2)"/>
      <sheetName val="BTL (3)"/>
      <sheetName val="BTL"/>
      <sheetName val="Rekap"/>
      <sheetName val="URUSAN"/>
      <sheetName val="Rekap Asli"/>
      <sheetName val="BTL (4)"/>
      <sheetName val="DKK"/>
    </sheetNames>
    <sheetDataSet>
      <sheetData sheetId="0"/>
      <sheetData sheetId="1"/>
      <sheetData sheetId="2"/>
      <sheetData sheetId="3"/>
      <sheetData sheetId="4">
        <row r="9">
          <cell r="C9">
            <v>68757552000</v>
          </cell>
        </row>
        <row r="1190">
          <cell r="C1190">
            <v>6670000000</v>
          </cell>
        </row>
        <row r="1208">
          <cell r="C1208">
            <v>13465860000</v>
          </cell>
        </row>
        <row r="1537">
          <cell r="C1537">
            <v>288331511000</v>
          </cell>
        </row>
        <row r="2064">
          <cell r="C2064">
            <v>300000000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N172"/>
  <sheetViews>
    <sheetView tabSelected="1" view="pageBreakPreview" zoomScaleNormal="100" zoomScaleSheetLayoutView="100" workbookViewId="0">
      <pane ySplit="5" topLeftCell="A161" activePane="bottomLeft" state="frozen"/>
      <selection pane="bottomLeft" activeCell="I162" sqref="I162"/>
    </sheetView>
  </sheetViews>
  <sheetFormatPr defaultColWidth="9.140625" defaultRowHeight="16.5" x14ac:dyDescent="0.25"/>
  <cols>
    <col min="1" max="1" width="16.140625" style="1" customWidth="1"/>
    <col min="2" max="2" width="3.42578125" style="94" customWidth="1"/>
    <col min="3" max="3" width="5.85546875" style="94" customWidth="1"/>
    <col min="4" max="4" width="31.42578125" style="1" customWidth="1"/>
    <col min="5" max="5" width="16.42578125" style="77" customWidth="1"/>
    <col min="6" max="6" width="18.85546875" style="94" customWidth="1"/>
    <col min="7" max="7" width="15.42578125" style="94" customWidth="1"/>
    <col min="8" max="8" width="14.28515625" style="44" customWidth="1"/>
    <col min="9" max="9" width="15.5703125" style="99" customWidth="1"/>
    <col min="10" max="10" width="14" style="100" customWidth="1"/>
    <col min="11" max="11" width="11.7109375" style="95" customWidth="1"/>
    <col min="12" max="12" width="15" style="1" customWidth="1"/>
    <col min="13" max="13" width="13.28515625" style="1" customWidth="1"/>
    <col min="14" max="14" width="11" style="1" bestFit="1" customWidth="1"/>
    <col min="15" max="16384" width="9.140625" style="1"/>
  </cols>
  <sheetData>
    <row r="1" spans="1:12" ht="14.45" customHeight="1" x14ac:dyDescent="0.25">
      <c r="A1" s="196" t="s">
        <v>376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3" spans="1:12" ht="15" customHeight="1" x14ac:dyDescent="0.25">
      <c r="A3" s="190" t="s">
        <v>0</v>
      </c>
      <c r="B3" s="191"/>
      <c r="C3" s="194" t="s">
        <v>1</v>
      </c>
      <c r="D3" s="195" t="s">
        <v>127</v>
      </c>
      <c r="E3" s="197" t="s">
        <v>128</v>
      </c>
      <c r="F3" s="198" t="s">
        <v>129</v>
      </c>
      <c r="G3" s="198"/>
      <c r="H3" s="198"/>
      <c r="I3" s="198"/>
      <c r="J3" s="199"/>
      <c r="K3" s="200" t="s">
        <v>133</v>
      </c>
      <c r="L3" s="77"/>
    </row>
    <row r="4" spans="1:12" ht="33" x14ac:dyDescent="0.25">
      <c r="A4" s="192"/>
      <c r="B4" s="193"/>
      <c r="C4" s="194"/>
      <c r="D4" s="195"/>
      <c r="E4" s="197"/>
      <c r="F4" s="2" t="s">
        <v>130</v>
      </c>
      <c r="G4" s="3" t="s">
        <v>131</v>
      </c>
      <c r="H4" s="101" t="s">
        <v>2</v>
      </c>
      <c r="I4" s="102" t="s">
        <v>132</v>
      </c>
      <c r="J4" s="4" t="s">
        <v>3</v>
      </c>
      <c r="K4" s="200"/>
      <c r="L4" s="77">
        <f>L69+L70+L71</f>
        <v>16448000000</v>
      </c>
    </row>
    <row r="5" spans="1:12" s="9" customFormat="1" x14ac:dyDescent="0.25">
      <c r="A5" s="205"/>
      <c r="B5" s="206"/>
      <c r="C5" s="5">
        <v>1</v>
      </c>
      <c r="D5" s="6">
        <v>2</v>
      </c>
      <c r="E5" s="7">
        <v>3</v>
      </c>
      <c r="F5" s="6">
        <v>4</v>
      </c>
      <c r="G5" s="5">
        <v>5</v>
      </c>
      <c r="H5" s="6">
        <v>6</v>
      </c>
      <c r="I5" s="5">
        <v>7</v>
      </c>
      <c r="J5" s="8">
        <v>8</v>
      </c>
      <c r="K5" s="6">
        <v>9</v>
      </c>
      <c r="L5" s="105"/>
    </row>
    <row r="6" spans="1:12" s="16" customFormat="1" ht="51" customHeight="1" x14ac:dyDescent="0.25">
      <c r="A6" s="10" t="s">
        <v>4</v>
      </c>
      <c r="B6" s="6"/>
      <c r="C6" s="6" t="s">
        <v>5</v>
      </c>
      <c r="D6" s="11" t="s">
        <v>6</v>
      </c>
      <c r="E6" s="12"/>
      <c r="F6" s="6"/>
      <c r="G6" s="6"/>
      <c r="H6" s="11"/>
      <c r="I6" s="13">
        <f>SUM(I7:I13)</f>
        <v>879000000</v>
      </c>
      <c r="J6" s="14"/>
      <c r="K6" s="15"/>
    </row>
    <row r="7" spans="1:12" ht="42.75" customHeight="1" x14ac:dyDescent="0.25">
      <c r="A7" s="17" t="s">
        <v>4</v>
      </c>
      <c r="B7" s="18" t="s">
        <v>7</v>
      </c>
      <c r="C7" s="19"/>
      <c r="D7" s="20" t="s">
        <v>8</v>
      </c>
      <c r="E7" s="21">
        <v>12500000</v>
      </c>
      <c r="F7" s="22" t="s">
        <v>134</v>
      </c>
      <c r="G7" s="22">
        <v>2000</v>
      </c>
      <c r="H7" s="20" t="s">
        <v>9</v>
      </c>
      <c r="I7" s="23">
        <v>25000000</v>
      </c>
      <c r="J7" s="22" t="s">
        <v>10</v>
      </c>
      <c r="K7" s="24" t="s">
        <v>285</v>
      </c>
    </row>
    <row r="8" spans="1:12" ht="51" customHeight="1" x14ac:dyDescent="0.25">
      <c r="A8" s="17" t="s">
        <v>4</v>
      </c>
      <c r="B8" s="18" t="s">
        <v>11</v>
      </c>
      <c r="C8" s="19"/>
      <c r="D8" s="20" t="s">
        <v>12</v>
      </c>
      <c r="E8" s="21">
        <v>400000000</v>
      </c>
      <c r="F8" s="22" t="s">
        <v>138</v>
      </c>
      <c r="G8" s="22" t="s">
        <v>135</v>
      </c>
      <c r="H8" s="20" t="s">
        <v>196</v>
      </c>
      <c r="I8" s="23">
        <v>419000000</v>
      </c>
      <c r="J8" s="22" t="s">
        <v>10</v>
      </c>
      <c r="K8" s="104" t="s">
        <v>285</v>
      </c>
    </row>
    <row r="9" spans="1:12" ht="53.25" customHeight="1" x14ac:dyDescent="0.25">
      <c r="A9" s="17" t="s">
        <v>4</v>
      </c>
      <c r="B9" s="18" t="s">
        <v>13</v>
      </c>
      <c r="C9" s="19"/>
      <c r="D9" s="20" t="s">
        <v>14</v>
      </c>
      <c r="E9" s="21">
        <v>200000000</v>
      </c>
      <c r="F9" s="22" t="s">
        <v>136</v>
      </c>
      <c r="G9" s="29" t="s">
        <v>137</v>
      </c>
      <c r="H9" s="20" t="s">
        <v>9</v>
      </c>
      <c r="I9" s="23">
        <v>125000000</v>
      </c>
      <c r="J9" s="22" t="s">
        <v>10</v>
      </c>
      <c r="K9" s="104" t="s">
        <v>285</v>
      </c>
    </row>
    <row r="10" spans="1:12" ht="51" customHeight="1" x14ac:dyDescent="0.25">
      <c r="A10" s="17" t="s">
        <v>4</v>
      </c>
      <c r="B10" s="18" t="s">
        <v>15</v>
      </c>
      <c r="C10" s="19"/>
      <c r="D10" s="20" t="s">
        <v>16</v>
      </c>
      <c r="E10" s="21">
        <v>27500000</v>
      </c>
      <c r="F10" s="22" t="s">
        <v>286</v>
      </c>
      <c r="G10" s="22" t="s">
        <v>137</v>
      </c>
      <c r="H10" s="20" t="s">
        <v>139</v>
      </c>
      <c r="I10" s="23">
        <v>100000000</v>
      </c>
      <c r="J10" s="22" t="s">
        <v>10</v>
      </c>
      <c r="K10" s="104" t="s">
        <v>285</v>
      </c>
    </row>
    <row r="11" spans="1:12" ht="39" customHeight="1" x14ac:dyDescent="0.25">
      <c r="A11" s="17" t="s">
        <v>4</v>
      </c>
      <c r="B11" s="18" t="s">
        <v>17</v>
      </c>
      <c r="C11" s="19"/>
      <c r="D11" s="20" t="s">
        <v>18</v>
      </c>
      <c r="E11" s="21">
        <v>50000000</v>
      </c>
      <c r="F11" s="22" t="s">
        <v>197</v>
      </c>
      <c r="G11" s="22" t="s">
        <v>137</v>
      </c>
      <c r="H11" s="20" t="s">
        <v>9</v>
      </c>
      <c r="I11" s="23">
        <v>75000000</v>
      </c>
      <c r="J11" s="22" t="s">
        <v>10</v>
      </c>
      <c r="K11" s="104" t="s">
        <v>285</v>
      </c>
    </row>
    <row r="12" spans="1:12" ht="52.5" customHeight="1" x14ac:dyDescent="0.25">
      <c r="A12" s="17" t="s">
        <v>4</v>
      </c>
      <c r="B12" s="18" t="s">
        <v>19</v>
      </c>
      <c r="C12" s="19"/>
      <c r="D12" s="20" t="s">
        <v>20</v>
      </c>
      <c r="E12" s="21">
        <v>70000000</v>
      </c>
      <c r="F12" s="19" t="s">
        <v>140</v>
      </c>
      <c r="G12" s="19" t="s">
        <v>137</v>
      </c>
      <c r="H12" s="20" t="s">
        <v>9</v>
      </c>
      <c r="I12" s="26">
        <v>75000000</v>
      </c>
      <c r="J12" s="22" t="s">
        <v>10</v>
      </c>
      <c r="K12" s="104" t="s">
        <v>285</v>
      </c>
    </row>
    <row r="13" spans="1:12" ht="54" customHeight="1" x14ac:dyDescent="0.25">
      <c r="A13" s="17" t="s">
        <v>4</v>
      </c>
      <c r="B13" s="18" t="s">
        <v>21</v>
      </c>
      <c r="C13" s="19"/>
      <c r="D13" s="20" t="s">
        <v>22</v>
      </c>
      <c r="E13" s="21">
        <v>60000000</v>
      </c>
      <c r="F13" s="22" t="s">
        <v>136</v>
      </c>
      <c r="G13" s="22" t="s">
        <v>137</v>
      </c>
      <c r="H13" s="20" t="s">
        <v>9</v>
      </c>
      <c r="I13" s="23">
        <v>60000000</v>
      </c>
      <c r="J13" s="22" t="s">
        <v>10</v>
      </c>
      <c r="K13" s="104" t="s">
        <v>285</v>
      </c>
    </row>
    <row r="14" spans="1:12" ht="15" customHeight="1" x14ac:dyDescent="0.25">
      <c r="A14" s="17"/>
      <c r="B14" s="19"/>
      <c r="C14" s="19"/>
      <c r="D14" s="20"/>
      <c r="E14" s="21"/>
      <c r="F14" s="22"/>
      <c r="G14" s="22"/>
      <c r="H14" s="20"/>
      <c r="I14" s="26"/>
      <c r="J14" s="22"/>
      <c r="K14" s="24"/>
    </row>
    <row r="15" spans="1:12" s="16" customFormat="1" ht="38.25" customHeight="1" x14ac:dyDescent="0.25">
      <c r="A15" s="10" t="s">
        <v>24</v>
      </c>
      <c r="B15" s="6"/>
      <c r="C15" s="6" t="s">
        <v>25</v>
      </c>
      <c r="D15" s="11" t="s">
        <v>26</v>
      </c>
      <c r="E15" s="12"/>
      <c r="F15" s="14" t="s">
        <v>150</v>
      </c>
      <c r="G15" s="6"/>
      <c r="H15" s="11"/>
      <c r="I15" s="13">
        <f>SUM(I16:I21)</f>
        <v>1975000000</v>
      </c>
      <c r="J15" s="14"/>
      <c r="K15" s="15"/>
    </row>
    <row r="16" spans="1:12" ht="45" customHeight="1" x14ac:dyDescent="0.25">
      <c r="A16" s="17" t="s">
        <v>24</v>
      </c>
      <c r="B16" s="18" t="s">
        <v>27</v>
      </c>
      <c r="C16" s="19"/>
      <c r="D16" s="20" t="s">
        <v>28</v>
      </c>
      <c r="E16" s="21">
        <v>50000000</v>
      </c>
      <c r="F16" s="27" t="s">
        <v>252</v>
      </c>
      <c r="G16" s="22" t="s">
        <v>137</v>
      </c>
      <c r="H16" s="20" t="s">
        <v>9</v>
      </c>
      <c r="I16" s="28">
        <v>195000000</v>
      </c>
      <c r="J16" s="19" t="s">
        <v>10</v>
      </c>
      <c r="K16" s="24" t="s">
        <v>285</v>
      </c>
    </row>
    <row r="17" spans="1:11" ht="45" customHeight="1" x14ac:dyDescent="0.25">
      <c r="A17" s="17" t="s">
        <v>24</v>
      </c>
      <c r="B17" s="18" t="s">
        <v>29</v>
      </c>
      <c r="C17" s="19"/>
      <c r="D17" s="20" t="s">
        <v>30</v>
      </c>
      <c r="E17" s="21">
        <v>75000000</v>
      </c>
      <c r="F17" s="22" t="s">
        <v>144</v>
      </c>
      <c r="G17" s="22" t="s">
        <v>137</v>
      </c>
      <c r="H17" s="20" t="s">
        <v>9</v>
      </c>
      <c r="I17" s="28">
        <v>100000000</v>
      </c>
      <c r="J17" s="19" t="s">
        <v>10</v>
      </c>
      <c r="K17" s="104" t="s">
        <v>285</v>
      </c>
    </row>
    <row r="18" spans="1:11" ht="34.5" customHeight="1" x14ac:dyDescent="0.25">
      <c r="A18" s="17"/>
      <c r="B18" s="19"/>
      <c r="C18" s="19"/>
      <c r="D18" s="20" t="s">
        <v>152</v>
      </c>
      <c r="E18" s="21">
        <v>0</v>
      </c>
      <c r="F18" s="29" t="s">
        <v>154</v>
      </c>
      <c r="G18" s="29" t="s">
        <v>153</v>
      </c>
      <c r="H18" s="30" t="s">
        <v>9</v>
      </c>
      <c r="I18" s="31">
        <v>190000000</v>
      </c>
      <c r="J18" s="22" t="s">
        <v>31</v>
      </c>
      <c r="K18" s="104" t="s">
        <v>285</v>
      </c>
    </row>
    <row r="19" spans="1:11" ht="34.5" customHeight="1" x14ac:dyDescent="0.25">
      <c r="A19" s="17"/>
      <c r="B19" s="183"/>
      <c r="C19" s="183"/>
      <c r="D19" s="20" t="s">
        <v>380</v>
      </c>
      <c r="E19" s="21"/>
      <c r="F19" s="29"/>
      <c r="G19" s="29"/>
      <c r="H19" s="30"/>
      <c r="I19" s="31">
        <v>1350000000</v>
      </c>
      <c r="J19" s="182"/>
      <c r="K19" s="184"/>
    </row>
    <row r="20" spans="1:11" ht="21" customHeight="1" x14ac:dyDescent="0.25">
      <c r="A20" s="17"/>
      <c r="B20" s="183"/>
      <c r="C20" s="183"/>
      <c r="D20" s="20" t="s">
        <v>378</v>
      </c>
      <c r="E20" s="21"/>
      <c r="F20" s="29"/>
      <c r="G20" s="29"/>
      <c r="H20" s="30"/>
      <c r="I20" s="31">
        <v>135000000</v>
      </c>
      <c r="J20" s="182"/>
      <c r="K20" s="184"/>
    </row>
    <row r="21" spans="1:11" ht="34.5" customHeight="1" x14ac:dyDescent="0.25">
      <c r="A21" s="17"/>
      <c r="B21" s="183"/>
      <c r="C21" s="183"/>
      <c r="D21" s="20" t="s">
        <v>379</v>
      </c>
      <c r="E21" s="21"/>
      <c r="F21" s="29"/>
      <c r="G21" s="29"/>
      <c r="H21" s="30"/>
      <c r="I21" s="31">
        <v>5000000</v>
      </c>
      <c r="J21" s="182"/>
      <c r="K21" s="184"/>
    </row>
    <row r="22" spans="1:11" ht="14.25" customHeight="1" x14ac:dyDescent="0.25">
      <c r="A22" s="17"/>
      <c r="B22" s="183"/>
      <c r="C22" s="183"/>
      <c r="D22" s="20"/>
      <c r="E22" s="21"/>
      <c r="F22" s="29"/>
      <c r="G22" s="29"/>
      <c r="H22" s="30"/>
      <c r="I22" s="31"/>
      <c r="J22" s="182"/>
      <c r="K22" s="184"/>
    </row>
    <row r="23" spans="1:11" s="16" customFormat="1" ht="48.75" customHeight="1" x14ac:dyDescent="0.25">
      <c r="A23" s="10" t="s">
        <v>32</v>
      </c>
      <c r="B23" s="6"/>
      <c r="C23" s="6" t="s">
        <v>33</v>
      </c>
      <c r="D23" s="11" t="s">
        <v>34</v>
      </c>
      <c r="E23" s="12"/>
      <c r="F23" s="15"/>
      <c r="G23" s="15"/>
      <c r="H23" s="32"/>
      <c r="I23" s="33">
        <f>SUM(I24:I25)</f>
        <v>50000000</v>
      </c>
      <c r="J23" s="14"/>
      <c r="K23" s="15"/>
    </row>
    <row r="24" spans="1:11" ht="49.5" customHeight="1" x14ac:dyDescent="0.25">
      <c r="A24" s="17" t="s">
        <v>32</v>
      </c>
      <c r="B24" s="18" t="s">
        <v>7</v>
      </c>
      <c r="C24" s="19"/>
      <c r="D24" s="20" t="s">
        <v>35</v>
      </c>
      <c r="E24" s="21">
        <v>15000000</v>
      </c>
      <c r="F24" s="29" t="s">
        <v>156</v>
      </c>
      <c r="G24" s="29" t="s">
        <v>155</v>
      </c>
      <c r="H24" s="30" t="s">
        <v>9</v>
      </c>
      <c r="I24" s="28">
        <v>25000000</v>
      </c>
      <c r="J24" s="19" t="s">
        <v>36</v>
      </c>
      <c r="K24" s="24" t="s">
        <v>285</v>
      </c>
    </row>
    <row r="25" spans="1:11" s="41" customFormat="1" ht="83.25" customHeight="1" x14ac:dyDescent="0.25">
      <c r="A25" s="34"/>
      <c r="B25" s="35"/>
      <c r="C25" s="36"/>
      <c r="D25" s="37" t="s">
        <v>162</v>
      </c>
      <c r="E25" s="38">
        <v>0</v>
      </c>
      <c r="F25" s="27" t="s">
        <v>198</v>
      </c>
      <c r="G25" s="29" t="s">
        <v>199</v>
      </c>
      <c r="H25" s="39" t="s">
        <v>9</v>
      </c>
      <c r="I25" s="40">
        <v>25000000</v>
      </c>
      <c r="J25" s="25"/>
      <c r="K25" s="36" t="s">
        <v>285</v>
      </c>
    </row>
    <row r="26" spans="1:11" s="16" customFormat="1" ht="59.25" customHeight="1" x14ac:dyDescent="0.25">
      <c r="A26" s="10" t="s">
        <v>38</v>
      </c>
      <c r="B26" s="6"/>
      <c r="C26" s="6" t="s">
        <v>39</v>
      </c>
      <c r="D26" s="11" t="s">
        <v>40</v>
      </c>
      <c r="E26" s="12"/>
      <c r="F26" s="6"/>
      <c r="G26" s="6"/>
      <c r="H26" s="11"/>
      <c r="I26" s="13">
        <f>SUM(I27:I32)</f>
        <v>547000000</v>
      </c>
      <c r="J26" s="14"/>
      <c r="K26" s="15"/>
    </row>
    <row r="27" spans="1:11" s="44" customFormat="1" ht="96.75" customHeight="1" x14ac:dyDescent="0.25">
      <c r="A27" s="20" t="s">
        <v>38</v>
      </c>
      <c r="B27" s="42" t="s">
        <v>7</v>
      </c>
      <c r="C27" s="22"/>
      <c r="D27" s="20" t="s">
        <v>41</v>
      </c>
      <c r="E27" s="21">
        <v>45000000</v>
      </c>
      <c r="F27" s="22" t="s">
        <v>157</v>
      </c>
      <c r="G27" s="22" t="s">
        <v>158</v>
      </c>
      <c r="H27" s="20" t="s">
        <v>31</v>
      </c>
      <c r="I27" s="43">
        <v>50000000</v>
      </c>
      <c r="J27" s="22" t="s">
        <v>36</v>
      </c>
      <c r="K27" s="29" t="s">
        <v>285</v>
      </c>
    </row>
    <row r="28" spans="1:11" ht="169.5" customHeight="1" x14ac:dyDescent="0.25">
      <c r="A28" s="17" t="s">
        <v>38</v>
      </c>
      <c r="B28" s="18" t="s">
        <v>42</v>
      </c>
      <c r="C28" s="19"/>
      <c r="D28" s="20" t="s">
        <v>43</v>
      </c>
      <c r="E28" s="45">
        <v>0</v>
      </c>
      <c r="F28" s="22" t="s">
        <v>167</v>
      </c>
      <c r="G28" s="22" t="s">
        <v>168</v>
      </c>
      <c r="H28" s="20" t="s">
        <v>31</v>
      </c>
      <c r="I28" s="26">
        <v>100000000</v>
      </c>
      <c r="J28" s="22" t="s">
        <v>36</v>
      </c>
      <c r="K28" s="24" t="s">
        <v>285</v>
      </c>
    </row>
    <row r="29" spans="1:11" s="44" customFormat="1" ht="45.75" customHeight="1" x14ac:dyDescent="0.25">
      <c r="A29" s="20" t="s">
        <v>38</v>
      </c>
      <c r="B29" s="42" t="s">
        <v>44</v>
      </c>
      <c r="C29" s="22"/>
      <c r="D29" s="20" t="s">
        <v>45</v>
      </c>
      <c r="E29" s="21">
        <v>270600000</v>
      </c>
      <c r="F29" s="27" t="s">
        <v>159</v>
      </c>
      <c r="G29" s="22" t="s">
        <v>158</v>
      </c>
      <c r="H29" s="20" t="s">
        <v>31</v>
      </c>
      <c r="I29" s="43">
        <v>100000000</v>
      </c>
      <c r="J29" s="22" t="s">
        <v>36</v>
      </c>
      <c r="K29" s="29" t="s">
        <v>285</v>
      </c>
    </row>
    <row r="30" spans="1:11" ht="55.5" customHeight="1" x14ac:dyDescent="0.25">
      <c r="A30" s="17" t="s">
        <v>38</v>
      </c>
      <c r="B30" s="18" t="s">
        <v>13</v>
      </c>
      <c r="C30" s="19"/>
      <c r="D30" s="20" t="s">
        <v>46</v>
      </c>
      <c r="E30" s="21">
        <v>136400000</v>
      </c>
      <c r="F30" s="46" t="s">
        <v>160</v>
      </c>
      <c r="G30" s="22" t="s">
        <v>161</v>
      </c>
      <c r="H30" s="20" t="s">
        <v>31</v>
      </c>
      <c r="I30" s="26">
        <v>122000000</v>
      </c>
      <c r="J30" s="22" t="s">
        <v>36</v>
      </c>
      <c r="K30" s="24" t="s">
        <v>285</v>
      </c>
    </row>
    <row r="31" spans="1:11" s="145" customFormat="1" ht="55.5" customHeight="1" x14ac:dyDescent="0.25">
      <c r="A31" s="137"/>
      <c r="B31" s="138"/>
      <c r="C31" s="139"/>
      <c r="D31" s="140" t="s">
        <v>326</v>
      </c>
      <c r="E31" s="141"/>
      <c r="F31" s="142" t="s">
        <v>328</v>
      </c>
      <c r="G31" s="143" t="s">
        <v>327</v>
      </c>
      <c r="H31" s="140" t="s">
        <v>31</v>
      </c>
      <c r="I31" s="144">
        <v>75000000</v>
      </c>
      <c r="J31" s="143" t="s">
        <v>36</v>
      </c>
      <c r="K31" s="139" t="s">
        <v>23</v>
      </c>
    </row>
    <row r="32" spans="1:11" s="153" customFormat="1" ht="40.5" customHeight="1" x14ac:dyDescent="0.25">
      <c r="A32" s="146" t="s">
        <v>381</v>
      </c>
      <c r="B32" s="147" t="s">
        <v>149</v>
      </c>
      <c r="C32" s="147"/>
      <c r="D32" s="148" t="s">
        <v>279</v>
      </c>
      <c r="E32" s="149">
        <v>0</v>
      </c>
      <c r="F32" s="150" t="s">
        <v>280</v>
      </c>
      <c r="G32" s="151" t="s">
        <v>137</v>
      </c>
      <c r="H32" s="148" t="s">
        <v>31</v>
      </c>
      <c r="I32" s="152">
        <v>100000000</v>
      </c>
      <c r="J32" s="150"/>
      <c r="K32" s="147" t="s">
        <v>23</v>
      </c>
    </row>
    <row r="33" spans="1:13" s="153" customFormat="1" ht="16.5" customHeight="1" x14ac:dyDescent="0.25">
      <c r="A33" s="146"/>
      <c r="B33" s="147"/>
      <c r="C33" s="147"/>
      <c r="D33" s="148"/>
      <c r="E33" s="149"/>
      <c r="F33" s="150"/>
      <c r="G33" s="151"/>
      <c r="H33" s="148"/>
      <c r="I33" s="152"/>
      <c r="J33" s="150"/>
      <c r="K33" s="147"/>
    </row>
    <row r="34" spans="1:13" s="16" customFormat="1" ht="37.5" customHeight="1" x14ac:dyDescent="0.25">
      <c r="A34" s="10" t="s">
        <v>47</v>
      </c>
      <c r="B34" s="6"/>
      <c r="C34" s="6" t="s">
        <v>48</v>
      </c>
      <c r="D34" s="11" t="s">
        <v>49</v>
      </c>
      <c r="E34" s="12"/>
      <c r="F34" s="6"/>
      <c r="G34" s="6"/>
      <c r="H34" s="11"/>
      <c r="I34" s="13">
        <f>SUM(I35:I40)</f>
        <v>4525475000</v>
      </c>
      <c r="J34" s="14"/>
      <c r="K34" s="15"/>
    </row>
    <row r="35" spans="1:13" s="114" customFormat="1" ht="75" customHeight="1" x14ac:dyDescent="0.25">
      <c r="A35" s="107" t="s">
        <v>47</v>
      </c>
      <c r="B35" s="109" t="s">
        <v>7</v>
      </c>
      <c r="C35" s="110"/>
      <c r="D35" s="106" t="s">
        <v>50</v>
      </c>
      <c r="E35" s="111">
        <v>4047374000</v>
      </c>
      <c r="F35" s="110" t="s">
        <v>163</v>
      </c>
      <c r="G35" s="110" t="s">
        <v>164</v>
      </c>
      <c r="H35" s="107" t="s">
        <v>31</v>
      </c>
      <c r="I35" s="112">
        <v>3843475000</v>
      </c>
      <c r="J35" s="110" t="s">
        <v>287</v>
      </c>
      <c r="K35" s="113" t="s">
        <v>299</v>
      </c>
    </row>
    <row r="36" spans="1:13" s="114" customFormat="1" ht="37.5" customHeight="1" x14ac:dyDescent="0.25">
      <c r="A36" s="107"/>
      <c r="B36" s="109">
        <v>13</v>
      </c>
      <c r="C36" s="110"/>
      <c r="D36" s="106" t="s">
        <v>382</v>
      </c>
      <c r="E36" s="111"/>
      <c r="F36" s="110"/>
      <c r="G36" s="110" t="s">
        <v>137</v>
      </c>
      <c r="H36" s="107" t="s">
        <v>31</v>
      </c>
      <c r="I36" s="112">
        <v>150000000</v>
      </c>
      <c r="J36" s="110"/>
      <c r="K36" s="113"/>
    </row>
    <row r="37" spans="1:13" s="114" customFormat="1" ht="37.5" customHeight="1" x14ac:dyDescent="0.25">
      <c r="A37" s="107" t="s">
        <v>383</v>
      </c>
      <c r="B37" s="109"/>
      <c r="C37" s="110"/>
      <c r="D37" s="106" t="s">
        <v>384</v>
      </c>
      <c r="E37" s="111"/>
      <c r="F37" s="110"/>
      <c r="G37" s="110"/>
      <c r="H37" s="107"/>
      <c r="I37" s="112">
        <v>212000000</v>
      </c>
      <c r="J37" s="110"/>
      <c r="K37" s="113"/>
    </row>
    <row r="38" spans="1:13" s="159" customFormat="1" ht="56.25" customHeight="1" x14ac:dyDescent="0.25">
      <c r="A38" s="154"/>
      <c r="B38" s="155"/>
      <c r="C38" s="156"/>
      <c r="D38" s="154" t="s">
        <v>329</v>
      </c>
      <c r="E38" s="157"/>
      <c r="F38" s="156" t="s">
        <v>330</v>
      </c>
      <c r="G38" s="156" t="s">
        <v>199</v>
      </c>
      <c r="H38" s="154" t="s">
        <v>31</v>
      </c>
      <c r="I38" s="158">
        <v>20000000</v>
      </c>
      <c r="J38" s="156" t="s">
        <v>36</v>
      </c>
      <c r="K38" s="156"/>
    </row>
    <row r="39" spans="1:13" s="121" customFormat="1" ht="102.75" customHeight="1" x14ac:dyDescent="0.25">
      <c r="A39" s="115" t="s">
        <v>47</v>
      </c>
      <c r="B39" s="116" t="s">
        <v>53</v>
      </c>
      <c r="C39" s="117"/>
      <c r="D39" s="106" t="s">
        <v>54</v>
      </c>
      <c r="E39" s="118">
        <v>55246000</v>
      </c>
      <c r="F39" s="119" t="s">
        <v>172</v>
      </c>
      <c r="G39" s="119" t="s">
        <v>165</v>
      </c>
      <c r="H39" s="106" t="s">
        <v>31</v>
      </c>
      <c r="I39" s="120">
        <v>100000000</v>
      </c>
      <c r="J39" s="113" t="s">
        <v>300</v>
      </c>
      <c r="K39" s="117" t="s">
        <v>285</v>
      </c>
    </row>
    <row r="40" spans="1:13" s="121" customFormat="1" ht="23.25" customHeight="1" x14ac:dyDescent="0.25">
      <c r="A40" s="115"/>
      <c r="B40" s="116">
        <v>18</v>
      </c>
      <c r="C40" s="117"/>
      <c r="D40" s="106" t="s">
        <v>385</v>
      </c>
      <c r="E40" s="118"/>
      <c r="F40" s="119"/>
      <c r="G40" s="119"/>
      <c r="H40" s="106"/>
      <c r="I40" s="120">
        <v>200000000</v>
      </c>
      <c r="J40" s="113"/>
      <c r="K40" s="117"/>
    </row>
    <row r="41" spans="1:13" s="121" customFormat="1" ht="16.5" customHeight="1" x14ac:dyDescent="0.25">
      <c r="A41" s="115"/>
      <c r="B41" s="207"/>
      <c r="C41" s="207"/>
      <c r="D41" s="207"/>
      <c r="E41" s="207"/>
      <c r="F41" s="207"/>
      <c r="G41" s="207"/>
      <c r="H41" s="207"/>
      <c r="I41" s="207"/>
      <c r="J41" s="113"/>
      <c r="K41" s="117"/>
    </row>
    <row r="42" spans="1:13" s="54" customFormat="1" ht="39.75" customHeight="1" x14ac:dyDescent="0.25">
      <c r="A42" s="50" t="s">
        <v>56</v>
      </c>
      <c r="B42" s="15"/>
      <c r="C42" s="15" t="s">
        <v>57</v>
      </c>
      <c r="D42" s="32" t="s">
        <v>58</v>
      </c>
      <c r="E42" s="51"/>
      <c r="F42" s="15"/>
      <c r="G42" s="15"/>
      <c r="H42" s="32"/>
      <c r="I42" s="33">
        <f>SUM(I43:I73)</f>
        <v>60828477000</v>
      </c>
      <c r="J42" s="52"/>
      <c r="K42" s="53"/>
    </row>
    <row r="43" spans="1:13" s="41" customFormat="1" ht="56.25" customHeight="1" x14ac:dyDescent="0.25">
      <c r="A43" s="39" t="s">
        <v>56</v>
      </c>
      <c r="B43" s="48" t="s">
        <v>59</v>
      </c>
      <c r="C43" s="135"/>
      <c r="D43" s="30" t="s">
        <v>60</v>
      </c>
      <c r="E43" s="49">
        <v>162500000</v>
      </c>
      <c r="F43" s="27" t="s">
        <v>177</v>
      </c>
      <c r="G43" s="27" t="s">
        <v>178</v>
      </c>
      <c r="H43" s="37" t="s">
        <v>31</v>
      </c>
      <c r="I43" s="31">
        <v>308000000</v>
      </c>
      <c r="J43" s="29" t="s">
        <v>36</v>
      </c>
      <c r="K43" s="135" t="s">
        <v>285</v>
      </c>
      <c r="M43" s="58">
        <f>43744000000-1000000000-200000000-39311477000</f>
        <v>3232523000</v>
      </c>
    </row>
    <row r="44" spans="1:13" s="63" customFormat="1" ht="127.5" customHeight="1" x14ac:dyDescent="0.25">
      <c r="A44" s="30" t="s">
        <v>56</v>
      </c>
      <c r="B44" s="55" t="s">
        <v>61</v>
      </c>
      <c r="C44" s="29"/>
      <c r="D44" s="30" t="s">
        <v>365</v>
      </c>
      <c r="E44" s="49">
        <v>3000000000</v>
      </c>
      <c r="F44" s="29" t="s">
        <v>366</v>
      </c>
      <c r="G44" s="56" t="s">
        <v>338</v>
      </c>
      <c r="H44" s="30" t="s">
        <v>31</v>
      </c>
      <c r="I44" s="47">
        <v>1000000000</v>
      </c>
      <c r="J44" s="29" t="s">
        <v>36</v>
      </c>
      <c r="K44" s="135" t="s">
        <v>285</v>
      </c>
    </row>
    <row r="45" spans="1:13" s="63" customFormat="1" ht="33.75" customHeight="1" x14ac:dyDescent="0.25">
      <c r="A45" s="30"/>
      <c r="B45" s="55"/>
      <c r="C45" s="29"/>
      <c r="D45" s="30" t="s">
        <v>386</v>
      </c>
      <c r="E45" s="49"/>
      <c r="F45" s="29"/>
      <c r="G45" s="56"/>
      <c r="H45" s="30"/>
      <c r="I45" s="47">
        <v>2061000000</v>
      </c>
      <c r="J45" s="29"/>
      <c r="K45" s="184"/>
    </row>
    <row r="46" spans="1:13" s="63" customFormat="1" ht="25.5" customHeight="1" x14ac:dyDescent="0.25">
      <c r="A46" s="30"/>
      <c r="B46" s="55"/>
      <c r="C46" s="29"/>
      <c r="D46" s="30" t="s">
        <v>339</v>
      </c>
      <c r="E46" s="49">
        <v>32074344000</v>
      </c>
      <c r="F46" s="29"/>
      <c r="G46" s="56"/>
      <c r="H46" s="30"/>
      <c r="I46" s="208">
        <v>0</v>
      </c>
      <c r="J46" s="29"/>
      <c r="K46" s="135"/>
    </row>
    <row r="47" spans="1:13" s="63" customFormat="1" ht="57.75" customHeight="1" x14ac:dyDescent="0.25">
      <c r="A47" s="30" t="s">
        <v>56</v>
      </c>
      <c r="B47" s="55" t="s">
        <v>63</v>
      </c>
      <c r="C47" s="29"/>
      <c r="D47" s="30" t="s">
        <v>64</v>
      </c>
      <c r="E47" s="49">
        <v>2200000000</v>
      </c>
      <c r="F47" s="29" t="s">
        <v>367</v>
      </c>
      <c r="G47" s="56" t="s">
        <v>368</v>
      </c>
      <c r="H47" s="30" t="s">
        <v>31</v>
      </c>
      <c r="I47" s="47">
        <v>200000000</v>
      </c>
      <c r="J47" s="29" t="s">
        <v>36</v>
      </c>
      <c r="K47" s="135" t="s">
        <v>285</v>
      </c>
    </row>
    <row r="48" spans="1:13" s="63" customFormat="1" ht="55.5" customHeight="1" x14ac:dyDescent="0.25">
      <c r="A48" s="30" t="s">
        <v>56</v>
      </c>
      <c r="B48" s="55" t="s">
        <v>62</v>
      </c>
      <c r="C48" s="29"/>
      <c r="D48" s="30" t="s">
        <v>344</v>
      </c>
      <c r="E48" s="49">
        <v>0</v>
      </c>
      <c r="F48" s="29" t="s">
        <v>340</v>
      </c>
      <c r="G48" s="56">
        <v>1</v>
      </c>
      <c r="H48" s="30" t="s">
        <v>315</v>
      </c>
      <c r="I48" s="47">
        <v>2297360000</v>
      </c>
      <c r="J48" s="181">
        <f>SUM(I48:I68)</f>
        <v>39311477000</v>
      </c>
      <c r="K48" s="135"/>
    </row>
    <row r="49" spans="1:11" s="63" customFormat="1" ht="55.5" customHeight="1" x14ac:dyDescent="0.25">
      <c r="A49" s="30"/>
      <c r="B49" s="55"/>
      <c r="C49" s="29"/>
      <c r="D49" s="30" t="s">
        <v>345</v>
      </c>
      <c r="E49" s="49"/>
      <c r="F49" s="29" t="s">
        <v>340</v>
      </c>
      <c r="G49" s="56">
        <v>1</v>
      </c>
      <c r="H49" s="30" t="s">
        <v>308</v>
      </c>
      <c r="I49" s="47">
        <v>2073313000</v>
      </c>
      <c r="J49" s="29"/>
      <c r="K49" s="135"/>
    </row>
    <row r="50" spans="1:11" s="63" customFormat="1" ht="58.5" customHeight="1" x14ac:dyDescent="0.25">
      <c r="A50" s="30"/>
      <c r="B50" s="55"/>
      <c r="C50" s="29"/>
      <c r="D50" s="30" t="s">
        <v>346</v>
      </c>
      <c r="E50" s="49"/>
      <c r="F50" s="29" t="s">
        <v>340</v>
      </c>
      <c r="G50" s="56">
        <v>1</v>
      </c>
      <c r="H50" s="30" t="s">
        <v>341</v>
      </c>
      <c r="I50" s="47">
        <v>1465962000</v>
      </c>
      <c r="J50" s="29"/>
      <c r="K50" s="135"/>
    </row>
    <row r="51" spans="1:11" s="63" customFormat="1" ht="55.5" customHeight="1" x14ac:dyDescent="0.25">
      <c r="A51" s="30"/>
      <c r="B51" s="55"/>
      <c r="C51" s="29"/>
      <c r="D51" s="30" t="s">
        <v>347</v>
      </c>
      <c r="E51" s="49"/>
      <c r="F51" s="29" t="s">
        <v>340</v>
      </c>
      <c r="G51" s="56">
        <v>1</v>
      </c>
      <c r="H51" s="30" t="s">
        <v>309</v>
      </c>
      <c r="I51" s="47">
        <v>1011743000</v>
      </c>
      <c r="J51" s="29"/>
      <c r="K51" s="135"/>
    </row>
    <row r="52" spans="1:11" s="63" customFormat="1" ht="56.25" customHeight="1" x14ac:dyDescent="0.25">
      <c r="A52" s="30"/>
      <c r="B52" s="55"/>
      <c r="C52" s="29"/>
      <c r="D52" s="30" t="s">
        <v>348</v>
      </c>
      <c r="E52" s="49"/>
      <c r="F52" s="29" t="s">
        <v>340</v>
      </c>
      <c r="G52" s="56">
        <v>1</v>
      </c>
      <c r="H52" s="30" t="s">
        <v>342</v>
      </c>
      <c r="I52" s="47">
        <v>2609161000</v>
      </c>
      <c r="J52" s="29"/>
      <c r="K52" s="135"/>
    </row>
    <row r="53" spans="1:11" s="63" customFormat="1" ht="57.75" customHeight="1" x14ac:dyDescent="0.25">
      <c r="A53" s="30"/>
      <c r="B53" s="55"/>
      <c r="C53" s="29"/>
      <c r="D53" s="30" t="s">
        <v>349</v>
      </c>
      <c r="E53" s="49"/>
      <c r="F53" s="29" t="s">
        <v>340</v>
      </c>
      <c r="G53" s="56">
        <v>1</v>
      </c>
      <c r="H53" s="30" t="s">
        <v>310</v>
      </c>
      <c r="I53" s="47">
        <v>1016606000</v>
      </c>
      <c r="J53" s="29"/>
      <c r="K53" s="135"/>
    </row>
    <row r="54" spans="1:11" s="63" customFormat="1" ht="57" customHeight="1" x14ac:dyDescent="0.25">
      <c r="A54" s="30"/>
      <c r="B54" s="55"/>
      <c r="C54" s="29"/>
      <c r="D54" s="30" t="s">
        <v>350</v>
      </c>
      <c r="E54" s="49"/>
      <c r="F54" s="29" t="s">
        <v>340</v>
      </c>
      <c r="G54" s="56">
        <v>1</v>
      </c>
      <c r="H54" s="30" t="s">
        <v>311</v>
      </c>
      <c r="I54" s="47">
        <v>1740129000</v>
      </c>
      <c r="J54" s="29"/>
      <c r="K54" s="135"/>
    </row>
    <row r="55" spans="1:11" s="63" customFormat="1" ht="57" customHeight="1" x14ac:dyDescent="0.25">
      <c r="A55" s="30"/>
      <c r="B55" s="55"/>
      <c r="C55" s="29"/>
      <c r="D55" s="30" t="s">
        <v>351</v>
      </c>
      <c r="E55" s="49"/>
      <c r="F55" s="29" t="s">
        <v>340</v>
      </c>
      <c r="G55" s="56">
        <v>1</v>
      </c>
      <c r="H55" s="30" t="s">
        <v>312</v>
      </c>
      <c r="I55" s="47">
        <v>2453384000</v>
      </c>
      <c r="J55" s="29"/>
      <c r="K55" s="135"/>
    </row>
    <row r="56" spans="1:11" s="63" customFormat="1" ht="54" customHeight="1" x14ac:dyDescent="0.25">
      <c r="A56" s="30"/>
      <c r="B56" s="55"/>
      <c r="C56" s="29"/>
      <c r="D56" s="30" t="s">
        <v>352</v>
      </c>
      <c r="E56" s="49"/>
      <c r="F56" s="29" t="s">
        <v>340</v>
      </c>
      <c r="G56" s="56">
        <v>1</v>
      </c>
      <c r="H56" s="30" t="s">
        <v>313</v>
      </c>
      <c r="I56" s="47">
        <v>2339400000</v>
      </c>
      <c r="J56" s="29"/>
      <c r="K56" s="135"/>
    </row>
    <row r="57" spans="1:11" s="63" customFormat="1" ht="55.5" customHeight="1" x14ac:dyDescent="0.25">
      <c r="A57" s="30"/>
      <c r="B57" s="55"/>
      <c r="C57" s="29"/>
      <c r="D57" s="30" t="s">
        <v>353</v>
      </c>
      <c r="E57" s="49"/>
      <c r="F57" s="29" t="s">
        <v>340</v>
      </c>
      <c r="G57" s="56">
        <v>1</v>
      </c>
      <c r="H57" s="30" t="s">
        <v>314</v>
      </c>
      <c r="I57" s="47">
        <v>1864649000</v>
      </c>
      <c r="J57" s="29"/>
      <c r="K57" s="135"/>
    </row>
    <row r="58" spans="1:11" s="63" customFormat="1" ht="57" customHeight="1" x14ac:dyDescent="0.25">
      <c r="A58" s="30"/>
      <c r="B58" s="55"/>
      <c r="C58" s="29"/>
      <c r="D58" s="30" t="s">
        <v>354</v>
      </c>
      <c r="E58" s="49"/>
      <c r="F58" s="29" t="s">
        <v>340</v>
      </c>
      <c r="G58" s="56">
        <v>1</v>
      </c>
      <c r="H58" s="30" t="s">
        <v>343</v>
      </c>
      <c r="I58" s="47">
        <v>2159776000</v>
      </c>
      <c r="J58" s="29"/>
      <c r="K58" s="135"/>
    </row>
    <row r="59" spans="1:11" s="63" customFormat="1" ht="54" customHeight="1" x14ac:dyDescent="0.25">
      <c r="A59" s="30"/>
      <c r="B59" s="55"/>
      <c r="C59" s="29"/>
      <c r="D59" s="30" t="s">
        <v>355</v>
      </c>
      <c r="E59" s="49"/>
      <c r="F59" s="29" t="s">
        <v>340</v>
      </c>
      <c r="G59" s="56">
        <v>1</v>
      </c>
      <c r="H59" s="30" t="s">
        <v>316</v>
      </c>
      <c r="I59" s="47">
        <v>1388783000</v>
      </c>
      <c r="J59" s="29"/>
      <c r="K59" s="135"/>
    </row>
    <row r="60" spans="1:11" s="63" customFormat="1" ht="54" customHeight="1" x14ac:dyDescent="0.25">
      <c r="A60" s="30"/>
      <c r="B60" s="55"/>
      <c r="C60" s="29"/>
      <c r="D60" s="30" t="s">
        <v>356</v>
      </c>
      <c r="E60" s="49"/>
      <c r="F60" s="29" t="s">
        <v>340</v>
      </c>
      <c r="G60" s="56">
        <v>1</v>
      </c>
      <c r="H60" s="30" t="s">
        <v>317</v>
      </c>
      <c r="I60" s="47">
        <v>2114308000</v>
      </c>
      <c r="J60" s="29"/>
      <c r="K60" s="135"/>
    </row>
    <row r="61" spans="1:11" s="63" customFormat="1" ht="59.25" customHeight="1" x14ac:dyDescent="0.25">
      <c r="A61" s="30"/>
      <c r="B61" s="55"/>
      <c r="C61" s="29"/>
      <c r="D61" s="30" t="s">
        <v>357</v>
      </c>
      <c r="E61" s="49"/>
      <c r="F61" s="29" t="s">
        <v>340</v>
      </c>
      <c r="G61" s="56">
        <v>1</v>
      </c>
      <c r="H61" s="30" t="s">
        <v>318</v>
      </c>
      <c r="I61" s="47">
        <v>1887197000</v>
      </c>
      <c r="J61" s="29"/>
      <c r="K61" s="135"/>
    </row>
    <row r="62" spans="1:11" s="63" customFormat="1" ht="57" customHeight="1" x14ac:dyDescent="0.25">
      <c r="A62" s="30"/>
      <c r="B62" s="55"/>
      <c r="C62" s="29"/>
      <c r="D62" s="30" t="s">
        <v>358</v>
      </c>
      <c r="E62" s="49"/>
      <c r="F62" s="29" t="s">
        <v>340</v>
      </c>
      <c r="G62" s="56">
        <v>1</v>
      </c>
      <c r="H62" s="30" t="s">
        <v>319</v>
      </c>
      <c r="I62" s="47">
        <v>2153186000</v>
      </c>
      <c r="J62" s="29"/>
      <c r="K62" s="135"/>
    </row>
    <row r="63" spans="1:11" s="63" customFormat="1" ht="54.75" customHeight="1" x14ac:dyDescent="0.25">
      <c r="A63" s="30"/>
      <c r="B63" s="55"/>
      <c r="C63" s="29"/>
      <c r="D63" s="30" t="s">
        <v>359</v>
      </c>
      <c r="E63" s="49"/>
      <c r="F63" s="29" t="s">
        <v>340</v>
      </c>
      <c r="G63" s="56">
        <v>1</v>
      </c>
      <c r="H63" s="30" t="s">
        <v>320</v>
      </c>
      <c r="I63" s="47">
        <v>2234469000</v>
      </c>
      <c r="J63" s="29"/>
      <c r="K63" s="135"/>
    </row>
    <row r="64" spans="1:11" s="63" customFormat="1" ht="56.25" customHeight="1" x14ac:dyDescent="0.25">
      <c r="A64" s="30"/>
      <c r="B64" s="55"/>
      <c r="C64" s="29"/>
      <c r="D64" s="30" t="s">
        <v>360</v>
      </c>
      <c r="E64" s="49"/>
      <c r="F64" s="29" t="s">
        <v>340</v>
      </c>
      <c r="G64" s="56">
        <v>1</v>
      </c>
      <c r="H64" s="30" t="s">
        <v>321</v>
      </c>
      <c r="I64" s="47">
        <v>1779952000</v>
      </c>
      <c r="J64" s="29"/>
      <c r="K64" s="135"/>
    </row>
    <row r="65" spans="1:14" s="63" customFormat="1" ht="58.5" customHeight="1" x14ac:dyDescent="0.25">
      <c r="A65" s="30"/>
      <c r="B65" s="55"/>
      <c r="C65" s="29"/>
      <c r="D65" s="30" t="s">
        <v>361</v>
      </c>
      <c r="E65" s="49"/>
      <c r="F65" s="29" t="s">
        <v>340</v>
      </c>
      <c r="G65" s="56">
        <v>1</v>
      </c>
      <c r="H65" s="30" t="s">
        <v>322</v>
      </c>
      <c r="I65" s="47">
        <v>1862830000</v>
      </c>
      <c r="J65" s="29"/>
      <c r="K65" s="135"/>
    </row>
    <row r="66" spans="1:14" s="63" customFormat="1" ht="54" customHeight="1" x14ac:dyDescent="0.25">
      <c r="A66" s="30"/>
      <c r="B66" s="55"/>
      <c r="C66" s="29"/>
      <c r="D66" s="30" t="s">
        <v>362</v>
      </c>
      <c r="E66" s="49"/>
      <c r="F66" s="29" t="s">
        <v>340</v>
      </c>
      <c r="G66" s="56">
        <v>1</v>
      </c>
      <c r="H66" s="30" t="s">
        <v>323</v>
      </c>
      <c r="I66" s="47">
        <v>2632880000</v>
      </c>
      <c r="J66" s="29"/>
      <c r="K66" s="135"/>
    </row>
    <row r="67" spans="1:14" s="63" customFormat="1" ht="53.25" customHeight="1" x14ac:dyDescent="0.25">
      <c r="A67" s="30"/>
      <c r="B67" s="55"/>
      <c r="C67" s="29"/>
      <c r="D67" s="30" t="s">
        <v>363</v>
      </c>
      <c r="E67" s="49"/>
      <c r="F67" s="29" t="s">
        <v>340</v>
      </c>
      <c r="G67" s="56">
        <v>1</v>
      </c>
      <c r="H67" s="30" t="s">
        <v>324</v>
      </c>
      <c r="I67" s="47">
        <v>1230494000</v>
      </c>
      <c r="J67" s="29"/>
      <c r="K67" s="135"/>
    </row>
    <row r="68" spans="1:14" s="63" customFormat="1" ht="57" customHeight="1" x14ac:dyDescent="0.25">
      <c r="A68" s="30"/>
      <c r="B68" s="55"/>
      <c r="C68" s="29"/>
      <c r="D68" s="30" t="s">
        <v>364</v>
      </c>
      <c r="E68" s="49"/>
      <c r="F68" s="29" t="s">
        <v>340</v>
      </c>
      <c r="G68" s="56">
        <v>1</v>
      </c>
      <c r="H68" s="30" t="s">
        <v>325</v>
      </c>
      <c r="I68" s="47">
        <v>995895000</v>
      </c>
      <c r="J68" s="29"/>
      <c r="K68" s="135"/>
    </row>
    <row r="69" spans="1:14" s="59" customFormat="1" ht="156" customHeight="1" x14ac:dyDescent="0.25">
      <c r="A69" s="39" t="s">
        <v>56</v>
      </c>
      <c r="B69" s="48" t="s">
        <v>65</v>
      </c>
      <c r="C69" s="24"/>
      <c r="D69" s="30" t="s">
        <v>205</v>
      </c>
      <c r="E69" s="49">
        <v>30000000</v>
      </c>
      <c r="F69" s="57" t="s">
        <v>243</v>
      </c>
      <c r="G69" s="29" t="s">
        <v>137</v>
      </c>
      <c r="H69" s="30" t="s">
        <v>31</v>
      </c>
      <c r="I69" s="31">
        <v>230000000</v>
      </c>
      <c r="J69" s="29" t="s">
        <v>36</v>
      </c>
      <c r="K69" s="104" t="s">
        <v>285</v>
      </c>
      <c r="L69" s="58">
        <v>1179000000</v>
      </c>
    </row>
    <row r="70" spans="1:14" s="168" customFormat="1" ht="219.75" customHeight="1" x14ac:dyDescent="0.25">
      <c r="A70" s="161" t="s">
        <v>56</v>
      </c>
      <c r="B70" s="162" t="s">
        <v>66</v>
      </c>
      <c r="C70" s="163"/>
      <c r="D70" s="154" t="s">
        <v>67</v>
      </c>
      <c r="E70" s="164">
        <v>11414023000</v>
      </c>
      <c r="F70" s="156" t="s">
        <v>179</v>
      </c>
      <c r="G70" s="156" t="s">
        <v>180</v>
      </c>
      <c r="H70" s="154" t="s">
        <v>181</v>
      </c>
      <c r="I70" s="165">
        <v>16448000000</v>
      </c>
      <c r="J70" s="156" t="s">
        <v>300</v>
      </c>
      <c r="K70" s="156" t="s">
        <v>302</v>
      </c>
      <c r="L70" s="166">
        <v>904000000</v>
      </c>
      <c r="M70" s="167">
        <f>5/100*1179000000</f>
        <v>58950000</v>
      </c>
    </row>
    <row r="71" spans="1:14" s="59" customFormat="1" ht="154.5" customHeight="1" x14ac:dyDescent="0.25">
      <c r="A71" s="39" t="s">
        <v>56</v>
      </c>
      <c r="B71" s="48" t="s">
        <v>68</v>
      </c>
      <c r="C71" s="24"/>
      <c r="D71" s="30" t="s">
        <v>69</v>
      </c>
      <c r="E71" s="49">
        <v>50000000</v>
      </c>
      <c r="F71" s="27" t="s">
        <v>184</v>
      </c>
      <c r="G71" s="27" t="s">
        <v>183</v>
      </c>
      <c r="H71" s="37" t="s">
        <v>31</v>
      </c>
      <c r="I71" s="60">
        <v>100000000</v>
      </c>
      <c r="J71" s="61" t="s">
        <v>10</v>
      </c>
      <c r="K71" s="104" t="s">
        <v>285</v>
      </c>
      <c r="L71" s="62">
        <v>14365000000</v>
      </c>
      <c r="M71" s="58">
        <f>5/100*14365000000</f>
        <v>718250000</v>
      </c>
      <c r="N71" s="134" t="e">
        <f>M71-N73</f>
        <v>#REF!</v>
      </c>
    </row>
    <row r="72" spans="1:14" s="63" customFormat="1" ht="59.25" customHeight="1" x14ac:dyDescent="0.25">
      <c r="A72" s="30" t="s">
        <v>56</v>
      </c>
      <c r="B72" s="29"/>
      <c r="C72" s="29"/>
      <c r="D72" s="30" t="s">
        <v>70</v>
      </c>
      <c r="E72" s="49">
        <v>0</v>
      </c>
      <c r="F72" s="29" t="s">
        <v>246</v>
      </c>
      <c r="G72" s="56">
        <v>1</v>
      </c>
      <c r="H72" s="30" t="s">
        <v>31</v>
      </c>
      <c r="I72" s="47">
        <v>1100000000</v>
      </c>
      <c r="J72" s="29" t="s">
        <v>36</v>
      </c>
      <c r="K72" s="104" t="s">
        <v>285</v>
      </c>
      <c r="M72" s="133" t="e">
        <f>5/100*#REF!</f>
        <v>#REF!</v>
      </c>
    </row>
    <row r="73" spans="1:14" ht="118.5" customHeight="1" x14ac:dyDescent="0.25">
      <c r="A73" s="17"/>
      <c r="B73" s="19"/>
      <c r="C73" s="19"/>
      <c r="D73" s="30" t="s">
        <v>249</v>
      </c>
      <c r="E73" s="21"/>
      <c r="F73" s="22" t="s">
        <v>250</v>
      </c>
      <c r="G73" s="22" t="s">
        <v>251</v>
      </c>
      <c r="H73" s="20" t="s">
        <v>192</v>
      </c>
      <c r="I73" s="26">
        <v>70000000</v>
      </c>
      <c r="J73" s="22"/>
      <c r="K73" s="24" t="s">
        <v>23</v>
      </c>
      <c r="L73" s="1" t="s">
        <v>303</v>
      </c>
      <c r="M73" s="78" t="e">
        <f>SUM(M70:M72)</f>
        <v>#REF!</v>
      </c>
      <c r="N73" s="78" t="e">
        <f>M73-904000000</f>
        <v>#REF!</v>
      </c>
    </row>
    <row r="74" spans="1:14" ht="18" customHeight="1" x14ac:dyDescent="0.25">
      <c r="A74" s="17"/>
      <c r="B74" s="183"/>
      <c r="C74" s="183"/>
      <c r="D74" s="30"/>
      <c r="E74" s="21"/>
      <c r="F74" s="182"/>
      <c r="G74" s="182"/>
      <c r="H74" s="20"/>
      <c r="I74" s="26"/>
      <c r="J74" s="182"/>
      <c r="K74" s="184"/>
      <c r="M74" s="78"/>
      <c r="N74" s="78"/>
    </row>
    <row r="75" spans="1:14" ht="21.6" customHeight="1" x14ac:dyDescent="0.25">
      <c r="A75" s="17"/>
      <c r="B75" s="18"/>
      <c r="C75" s="19"/>
      <c r="D75" s="11" t="s">
        <v>175</v>
      </c>
      <c r="E75" s="21"/>
      <c r="F75" s="22"/>
      <c r="G75" s="19"/>
      <c r="H75" s="136"/>
      <c r="I75" s="64">
        <f>SUM(I76)</f>
        <v>15000000</v>
      </c>
      <c r="J75" s="22"/>
      <c r="K75" s="24"/>
      <c r="L75" s="1" t="s">
        <v>304</v>
      </c>
      <c r="N75" s="132" t="e">
        <f>M72+N71+M70</f>
        <v>#REF!</v>
      </c>
    </row>
    <row r="76" spans="1:14" ht="92.25" customHeight="1" x14ac:dyDescent="0.25">
      <c r="A76" s="17"/>
      <c r="B76" s="18"/>
      <c r="C76" s="19"/>
      <c r="D76" s="65" t="s">
        <v>173</v>
      </c>
      <c r="E76" s="66">
        <v>0</v>
      </c>
      <c r="F76" s="29" t="s">
        <v>176</v>
      </c>
      <c r="G76" s="19" t="s">
        <v>174</v>
      </c>
      <c r="H76" s="20" t="s">
        <v>166</v>
      </c>
      <c r="I76" s="26">
        <v>15000000</v>
      </c>
      <c r="J76" s="22"/>
      <c r="K76" s="24"/>
    </row>
    <row r="77" spans="1:14" ht="15" customHeight="1" x14ac:dyDescent="0.25">
      <c r="A77" s="17"/>
      <c r="B77" s="19"/>
      <c r="C77" s="19"/>
      <c r="D77" s="20"/>
      <c r="E77" s="21"/>
      <c r="F77" s="22"/>
      <c r="G77" s="22"/>
      <c r="H77" s="20"/>
      <c r="I77" s="26"/>
      <c r="J77" s="22"/>
      <c r="K77" s="24"/>
    </row>
    <row r="78" spans="1:14" s="16" customFormat="1" ht="37.5" customHeight="1" x14ac:dyDescent="0.25">
      <c r="A78" s="10" t="s">
        <v>71</v>
      </c>
      <c r="B78" s="6"/>
      <c r="C78" s="6" t="s">
        <v>72</v>
      </c>
      <c r="D78" s="11" t="s">
        <v>73</v>
      </c>
      <c r="E78" s="12"/>
      <c r="F78" s="6"/>
      <c r="G78" s="6"/>
      <c r="H78" s="11"/>
      <c r="I78" s="13">
        <f>I79</f>
        <v>15000000</v>
      </c>
      <c r="J78" s="14"/>
      <c r="K78" s="15"/>
    </row>
    <row r="79" spans="1:14" ht="76.5" customHeight="1" x14ac:dyDescent="0.25">
      <c r="A79" s="39" t="s">
        <v>71</v>
      </c>
      <c r="B79" s="18" t="s">
        <v>7</v>
      </c>
      <c r="C79" s="19"/>
      <c r="D79" s="20" t="s">
        <v>171</v>
      </c>
      <c r="E79" s="21">
        <v>0</v>
      </c>
      <c r="F79" s="22" t="s">
        <v>248</v>
      </c>
      <c r="G79" s="19" t="s">
        <v>247</v>
      </c>
      <c r="H79" s="20"/>
      <c r="I79" s="26">
        <v>15000000</v>
      </c>
      <c r="J79" s="22" t="s">
        <v>36</v>
      </c>
      <c r="K79" s="24"/>
    </row>
    <row r="80" spans="1:14" s="16" customFormat="1" ht="46.5" customHeight="1" x14ac:dyDescent="0.25">
      <c r="A80" s="10" t="s">
        <v>74</v>
      </c>
      <c r="B80" s="6"/>
      <c r="C80" s="6" t="s">
        <v>75</v>
      </c>
      <c r="D80" s="11" t="s">
        <v>76</v>
      </c>
      <c r="E80" s="12"/>
      <c r="F80" s="6"/>
      <c r="G80" s="6"/>
      <c r="H80" s="11"/>
      <c r="I80" s="13">
        <f>SUM(I81:I92)</f>
        <v>600000000</v>
      </c>
      <c r="J80" s="14"/>
      <c r="K80" s="15"/>
    </row>
    <row r="81" spans="1:11" ht="57.75" customHeight="1" x14ac:dyDescent="0.25">
      <c r="A81" s="17" t="s">
        <v>74</v>
      </c>
      <c r="B81" s="18"/>
      <c r="C81" s="19">
        <v>1</v>
      </c>
      <c r="D81" s="67" t="s">
        <v>141</v>
      </c>
      <c r="E81" s="21">
        <v>0</v>
      </c>
      <c r="F81" s="22" t="s">
        <v>169</v>
      </c>
      <c r="G81" s="19" t="s">
        <v>244</v>
      </c>
      <c r="H81" s="20" t="s">
        <v>31</v>
      </c>
      <c r="I81" s="68">
        <v>75000000</v>
      </c>
      <c r="J81" s="22" t="s">
        <v>36</v>
      </c>
      <c r="K81" s="24"/>
    </row>
    <row r="82" spans="1:11" ht="75" customHeight="1" x14ac:dyDescent="0.25">
      <c r="A82" s="17" t="s">
        <v>74</v>
      </c>
      <c r="B82" s="18"/>
      <c r="C82" s="19">
        <v>2</v>
      </c>
      <c r="D82" s="67" t="s">
        <v>142</v>
      </c>
      <c r="E82" s="21">
        <v>0</v>
      </c>
      <c r="F82" s="22" t="s">
        <v>253</v>
      </c>
      <c r="G82" s="19" t="s">
        <v>230</v>
      </c>
      <c r="H82" s="20" t="s">
        <v>185</v>
      </c>
      <c r="I82" s="69">
        <v>30000000</v>
      </c>
      <c r="J82" s="22" t="s">
        <v>36</v>
      </c>
      <c r="K82" s="24" t="s">
        <v>23</v>
      </c>
    </row>
    <row r="83" spans="1:11" ht="54.75" customHeight="1" x14ac:dyDescent="0.25">
      <c r="A83" s="39" t="s">
        <v>74</v>
      </c>
      <c r="B83" s="48"/>
      <c r="C83" s="24">
        <v>3</v>
      </c>
      <c r="D83" s="37" t="s">
        <v>387</v>
      </c>
      <c r="E83" s="49">
        <v>0</v>
      </c>
      <c r="F83" s="29" t="s">
        <v>219</v>
      </c>
      <c r="G83" s="24" t="s">
        <v>220</v>
      </c>
      <c r="H83" s="30" t="s">
        <v>31</v>
      </c>
      <c r="I83" s="60">
        <v>75000000</v>
      </c>
      <c r="J83" s="29" t="s">
        <v>36</v>
      </c>
      <c r="K83" s="36"/>
    </row>
    <row r="84" spans="1:11" ht="54.75" customHeight="1" x14ac:dyDescent="0.25">
      <c r="A84" s="17" t="s">
        <v>74</v>
      </c>
      <c r="B84" s="18"/>
      <c r="C84" s="19">
        <v>4</v>
      </c>
      <c r="D84" s="67" t="s">
        <v>77</v>
      </c>
      <c r="E84" s="21">
        <v>0</v>
      </c>
      <c r="F84" s="22" t="s">
        <v>170</v>
      </c>
      <c r="G84" s="22" t="s">
        <v>227</v>
      </c>
      <c r="H84" s="20" t="s">
        <v>166</v>
      </c>
      <c r="I84" s="69">
        <v>100000000</v>
      </c>
      <c r="J84" s="22" t="s">
        <v>36</v>
      </c>
      <c r="K84" s="24" t="s">
        <v>23</v>
      </c>
    </row>
    <row r="85" spans="1:11" ht="60.75" customHeight="1" x14ac:dyDescent="0.25">
      <c r="A85" s="17" t="s">
        <v>74</v>
      </c>
      <c r="B85" s="18"/>
      <c r="C85" s="19">
        <v>5</v>
      </c>
      <c r="D85" s="65" t="s">
        <v>388</v>
      </c>
      <c r="E85" s="21">
        <v>20000000</v>
      </c>
      <c r="F85" s="22" t="s">
        <v>191</v>
      </c>
      <c r="G85" s="70" t="s">
        <v>178</v>
      </c>
      <c r="H85" s="20" t="s">
        <v>185</v>
      </c>
      <c r="I85" s="69">
        <v>50000000</v>
      </c>
      <c r="J85" s="22" t="s">
        <v>36</v>
      </c>
      <c r="K85" s="24" t="s">
        <v>23</v>
      </c>
    </row>
    <row r="86" spans="1:11" ht="54.75" customHeight="1" x14ac:dyDescent="0.25">
      <c r="A86" s="17"/>
      <c r="B86" s="18"/>
      <c r="C86" s="19"/>
      <c r="D86" s="65"/>
      <c r="E86" s="21"/>
      <c r="F86" s="29" t="s">
        <v>277</v>
      </c>
      <c r="G86" s="71" t="s">
        <v>278</v>
      </c>
      <c r="H86" s="20" t="s">
        <v>186</v>
      </c>
      <c r="I86" s="72"/>
      <c r="J86" s="22"/>
      <c r="K86" s="24"/>
    </row>
    <row r="87" spans="1:11" ht="39.75" customHeight="1" x14ac:dyDescent="0.25">
      <c r="A87" s="17" t="s">
        <v>74</v>
      </c>
      <c r="B87" s="19"/>
      <c r="C87" s="19">
        <v>6</v>
      </c>
      <c r="D87" s="37" t="s">
        <v>389</v>
      </c>
      <c r="E87" s="21">
        <v>0</v>
      </c>
      <c r="F87" s="22" t="s">
        <v>187</v>
      </c>
      <c r="G87" s="19" t="s">
        <v>231</v>
      </c>
      <c r="H87" s="20" t="s">
        <v>166</v>
      </c>
      <c r="I87" s="72">
        <v>70000000</v>
      </c>
      <c r="J87" s="22" t="s">
        <v>36</v>
      </c>
      <c r="K87" s="24" t="s">
        <v>23</v>
      </c>
    </row>
    <row r="88" spans="1:11" ht="39" customHeight="1" x14ac:dyDescent="0.25">
      <c r="A88" s="17"/>
      <c r="B88" s="19"/>
      <c r="C88" s="19"/>
      <c r="D88" s="37"/>
      <c r="E88" s="21"/>
      <c r="F88" s="22" t="s">
        <v>274</v>
      </c>
      <c r="G88" s="73" t="s">
        <v>275</v>
      </c>
      <c r="H88" s="20" t="s">
        <v>166</v>
      </c>
      <c r="I88" s="72"/>
      <c r="J88" s="22"/>
      <c r="K88" s="24"/>
    </row>
    <row r="89" spans="1:11" ht="41.25" customHeight="1" x14ac:dyDescent="0.25">
      <c r="A89" s="17"/>
      <c r="B89" s="19"/>
      <c r="C89" s="19"/>
      <c r="D89" s="37"/>
      <c r="E89" s="21"/>
      <c r="F89" s="22" t="s">
        <v>188</v>
      </c>
      <c r="G89" s="19" t="s">
        <v>217</v>
      </c>
      <c r="H89" s="20" t="s">
        <v>166</v>
      </c>
      <c r="I89" s="72"/>
      <c r="J89" s="22"/>
      <c r="K89" s="24"/>
    </row>
    <row r="90" spans="1:11" ht="42" customHeight="1" x14ac:dyDescent="0.25">
      <c r="A90" s="17"/>
      <c r="B90" s="19"/>
      <c r="C90" s="19"/>
      <c r="D90" s="37"/>
      <c r="E90" s="21"/>
      <c r="F90" s="22" t="s">
        <v>276</v>
      </c>
      <c r="G90" s="19" t="s">
        <v>218</v>
      </c>
      <c r="H90" s="20" t="s">
        <v>166</v>
      </c>
      <c r="I90" s="72"/>
      <c r="J90" s="22"/>
      <c r="K90" s="24"/>
    </row>
    <row r="91" spans="1:11" ht="38.25" customHeight="1" x14ac:dyDescent="0.25">
      <c r="A91" s="17" t="s">
        <v>74</v>
      </c>
      <c r="B91" s="19"/>
      <c r="C91" s="19">
        <v>7</v>
      </c>
      <c r="D91" s="37" t="s">
        <v>143</v>
      </c>
      <c r="E91" s="21">
        <v>0</v>
      </c>
      <c r="F91" s="22" t="s">
        <v>189</v>
      </c>
      <c r="G91" s="19" t="s">
        <v>232</v>
      </c>
      <c r="H91" s="20" t="s">
        <v>190</v>
      </c>
      <c r="I91" s="69">
        <v>100000000</v>
      </c>
      <c r="J91" s="22" t="s">
        <v>36</v>
      </c>
      <c r="K91" s="24" t="s">
        <v>23</v>
      </c>
    </row>
    <row r="92" spans="1:11" ht="59.25" customHeight="1" x14ac:dyDescent="0.25">
      <c r="A92" s="17"/>
      <c r="B92" s="19"/>
      <c r="C92" s="19"/>
      <c r="D92" s="37" t="s">
        <v>222</v>
      </c>
      <c r="E92" s="21">
        <v>0</v>
      </c>
      <c r="F92" s="22" t="s">
        <v>233</v>
      </c>
      <c r="G92" s="103" t="s">
        <v>273</v>
      </c>
      <c r="H92" s="20"/>
      <c r="I92" s="69">
        <v>100000000</v>
      </c>
      <c r="J92" s="22"/>
      <c r="K92" s="24"/>
    </row>
    <row r="93" spans="1:11" s="44" customFormat="1" ht="15" customHeight="1" x14ac:dyDescent="0.25">
      <c r="A93" s="20"/>
      <c r="B93" s="22"/>
      <c r="C93" s="22"/>
      <c r="D93" s="20"/>
      <c r="E93" s="21"/>
      <c r="F93" s="22"/>
      <c r="G93" s="22"/>
      <c r="H93" s="20"/>
      <c r="I93" s="43"/>
      <c r="J93" s="22"/>
      <c r="K93" s="29"/>
    </row>
    <row r="94" spans="1:11" s="16" customFormat="1" ht="29.25" customHeight="1" x14ac:dyDescent="0.25">
      <c r="A94" s="10" t="s">
        <v>78</v>
      </c>
      <c r="B94" s="6"/>
      <c r="C94" s="6" t="s">
        <v>79</v>
      </c>
      <c r="D94" s="11" t="s">
        <v>80</v>
      </c>
      <c r="E94" s="12"/>
      <c r="F94" s="27"/>
      <c r="G94" s="74"/>
      <c r="H94" s="11"/>
      <c r="I94" s="13">
        <f>SUM(I95:I98)</f>
        <v>5639000000</v>
      </c>
      <c r="J94" s="14"/>
      <c r="K94" s="15"/>
    </row>
    <row r="95" spans="1:11" ht="71.25" customHeight="1" x14ac:dyDescent="0.25">
      <c r="A95" s="17" t="s">
        <v>78</v>
      </c>
      <c r="B95" s="18" t="s">
        <v>81</v>
      </c>
      <c r="C95" s="19"/>
      <c r="D95" s="20" t="s">
        <v>82</v>
      </c>
      <c r="E95" s="21">
        <v>15000000</v>
      </c>
      <c r="F95" s="22" t="s">
        <v>259</v>
      </c>
      <c r="G95" s="75" t="s">
        <v>254</v>
      </c>
      <c r="H95" s="20" t="s">
        <v>31</v>
      </c>
      <c r="I95" s="26">
        <v>43000000</v>
      </c>
      <c r="J95" s="22" t="s">
        <v>36</v>
      </c>
      <c r="K95" s="24"/>
    </row>
    <row r="96" spans="1:11" ht="60" customHeight="1" x14ac:dyDescent="0.25">
      <c r="A96" s="17" t="s">
        <v>78</v>
      </c>
      <c r="B96" s="18" t="s">
        <v>44</v>
      </c>
      <c r="C96" s="19"/>
      <c r="D96" s="20" t="s">
        <v>83</v>
      </c>
      <c r="E96" s="21">
        <v>0</v>
      </c>
      <c r="F96" s="27" t="s">
        <v>260</v>
      </c>
      <c r="G96" s="74" t="s">
        <v>165</v>
      </c>
      <c r="H96" s="20" t="s">
        <v>31</v>
      </c>
      <c r="I96" s="26">
        <v>30000000</v>
      </c>
      <c r="J96" s="22" t="s">
        <v>36</v>
      </c>
      <c r="K96" s="24" t="s">
        <v>23</v>
      </c>
    </row>
    <row r="97" spans="1:12" ht="73.5" customHeight="1" x14ac:dyDescent="0.25">
      <c r="A97" s="17" t="s">
        <v>78</v>
      </c>
      <c r="B97" s="18" t="s">
        <v>13</v>
      </c>
      <c r="C97" s="19"/>
      <c r="D97" s="20" t="s">
        <v>84</v>
      </c>
      <c r="E97" s="21">
        <v>0</v>
      </c>
      <c r="F97" s="76" t="s">
        <v>261</v>
      </c>
      <c r="G97" s="19" t="s">
        <v>281</v>
      </c>
      <c r="H97" s="20" t="s">
        <v>31</v>
      </c>
      <c r="I97" s="26">
        <v>36000000</v>
      </c>
      <c r="J97" s="22" t="s">
        <v>36</v>
      </c>
      <c r="K97" s="24" t="s">
        <v>23</v>
      </c>
    </row>
    <row r="98" spans="1:12" ht="40.5" customHeight="1" x14ac:dyDescent="0.25">
      <c r="A98" s="17" t="s">
        <v>78</v>
      </c>
      <c r="B98" s="18" t="s">
        <v>52</v>
      </c>
      <c r="C98" s="19"/>
      <c r="D98" s="20" t="s">
        <v>255</v>
      </c>
      <c r="E98" s="21">
        <v>5123240000</v>
      </c>
      <c r="F98" s="22" t="s">
        <v>221</v>
      </c>
      <c r="G98" s="27" t="s">
        <v>228</v>
      </c>
      <c r="H98" s="20" t="s">
        <v>31</v>
      </c>
      <c r="I98" s="26">
        <v>5530000000</v>
      </c>
      <c r="J98" s="22" t="s">
        <v>36</v>
      </c>
      <c r="K98" s="24"/>
    </row>
    <row r="99" spans="1:12" ht="40.5" customHeight="1" x14ac:dyDescent="0.25">
      <c r="A99" s="17"/>
      <c r="B99" s="19"/>
      <c r="C99" s="19"/>
      <c r="D99" s="20"/>
      <c r="E99" s="21"/>
      <c r="F99" s="22" t="s">
        <v>229</v>
      </c>
      <c r="G99" s="27" t="s">
        <v>199</v>
      </c>
      <c r="H99" s="20" t="s">
        <v>166</v>
      </c>
      <c r="I99" s="26"/>
      <c r="J99" s="22"/>
      <c r="K99" s="24"/>
    </row>
    <row r="100" spans="1:12" ht="21" customHeight="1" x14ac:dyDescent="0.25">
      <c r="A100" s="17"/>
      <c r="B100" s="183"/>
      <c r="C100" s="183"/>
      <c r="D100" s="20"/>
      <c r="E100" s="21"/>
      <c r="F100" s="182"/>
      <c r="G100" s="27"/>
      <c r="H100" s="20"/>
      <c r="I100" s="26"/>
      <c r="J100" s="182"/>
      <c r="K100" s="184"/>
    </row>
    <row r="101" spans="1:12" s="16" customFormat="1" ht="39.75" customHeight="1" x14ac:dyDescent="0.25">
      <c r="A101" s="10" t="s">
        <v>85</v>
      </c>
      <c r="B101" s="6"/>
      <c r="C101" s="6" t="s">
        <v>86</v>
      </c>
      <c r="D101" s="11" t="s">
        <v>87</v>
      </c>
      <c r="E101" s="12"/>
      <c r="F101" s="6"/>
      <c r="G101" s="6"/>
      <c r="H101" s="11"/>
      <c r="I101" s="13">
        <f>SUM(I102:I113)</f>
        <v>1637250000</v>
      </c>
      <c r="J101" s="14"/>
      <c r="K101" s="15"/>
    </row>
    <row r="102" spans="1:12" ht="217.5" customHeight="1" x14ac:dyDescent="0.25">
      <c r="A102" s="17" t="s">
        <v>85</v>
      </c>
      <c r="B102" s="18" t="s">
        <v>44</v>
      </c>
      <c r="C102" s="19"/>
      <c r="D102" s="20" t="s">
        <v>88</v>
      </c>
      <c r="E102" s="21">
        <v>100000000</v>
      </c>
      <c r="F102" s="22" t="s">
        <v>223</v>
      </c>
      <c r="G102" s="19" t="s">
        <v>135</v>
      </c>
      <c r="H102" s="20" t="s">
        <v>31</v>
      </c>
      <c r="I102" s="26">
        <v>330000000</v>
      </c>
      <c r="J102" s="22" t="s">
        <v>36</v>
      </c>
      <c r="K102" s="24"/>
    </row>
    <row r="103" spans="1:12" s="44" customFormat="1" ht="93.75" customHeight="1" x14ac:dyDescent="0.25">
      <c r="A103" s="20" t="s">
        <v>85</v>
      </c>
      <c r="B103" s="22"/>
      <c r="C103" s="22"/>
      <c r="D103" s="20" t="s">
        <v>90</v>
      </c>
      <c r="E103" s="21">
        <v>0</v>
      </c>
      <c r="F103" s="22" t="s">
        <v>182</v>
      </c>
      <c r="G103" s="22" t="s">
        <v>135</v>
      </c>
      <c r="H103" s="20" t="s">
        <v>31</v>
      </c>
      <c r="I103" s="43">
        <v>20000000</v>
      </c>
      <c r="J103" s="22" t="s">
        <v>36</v>
      </c>
      <c r="K103" s="29" t="s">
        <v>23</v>
      </c>
    </row>
    <row r="104" spans="1:12" ht="43.5" customHeight="1" x14ac:dyDescent="0.25">
      <c r="A104" s="17" t="s">
        <v>85</v>
      </c>
      <c r="B104" s="19"/>
      <c r="C104" s="19"/>
      <c r="D104" s="20" t="s">
        <v>193</v>
      </c>
      <c r="E104" s="21">
        <v>650000000</v>
      </c>
      <c r="F104" s="20" t="s">
        <v>208</v>
      </c>
      <c r="G104" s="75" t="s">
        <v>256</v>
      </c>
      <c r="H104" s="20" t="s">
        <v>209</v>
      </c>
      <c r="I104" s="26">
        <v>185000000</v>
      </c>
      <c r="J104" s="22" t="s">
        <v>36</v>
      </c>
      <c r="K104" s="24" t="s">
        <v>23</v>
      </c>
      <c r="L104" s="77">
        <f>7000000000</f>
        <v>7000000000</v>
      </c>
    </row>
    <row r="105" spans="1:12" ht="38.25" customHeight="1" x14ac:dyDescent="0.25">
      <c r="A105" s="17"/>
      <c r="B105" s="19"/>
      <c r="C105" s="19"/>
      <c r="D105" s="20"/>
      <c r="E105" s="21"/>
      <c r="F105" s="20" t="s">
        <v>207</v>
      </c>
      <c r="G105" s="75" t="s">
        <v>257</v>
      </c>
      <c r="H105" s="20" t="s">
        <v>166</v>
      </c>
      <c r="I105" s="26"/>
      <c r="J105" s="22"/>
      <c r="K105" s="24"/>
      <c r="L105" s="77">
        <v>1349600000</v>
      </c>
    </row>
    <row r="106" spans="1:12" ht="53.25" customHeight="1" x14ac:dyDescent="0.25">
      <c r="A106" s="17"/>
      <c r="B106" s="19"/>
      <c r="C106" s="19"/>
      <c r="D106" s="20"/>
      <c r="E106" s="21"/>
      <c r="F106" s="20" t="s">
        <v>206</v>
      </c>
      <c r="G106" s="75" t="s">
        <v>256</v>
      </c>
      <c r="H106" s="20" t="s">
        <v>166</v>
      </c>
      <c r="I106" s="26"/>
      <c r="J106" s="22"/>
      <c r="K106" s="24"/>
      <c r="L106" s="78">
        <f>L104-L105</f>
        <v>5650400000</v>
      </c>
    </row>
    <row r="107" spans="1:12" ht="51" customHeight="1" x14ac:dyDescent="0.25">
      <c r="A107" s="17"/>
      <c r="B107" s="19"/>
      <c r="C107" s="19"/>
      <c r="D107" s="20"/>
      <c r="E107" s="21"/>
      <c r="F107" s="20" t="s">
        <v>210</v>
      </c>
      <c r="G107" s="75" t="s">
        <v>256</v>
      </c>
      <c r="H107" s="20" t="s">
        <v>166</v>
      </c>
      <c r="I107" s="26"/>
      <c r="J107" s="22"/>
      <c r="K107" s="24"/>
    </row>
    <row r="108" spans="1:12" ht="41.25" customHeight="1" x14ac:dyDescent="0.25">
      <c r="A108" s="17"/>
      <c r="B108" s="19"/>
      <c r="C108" s="19"/>
      <c r="D108" s="20"/>
      <c r="E108" s="21"/>
      <c r="F108" s="20" t="s">
        <v>213</v>
      </c>
      <c r="G108" s="75" t="s">
        <v>258</v>
      </c>
      <c r="H108" s="20" t="s">
        <v>166</v>
      </c>
      <c r="I108" s="26"/>
      <c r="J108" s="22"/>
      <c r="K108" s="24"/>
    </row>
    <row r="109" spans="1:12" ht="39" customHeight="1" x14ac:dyDescent="0.25">
      <c r="A109" s="17"/>
      <c r="B109" s="19"/>
      <c r="C109" s="19"/>
      <c r="D109" s="20"/>
      <c r="E109" s="21"/>
      <c r="F109" s="20" t="s">
        <v>211</v>
      </c>
      <c r="G109" s="75" t="s">
        <v>151</v>
      </c>
      <c r="H109" s="20" t="s">
        <v>31</v>
      </c>
      <c r="I109" s="26"/>
      <c r="J109" s="22"/>
      <c r="K109" s="24"/>
    </row>
    <row r="110" spans="1:12" ht="72.75" customHeight="1" x14ac:dyDescent="0.25">
      <c r="A110" s="17"/>
      <c r="B110" s="19"/>
      <c r="C110" s="19"/>
      <c r="D110" s="20"/>
      <c r="E110" s="21"/>
      <c r="F110" s="20" t="s">
        <v>212</v>
      </c>
      <c r="G110" s="75" t="s">
        <v>245</v>
      </c>
      <c r="H110" s="20" t="s">
        <v>166</v>
      </c>
      <c r="I110" s="26"/>
      <c r="J110" s="22"/>
      <c r="K110" s="24"/>
    </row>
    <row r="111" spans="1:12" ht="26.25" customHeight="1" x14ac:dyDescent="0.25">
      <c r="A111" s="17"/>
      <c r="B111" s="183"/>
      <c r="C111" s="183"/>
      <c r="D111" s="20" t="s">
        <v>390</v>
      </c>
      <c r="E111" s="21"/>
      <c r="F111" s="20"/>
      <c r="G111" s="75"/>
      <c r="H111" s="20"/>
      <c r="I111" s="26">
        <v>350000000</v>
      </c>
      <c r="J111" s="182"/>
      <c r="K111" s="184"/>
    </row>
    <row r="112" spans="1:12" ht="36" customHeight="1" x14ac:dyDescent="0.25">
      <c r="A112" s="17"/>
      <c r="B112" s="183"/>
      <c r="C112" s="183"/>
      <c r="D112" s="20" t="s">
        <v>391</v>
      </c>
      <c r="E112" s="21"/>
      <c r="F112" s="20"/>
      <c r="G112" s="75"/>
      <c r="H112" s="20"/>
      <c r="I112" s="26">
        <v>100000000</v>
      </c>
      <c r="J112" s="182"/>
      <c r="K112" s="184"/>
    </row>
    <row r="113" spans="1:12" ht="60.75" customHeight="1" x14ac:dyDescent="0.25">
      <c r="A113" s="17" t="s">
        <v>85</v>
      </c>
      <c r="B113" s="19"/>
      <c r="C113" s="19"/>
      <c r="D113" s="30" t="s">
        <v>200</v>
      </c>
      <c r="E113" s="49">
        <v>0</v>
      </c>
      <c r="F113" s="29" t="s">
        <v>194</v>
      </c>
      <c r="G113" s="24" t="s">
        <v>201</v>
      </c>
      <c r="H113" s="30" t="s">
        <v>195</v>
      </c>
      <c r="I113" s="31">
        <v>652250000</v>
      </c>
      <c r="J113" s="22" t="s">
        <v>36</v>
      </c>
      <c r="K113" s="24" t="s">
        <v>23</v>
      </c>
    </row>
    <row r="114" spans="1:12" ht="21" customHeight="1" x14ac:dyDescent="0.25">
      <c r="A114" s="17"/>
      <c r="B114" s="183"/>
      <c r="C114" s="183"/>
      <c r="D114" s="30"/>
      <c r="E114" s="49"/>
      <c r="F114" s="29"/>
      <c r="G114" s="184"/>
      <c r="H114" s="30"/>
      <c r="I114" s="31"/>
      <c r="J114" s="182"/>
      <c r="K114" s="184"/>
    </row>
    <row r="115" spans="1:12" s="16" customFormat="1" ht="39" customHeight="1" x14ac:dyDescent="0.25">
      <c r="A115" s="10" t="s">
        <v>91</v>
      </c>
      <c r="B115" s="6"/>
      <c r="C115" s="6" t="s">
        <v>92</v>
      </c>
      <c r="D115" s="11" t="s">
        <v>93</v>
      </c>
      <c r="E115" s="12"/>
      <c r="F115" s="6"/>
      <c r="G115" s="6"/>
      <c r="H115" s="11"/>
      <c r="I115" s="13">
        <f>SUM(I116:I123)</f>
        <v>4682633000</v>
      </c>
      <c r="J115" s="14"/>
      <c r="K115" s="15"/>
    </row>
    <row r="116" spans="1:12" ht="55.5" customHeight="1" x14ac:dyDescent="0.25">
      <c r="A116" s="17"/>
      <c r="B116" s="18"/>
      <c r="C116" s="19"/>
      <c r="D116" s="65" t="s">
        <v>392</v>
      </c>
      <c r="E116" s="79">
        <v>0</v>
      </c>
      <c r="F116" s="29" t="s">
        <v>272</v>
      </c>
      <c r="G116" s="80" t="s">
        <v>165</v>
      </c>
      <c r="H116" s="20" t="s">
        <v>31</v>
      </c>
      <c r="I116" s="26">
        <v>100000000</v>
      </c>
      <c r="J116" s="22"/>
      <c r="K116" s="24" t="s">
        <v>23</v>
      </c>
    </row>
    <row r="117" spans="1:12" s="153" customFormat="1" ht="77.25" customHeight="1" x14ac:dyDescent="0.25">
      <c r="A117" s="146"/>
      <c r="B117" s="175"/>
      <c r="C117" s="147"/>
      <c r="D117" s="176" t="s">
        <v>337</v>
      </c>
      <c r="E117" s="177"/>
      <c r="F117" s="150" t="s">
        <v>331</v>
      </c>
      <c r="G117" s="151" t="s">
        <v>332</v>
      </c>
      <c r="H117" s="148" t="s">
        <v>31</v>
      </c>
      <c r="I117" s="152">
        <v>475000000</v>
      </c>
      <c r="J117" s="150"/>
      <c r="K117" s="147"/>
    </row>
    <row r="118" spans="1:12" s="153" customFormat="1" ht="74.25" customHeight="1" x14ac:dyDescent="0.25">
      <c r="A118" s="146"/>
      <c r="B118" s="175"/>
      <c r="C118" s="147"/>
      <c r="D118" s="176"/>
      <c r="E118" s="177"/>
      <c r="F118" s="150" t="s">
        <v>377</v>
      </c>
      <c r="G118" s="151" t="s">
        <v>333</v>
      </c>
      <c r="H118" s="148"/>
      <c r="I118" s="152"/>
      <c r="J118" s="150"/>
      <c r="K118" s="147"/>
    </row>
    <row r="119" spans="1:12" s="145" customFormat="1" ht="39.75" customHeight="1" x14ac:dyDescent="0.25">
      <c r="A119" s="137"/>
      <c r="B119" s="138"/>
      <c r="C119" s="139"/>
      <c r="D119" s="140" t="s">
        <v>334</v>
      </c>
      <c r="E119" s="141"/>
      <c r="F119" s="143" t="s">
        <v>335</v>
      </c>
      <c r="G119" s="178" t="s">
        <v>335</v>
      </c>
      <c r="H119" s="140" t="s">
        <v>31</v>
      </c>
      <c r="I119" s="179">
        <v>250000000</v>
      </c>
      <c r="J119" s="143" t="s">
        <v>36</v>
      </c>
      <c r="K119" s="139" t="s">
        <v>23</v>
      </c>
      <c r="L119" s="180"/>
    </row>
    <row r="120" spans="1:12" s="125" customFormat="1" ht="57.75" customHeight="1" x14ac:dyDescent="0.25">
      <c r="A120" s="122"/>
      <c r="B120" s="127"/>
      <c r="C120" s="123"/>
      <c r="D120" s="128" t="s">
        <v>288</v>
      </c>
      <c r="E120" s="129">
        <v>0</v>
      </c>
      <c r="F120" s="113" t="s">
        <v>289</v>
      </c>
      <c r="G120" s="126" t="s">
        <v>290</v>
      </c>
      <c r="H120" s="107" t="s">
        <v>195</v>
      </c>
      <c r="I120" s="108">
        <v>2485647920</v>
      </c>
      <c r="J120" s="110" t="s">
        <v>291</v>
      </c>
      <c r="K120" s="117"/>
      <c r="L120" s="130">
        <v>4325606000</v>
      </c>
    </row>
    <row r="121" spans="1:12" s="125" customFormat="1" ht="53.25" customHeight="1" x14ac:dyDescent="0.25">
      <c r="A121" s="122"/>
      <c r="B121" s="127"/>
      <c r="C121" s="123"/>
      <c r="D121" s="128" t="s">
        <v>292</v>
      </c>
      <c r="E121" s="129">
        <v>0</v>
      </c>
      <c r="F121" s="113" t="s">
        <v>293</v>
      </c>
      <c r="G121" s="126" t="s">
        <v>294</v>
      </c>
      <c r="H121" s="107" t="s">
        <v>295</v>
      </c>
      <c r="I121" s="108">
        <v>170000000</v>
      </c>
      <c r="J121" s="110" t="s">
        <v>291</v>
      </c>
      <c r="K121" s="117"/>
      <c r="L121" s="131">
        <f>L120-I120-I121</f>
        <v>1669958080</v>
      </c>
    </row>
    <row r="122" spans="1:12" s="125" customFormat="1" ht="39.950000000000003" customHeight="1" x14ac:dyDescent="0.25">
      <c r="A122" s="122"/>
      <c r="B122" s="127"/>
      <c r="C122" s="123"/>
      <c r="D122" s="128" t="s">
        <v>298</v>
      </c>
      <c r="E122" s="129">
        <v>0</v>
      </c>
      <c r="F122" s="113" t="s">
        <v>296</v>
      </c>
      <c r="G122" s="126" t="s">
        <v>297</v>
      </c>
      <c r="H122" s="107" t="s">
        <v>185</v>
      </c>
      <c r="I122" s="108">
        <v>1201985080</v>
      </c>
      <c r="J122" s="110" t="s">
        <v>291</v>
      </c>
      <c r="K122" s="117"/>
    </row>
    <row r="123" spans="1:12" ht="15" customHeight="1" x14ac:dyDescent="0.25">
      <c r="A123" s="17"/>
      <c r="B123" s="19"/>
      <c r="C123" s="19"/>
      <c r="D123" s="20"/>
      <c r="E123" s="21"/>
      <c r="F123" s="22"/>
      <c r="G123" s="22"/>
      <c r="H123" s="20"/>
      <c r="I123" s="26"/>
      <c r="J123" s="22"/>
      <c r="K123" s="24"/>
      <c r="L123" s="16"/>
    </row>
    <row r="124" spans="1:12" s="16" customFormat="1" ht="39.75" customHeight="1" x14ac:dyDescent="0.25">
      <c r="A124" s="10" t="s">
        <v>94</v>
      </c>
      <c r="B124" s="6"/>
      <c r="C124" s="6" t="s">
        <v>95</v>
      </c>
      <c r="D124" s="11" t="s">
        <v>96</v>
      </c>
      <c r="E124" s="12"/>
      <c r="F124" s="6"/>
      <c r="G124" s="6"/>
      <c r="H124" s="11"/>
      <c r="I124" s="13">
        <f>SUM(I125:I130)</f>
        <v>1275800000</v>
      </c>
      <c r="J124" s="14"/>
      <c r="K124" s="15"/>
      <c r="L124" s="1"/>
    </row>
    <row r="125" spans="1:12" ht="65.25" customHeight="1" x14ac:dyDescent="0.25">
      <c r="A125" s="17" t="s">
        <v>94</v>
      </c>
      <c r="B125" s="18" t="s">
        <v>11</v>
      </c>
      <c r="C125" s="19"/>
      <c r="D125" s="20" t="s">
        <v>97</v>
      </c>
      <c r="E125" s="21">
        <v>75000000</v>
      </c>
      <c r="F125" s="37" t="s">
        <v>235</v>
      </c>
      <c r="G125" s="76" t="s">
        <v>236</v>
      </c>
      <c r="H125" s="67" t="s">
        <v>9</v>
      </c>
      <c r="I125" s="23">
        <v>400000000</v>
      </c>
      <c r="J125" s="76" t="s">
        <v>10</v>
      </c>
      <c r="K125" s="24" t="s">
        <v>285</v>
      </c>
    </row>
    <row r="126" spans="1:12" ht="32.25" customHeight="1" x14ac:dyDescent="0.25">
      <c r="A126" s="17"/>
      <c r="B126" s="18"/>
      <c r="C126" s="183"/>
      <c r="D126" s="20" t="s">
        <v>393</v>
      </c>
      <c r="E126" s="21"/>
      <c r="F126" s="37"/>
      <c r="G126" s="76"/>
      <c r="H126" s="67"/>
      <c r="I126" s="23">
        <v>236000000</v>
      </c>
      <c r="J126" s="76"/>
      <c r="K126" s="184"/>
    </row>
    <row r="127" spans="1:12" ht="86.25" customHeight="1" x14ac:dyDescent="0.25">
      <c r="A127" s="17" t="s">
        <v>94</v>
      </c>
      <c r="B127" s="18" t="s">
        <v>19</v>
      </c>
      <c r="C127" s="19"/>
      <c r="D127" s="20" t="s">
        <v>98</v>
      </c>
      <c r="E127" s="21">
        <v>75000000</v>
      </c>
      <c r="F127" s="57" t="s">
        <v>234</v>
      </c>
      <c r="G127" s="76" t="s">
        <v>183</v>
      </c>
      <c r="H127" s="67" t="s">
        <v>166</v>
      </c>
      <c r="I127" s="23">
        <v>50000000</v>
      </c>
      <c r="J127" s="76" t="s">
        <v>10</v>
      </c>
      <c r="K127" s="24" t="s">
        <v>285</v>
      </c>
    </row>
    <row r="128" spans="1:12" ht="71.25" customHeight="1" x14ac:dyDescent="0.25">
      <c r="A128" s="17" t="s">
        <v>94</v>
      </c>
      <c r="B128" s="18" t="s">
        <v>99</v>
      </c>
      <c r="C128" s="19"/>
      <c r="D128" s="20" t="s">
        <v>100</v>
      </c>
      <c r="E128" s="21">
        <v>50000000</v>
      </c>
      <c r="F128" s="22" t="s">
        <v>375</v>
      </c>
      <c r="G128" s="22" t="s">
        <v>183</v>
      </c>
      <c r="H128" s="20" t="s">
        <v>9</v>
      </c>
      <c r="I128" s="26">
        <v>50000000</v>
      </c>
      <c r="J128" s="22" t="s">
        <v>10</v>
      </c>
      <c r="K128" s="24" t="s">
        <v>285</v>
      </c>
    </row>
    <row r="129" spans="1:12" s="125" customFormat="1" ht="73.5" customHeight="1" x14ac:dyDescent="0.25">
      <c r="A129" s="122" t="s">
        <v>94</v>
      </c>
      <c r="B129" s="127" t="s">
        <v>101</v>
      </c>
      <c r="C129" s="123"/>
      <c r="D129" s="107" t="s">
        <v>102</v>
      </c>
      <c r="E129" s="124">
        <v>1624000000</v>
      </c>
      <c r="F129" s="110" t="s">
        <v>224</v>
      </c>
      <c r="G129" s="123" t="s">
        <v>165</v>
      </c>
      <c r="H129" s="107" t="s">
        <v>9</v>
      </c>
      <c r="I129" s="108">
        <v>539800000</v>
      </c>
      <c r="J129" s="110" t="s">
        <v>55</v>
      </c>
      <c r="K129" s="117" t="s">
        <v>285</v>
      </c>
    </row>
    <row r="130" spans="1:12" s="44" customFormat="1" ht="15" customHeight="1" x14ac:dyDescent="0.25">
      <c r="A130" s="20"/>
      <c r="B130" s="22"/>
      <c r="C130" s="22"/>
      <c r="D130" s="20"/>
      <c r="E130" s="21"/>
      <c r="F130" s="22"/>
      <c r="G130" s="22"/>
      <c r="H130" s="20"/>
      <c r="I130" s="43"/>
      <c r="J130" s="22"/>
      <c r="K130" s="29"/>
      <c r="L130" s="16"/>
    </row>
    <row r="131" spans="1:12" s="16" customFormat="1" ht="39.75" customHeight="1" x14ac:dyDescent="0.25">
      <c r="A131" s="10" t="s">
        <v>103</v>
      </c>
      <c r="B131" s="6"/>
      <c r="C131" s="6" t="s">
        <v>104</v>
      </c>
      <c r="D131" s="11" t="s">
        <v>105</v>
      </c>
      <c r="E131" s="12"/>
      <c r="F131" s="6"/>
      <c r="G131" s="6"/>
      <c r="H131" s="11"/>
      <c r="I131" s="13">
        <f>SUM(I132:I142)</f>
        <v>63010373000</v>
      </c>
      <c r="J131" s="14"/>
      <c r="K131" s="15"/>
      <c r="L131" s="44"/>
    </row>
    <row r="132" spans="1:12" s="160" customFormat="1" ht="123.75" customHeight="1" x14ac:dyDescent="0.25">
      <c r="A132" s="169" t="s">
        <v>103</v>
      </c>
      <c r="B132" s="170" t="s">
        <v>51</v>
      </c>
      <c r="C132" s="171"/>
      <c r="D132" s="169" t="s">
        <v>106</v>
      </c>
      <c r="E132" s="172">
        <v>9000000000</v>
      </c>
      <c r="F132" s="171" t="s">
        <v>369</v>
      </c>
      <c r="G132" s="173" t="s">
        <v>370</v>
      </c>
      <c r="H132" s="169" t="s">
        <v>31</v>
      </c>
      <c r="I132" s="174">
        <v>1999987000</v>
      </c>
      <c r="J132" s="171" t="s">
        <v>36</v>
      </c>
      <c r="K132" s="171" t="s">
        <v>285</v>
      </c>
      <c r="L132" s="153"/>
    </row>
    <row r="133" spans="1:12" s="160" customFormat="1" ht="105" customHeight="1" x14ac:dyDescent="0.25">
      <c r="A133" s="169"/>
      <c r="B133" s="170"/>
      <c r="C133" s="171"/>
      <c r="D133" s="169" t="s">
        <v>374</v>
      </c>
      <c r="E133" s="172"/>
      <c r="F133" s="171" t="s">
        <v>371</v>
      </c>
      <c r="G133" s="173" t="s">
        <v>372</v>
      </c>
      <c r="H133" s="169" t="s">
        <v>31</v>
      </c>
      <c r="I133" s="174">
        <v>21614388000</v>
      </c>
      <c r="J133" s="171" t="s">
        <v>373</v>
      </c>
      <c r="K133" s="171" t="s">
        <v>23</v>
      </c>
      <c r="L133" s="153"/>
    </row>
    <row r="134" spans="1:12" ht="15" customHeight="1" x14ac:dyDescent="0.25">
      <c r="A134" s="17"/>
      <c r="B134" s="19"/>
      <c r="C134" s="19"/>
      <c r="D134" s="20"/>
      <c r="E134" s="21"/>
      <c r="F134" s="22"/>
      <c r="G134" s="22"/>
      <c r="H134" s="20"/>
      <c r="I134" s="26"/>
      <c r="J134" s="22"/>
      <c r="K134" s="24"/>
      <c r="L134" s="16"/>
    </row>
    <row r="135" spans="1:12" s="16" customFormat="1" ht="74.25" customHeight="1" x14ac:dyDescent="0.25">
      <c r="A135" s="10" t="s">
        <v>107</v>
      </c>
      <c r="B135" s="6"/>
      <c r="C135" s="6" t="s">
        <v>108</v>
      </c>
      <c r="D135" s="11" t="s">
        <v>109</v>
      </c>
      <c r="E135" s="12"/>
      <c r="F135" s="6"/>
      <c r="G135" s="6"/>
      <c r="H135" s="11"/>
      <c r="I135" s="13">
        <f>SUM(I136:I142)</f>
        <v>19697999000</v>
      </c>
      <c r="J135" s="14"/>
      <c r="K135" s="15"/>
      <c r="L135" s="1"/>
    </row>
    <row r="136" spans="1:12" s="125" customFormat="1" ht="54" customHeight="1" x14ac:dyDescent="0.25">
      <c r="A136" s="122" t="s">
        <v>107</v>
      </c>
      <c r="B136" s="123"/>
      <c r="C136" s="123"/>
      <c r="D136" s="107" t="s">
        <v>394</v>
      </c>
      <c r="E136" s="124"/>
      <c r="F136" s="110" t="s">
        <v>225</v>
      </c>
      <c r="G136" s="123" t="s">
        <v>151</v>
      </c>
      <c r="H136" s="107" t="s">
        <v>204</v>
      </c>
      <c r="I136" s="108">
        <v>2959999000</v>
      </c>
      <c r="J136" s="110" t="s">
        <v>301</v>
      </c>
      <c r="K136" s="117" t="s">
        <v>23</v>
      </c>
    </row>
    <row r="137" spans="1:12" ht="75" customHeight="1" x14ac:dyDescent="0.25">
      <c r="A137" s="17" t="s">
        <v>107</v>
      </c>
      <c r="B137" s="19"/>
      <c r="C137" s="19"/>
      <c r="D137" s="20" t="s">
        <v>202</v>
      </c>
      <c r="E137" s="21"/>
      <c r="F137" s="22" t="s">
        <v>226</v>
      </c>
      <c r="G137" s="80" t="s">
        <v>151</v>
      </c>
      <c r="H137" s="20" t="s">
        <v>203</v>
      </c>
      <c r="I137" s="26">
        <v>30000000</v>
      </c>
      <c r="J137" s="22" t="s">
        <v>36</v>
      </c>
      <c r="K137" s="24" t="s">
        <v>285</v>
      </c>
    </row>
    <row r="138" spans="1:12" ht="24" customHeight="1" x14ac:dyDescent="0.25">
      <c r="A138" s="17"/>
      <c r="B138" s="183"/>
      <c r="C138" s="183"/>
      <c r="D138" s="20" t="s">
        <v>395</v>
      </c>
      <c r="E138" s="21"/>
      <c r="F138" s="182"/>
      <c r="G138" s="80"/>
      <c r="H138" s="20"/>
      <c r="I138" s="26">
        <v>1068000000</v>
      </c>
      <c r="J138" s="182"/>
      <c r="K138" s="184"/>
    </row>
    <row r="139" spans="1:12" ht="36.75" customHeight="1" x14ac:dyDescent="0.25">
      <c r="A139" s="17"/>
      <c r="B139" s="183"/>
      <c r="C139" s="183"/>
      <c r="D139" s="20" t="s">
        <v>396</v>
      </c>
      <c r="E139" s="21"/>
      <c r="F139" s="182"/>
      <c r="G139" s="80"/>
      <c r="H139" s="20"/>
      <c r="I139" s="26">
        <v>4400000000</v>
      </c>
      <c r="J139" s="182"/>
      <c r="K139" s="184"/>
    </row>
    <row r="140" spans="1:12" ht="24" customHeight="1" x14ac:dyDescent="0.25">
      <c r="A140" s="17"/>
      <c r="B140" s="183"/>
      <c r="C140" s="183"/>
      <c r="D140" s="20" t="s">
        <v>398</v>
      </c>
      <c r="E140" s="21"/>
      <c r="F140" s="182"/>
      <c r="G140" s="80"/>
      <c r="H140" s="20"/>
      <c r="I140" s="26">
        <v>4500000000</v>
      </c>
      <c r="J140" s="182"/>
      <c r="K140" s="184"/>
    </row>
    <row r="141" spans="1:12" ht="34.5" customHeight="1" x14ac:dyDescent="0.25">
      <c r="A141" s="17"/>
      <c r="B141" s="183"/>
      <c r="C141" s="183"/>
      <c r="D141" s="20" t="s">
        <v>399</v>
      </c>
      <c r="E141" s="21"/>
      <c r="F141" s="182"/>
      <c r="G141" s="80"/>
      <c r="H141" s="20"/>
      <c r="I141" s="26">
        <v>6540000000</v>
      </c>
      <c r="J141" s="182"/>
      <c r="K141" s="184"/>
    </row>
    <row r="142" spans="1:12" ht="27" customHeight="1" x14ac:dyDescent="0.25">
      <c r="A142" s="17"/>
      <c r="B142" s="183"/>
      <c r="C142" s="183"/>
      <c r="D142" s="20" t="s">
        <v>397</v>
      </c>
      <c r="E142" s="21"/>
      <c r="F142" s="182"/>
      <c r="G142" s="80"/>
      <c r="H142" s="20"/>
      <c r="I142" s="26">
        <v>200000000</v>
      </c>
      <c r="J142" s="182"/>
      <c r="K142" s="184"/>
    </row>
    <row r="143" spans="1:12" ht="15" customHeight="1" x14ac:dyDescent="0.25">
      <c r="A143" s="17"/>
      <c r="B143" s="19"/>
      <c r="C143" s="19"/>
      <c r="D143" s="20"/>
      <c r="E143" s="21"/>
      <c r="F143" s="22"/>
      <c r="G143" s="22"/>
      <c r="H143" s="20"/>
      <c r="I143" s="26"/>
      <c r="J143" s="22"/>
      <c r="K143" s="24"/>
      <c r="L143" s="16"/>
    </row>
    <row r="144" spans="1:12" s="16" customFormat="1" ht="56.25" customHeight="1" x14ac:dyDescent="0.25">
      <c r="A144" s="10" t="s">
        <v>110</v>
      </c>
      <c r="B144" s="6"/>
      <c r="C144" s="6" t="s">
        <v>111</v>
      </c>
      <c r="D144" s="81" t="s">
        <v>112</v>
      </c>
      <c r="E144" s="82"/>
      <c r="F144" s="27" t="s">
        <v>148</v>
      </c>
      <c r="G144" s="83">
        <v>1</v>
      </c>
      <c r="H144" s="11"/>
      <c r="I144" s="13">
        <f>SUM(I145:I148)</f>
        <v>140000000</v>
      </c>
      <c r="J144" s="14"/>
      <c r="K144" s="15"/>
      <c r="L144" s="44"/>
    </row>
    <row r="145" spans="1:12" s="44" customFormat="1" ht="44.25" customHeight="1" x14ac:dyDescent="0.25">
      <c r="A145" s="20" t="s">
        <v>110</v>
      </c>
      <c r="B145" s="42" t="s">
        <v>13</v>
      </c>
      <c r="C145" s="22"/>
      <c r="D145" s="37" t="s">
        <v>146</v>
      </c>
      <c r="E145" s="84">
        <v>0</v>
      </c>
      <c r="F145" s="76" t="s">
        <v>239</v>
      </c>
      <c r="G145" s="80" t="s">
        <v>240</v>
      </c>
      <c r="H145" s="20" t="s">
        <v>31</v>
      </c>
      <c r="I145" s="43">
        <v>25000000</v>
      </c>
      <c r="J145" s="22" t="s">
        <v>36</v>
      </c>
      <c r="K145" s="29" t="s">
        <v>23</v>
      </c>
    </row>
    <row r="146" spans="1:12" s="44" customFormat="1" ht="27.75" customHeight="1" x14ac:dyDescent="0.25">
      <c r="A146" s="20"/>
      <c r="B146" s="42"/>
      <c r="C146" s="182"/>
      <c r="D146" s="37" t="s">
        <v>400</v>
      </c>
      <c r="E146" s="84"/>
      <c r="F146" s="76"/>
      <c r="G146" s="80"/>
      <c r="H146" s="20"/>
      <c r="I146" s="43">
        <v>25000000</v>
      </c>
      <c r="J146" s="182"/>
      <c r="K146" s="29"/>
    </row>
    <row r="147" spans="1:12" s="44" customFormat="1" ht="137.25" customHeight="1" x14ac:dyDescent="0.25">
      <c r="A147" s="20"/>
      <c r="B147" s="42"/>
      <c r="C147" s="22"/>
      <c r="D147" s="37" t="s">
        <v>147</v>
      </c>
      <c r="E147" s="84">
        <v>0</v>
      </c>
      <c r="F147" s="76" t="s">
        <v>282</v>
      </c>
      <c r="G147" s="80" t="s">
        <v>262</v>
      </c>
      <c r="H147" s="20" t="s">
        <v>166</v>
      </c>
      <c r="I147" s="43">
        <v>90000000</v>
      </c>
      <c r="J147" s="22" t="s">
        <v>36</v>
      </c>
      <c r="K147" s="29" t="s">
        <v>23</v>
      </c>
      <c r="L147" s="1"/>
    </row>
    <row r="148" spans="1:12" ht="15" customHeight="1" x14ac:dyDescent="0.25">
      <c r="A148" s="17"/>
      <c r="B148" s="19"/>
      <c r="C148" s="19"/>
      <c r="D148" s="20"/>
      <c r="E148" s="21"/>
      <c r="F148" s="22"/>
      <c r="G148" s="22"/>
      <c r="H148" s="20"/>
      <c r="I148" s="26"/>
      <c r="J148" s="22"/>
      <c r="K148" s="24"/>
      <c r="L148" s="16"/>
    </row>
    <row r="149" spans="1:12" s="16" customFormat="1" ht="59.25" customHeight="1" x14ac:dyDescent="0.25">
      <c r="A149" s="10" t="s">
        <v>113</v>
      </c>
      <c r="B149" s="6"/>
      <c r="C149" s="6" t="s">
        <v>114</v>
      </c>
      <c r="D149" s="11" t="s">
        <v>115</v>
      </c>
      <c r="E149" s="12"/>
      <c r="F149" s="22" t="s">
        <v>145</v>
      </c>
      <c r="G149" s="83">
        <v>1</v>
      </c>
      <c r="H149" s="20" t="s">
        <v>31</v>
      </c>
      <c r="I149" s="13">
        <f>SUM(I150:I151)</f>
        <v>25000000</v>
      </c>
      <c r="J149" s="14"/>
      <c r="K149" s="15"/>
      <c r="L149" s="44"/>
    </row>
    <row r="150" spans="1:12" s="44" customFormat="1" ht="62.25" customHeight="1" x14ac:dyDescent="0.25">
      <c r="A150" s="20" t="s">
        <v>113</v>
      </c>
      <c r="B150" s="42" t="s">
        <v>13</v>
      </c>
      <c r="C150" s="22"/>
      <c r="D150" s="20" t="s">
        <v>116</v>
      </c>
      <c r="E150" s="21">
        <v>25000000</v>
      </c>
      <c r="F150" s="22" t="s">
        <v>241</v>
      </c>
      <c r="G150" s="80" t="s">
        <v>242</v>
      </c>
      <c r="H150" s="20" t="s">
        <v>31</v>
      </c>
      <c r="I150" s="43">
        <v>25000000</v>
      </c>
      <c r="J150" s="22" t="s">
        <v>36</v>
      </c>
      <c r="K150" s="29" t="s">
        <v>285</v>
      </c>
      <c r="L150" s="1"/>
    </row>
    <row r="151" spans="1:12" ht="15" customHeight="1" x14ac:dyDescent="0.25">
      <c r="A151" s="17"/>
      <c r="B151" s="19"/>
      <c r="C151" s="19"/>
      <c r="D151" s="20"/>
      <c r="E151" s="21"/>
      <c r="F151" s="22"/>
      <c r="G151" s="22"/>
      <c r="H151" s="20"/>
      <c r="I151" s="26"/>
      <c r="J151" s="22"/>
      <c r="K151" s="24"/>
      <c r="L151" s="16"/>
    </row>
    <row r="152" spans="1:12" s="16" customFormat="1" ht="42" customHeight="1" x14ac:dyDescent="0.25">
      <c r="A152" s="10" t="s">
        <v>117</v>
      </c>
      <c r="B152" s="6"/>
      <c r="C152" s="6" t="s">
        <v>118</v>
      </c>
      <c r="D152" s="11" t="s">
        <v>119</v>
      </c>
      <c r="E152" s="12"/>
      <c r="F152" s="6"/>
      <c r="G152" s="6"/>
      <c r="H152" s="11"/>
      <c r="I152" s="13">
        <f>SUM(I153:I153)</f>
        <v>100000000</v>
      </c>
      <c r="J152" s="14"/>
      <c r="K152" s="15"/>
      <c r="L152" s="1"/>
    </row>
    <row r="153" spans="1:12" ht="69.75" customHeight="1" x14ac:dyDescent="0.25">
      <c r="A153" s="17" t="s">
        <v>117</v>
      </c>
      <c r="B153" s="18" t="s">
        <v>42</v>
      </c>
      <c r="C153" s="19"/>
      <c r="D153" s="20" t="s">
        <v>214</v>
      </c>
      <c r="E153" s="21">
        <v>50000000</v>
      </c>
      <c r="F153" s="22" t="s">
        <v>215</v>
      </c>
      <c r="G153" s="19" t="s">
        <v>216</v>
      </c>
      <c r="H153" s="20" t="s">
        <v>166</v>
      </c>
      <c r="I153" s="26">
        <v>100000000</v>
      </c>
      <c r="J153" s="22"/>
      <c r="K153" s="24" t="s">
        <v>285</v>
      </c>
    </row>
    <row r="154" spans="1:12" ht="15" customHeight="1" x14ac:dyDescent="0.25">
      <c r="A154" s="17"/>
      <c r="B154" s="19"/>
      <c r="C154" s="19"/>
      <c r="D154" s="20"/>
      <c r="E154" s="21"/>
      <c r="F154" s="22"/>
      <c r="G154" s="22"/>
      <c r="H154" s="20"/>
      <c r="I154" s="26"/>
      <c r="J154" s="22"/>
      <c r="K154" s="24"/>
      <c r="L154" s="16"/>
    </row>
    <row r="155" spans="1:12" s="16" customFormat="1" ht="40.5" customHeight="1" x14ac:dyDescent="0.25">
      <c r="A155" s="10" t="s">
        <v>120</v>
      </c>
      <c r="B155" s="6"/>
      <c r="C155" s="6" t="s">
        <v>121</v>
      </c>
      <c r="D155" s="11" t="s">
        <v>122</v>
      </c>
      <c r="E155" s="12"/>
      <c r="F155" s="29"/>
      <c r="G155" s="6"/>
      <c r="H155" s="11"/>
      <c r="I155" s="13">
        <f>SUM(I156:I161)</f>
        <v>256800000</v>
      </c>
      <c r="J155" s="14"/>
      <c r="K155" s="15"/>
      <c r="L155" s="44"/>
    </row>
    <row r="156" spans="1:12" s="44" customFormat="1" ht="71.25" customHeight="1" x14ac:dyDescent="0.25">
      <c r="A156" s="20" t="s">
        <v>120</v>
      </c>
      <c r="B156" s="42" t="s">
        <v>81</v>
      </c>
      <c r="C156" s="22"/>
      <c r="D156" s="20" t="s">
        <v>123</v>
      </c>
      <c r="E156" s="21">
        <v>0</v>
      </c>
      <c r="F156" s="29" t="s">
        <v>263</v>
      </c>
      <c r="G156" s="80" t="s">
        <v>238</v>
      </c>
      <c r="H156" s="20" t="s">
        <v>31</v>
      </c>
      <c r="I156" s="43">
        <v>33000000</v>
      </c>
      <c r="J156" s="22" t="s">
        <v>36</v>
      </c>
      <c r="K156" s="29" t="s">
        <v>23</v>
      </c>
      <c r="L156" s="1"/>
    </row>
    <row r="157" spans="1:12" ht="90" customHeight="1" x14ac:dyDescent="0.25">
      <c r="A157" s="17" t="s">
        <v>120</v>
      </c>
      <c r="B157" s="18" t="s">
        <v>89</v>
      </c>
      <c r="C157" s="19"/>
      <c r="D157" s="20" t="s">
        <v>264</v>
      </c>
      <c r="E157" s="202">
        <v>147000000</v>
      </c>
      <c r="F157" s="29" t="s">
        <v>270</v>
      </c>
      <c r="G157" s="80" t="s">
        <v>269</v>
      </c>
      <c r="H157" s="20" t="s">
        <v>31</v>
      </c>
      <c r="I157" s="26">
        <v>104000000</v>
      </c>
      <c r="J157" s="22" t="s">
        <v>36</v>
      </c>
      <c r="K157" s="24" t="s">
        <v>285</v>
      </c>
    </row>
    <row r="158" spans="1:12" ht="57" customHeight="1" x14ac:dyDescent="0.25">
      <c r="A158" s="17"/>
      <c r="B158" s="18"/>
      <c r="C158" s="19"/>
      <c r="D158" s="20" t="s">
        <v>401</v>
      </c>
      <c r="E158" s="203"/>
      <c r="F158" s="29" t="s">
        <v>271</v>
      </c>
      <c r="G158" s="80" t="s">
        <v>227</v>
      </c>
      <c r="H158" s="20" t="s">
        <v>31</v>
      </c>
      <c r="I158" s="26">
        <v>31300000</v>
      </c>
      <c r="J158" s="22" t="s">
        <v>36</v>
      </c>
      <c r="K158" s="24"/>
    </row>
    <row r="159" spans="1:12" ht="56.25" customHeight="1" x14ac:dyDescent="0.25">
      <c r="A159" s="17"/>
      <c r="B159" s="18"/>
      <c r="C159" s="19"/>
      <c r="D159" s="20" t="s">
        <v>402</v>
      </c>
      <c r="E159" s="204"/>
      <c r="F159" s="29" t="s">
        <v>265</v>
      </c>
      <c r="G159" s="80" t="s">
        <v>266</v>
      </c>
      <c r="H159" s="20" t="s">
        <v>31</v>
      </c>
      <c r="I159" s="26">
        <v>13500000</v>
      </c>
      <c r="J159" s="22" t="s">
        <v>36</v>
      </c>
      <c r="K159" s="24"/>
      <c r="L159" s="44"/>
    </row>
    <row r="160" spans="1:12" s="44" customFormat="1" ht="44.1" customHeight="1" x14ac:dyDescent="0.25">
      <c r="A160" s="20" t="s">
        <v>120</v>
      </c>
      <c r="B160" s="42" t="s">
        <v>42</v>
      </c>
      <c r="C160" s="22"/>
      <c r="D160" s="20" t="s">
        <v>124</v>
      </c>
      <c r="E160" s="21">
        <v>25400000</v>
      </c>
      <c r="F160" s="22" t="s">
        <v>267</v>
      </c>
      <c r="G160" s="80" t="s">
        <v>237</v>
      </c>
      <c r="H160" s="20" t="s">
        <v>31</v>
      </c>
      <c r="I160" s="43">
        <v>25000000</v>
      </c>
      <c r="J160" s="22" t="s">
        <v>36</v>
      </c>
      <c r="K160" s="29" t="s">
        <v>285</v>
      </c>
      <c r="L160" s="1"/>
    </row>
    <row r="161" spans="1:12" ht="110.25" customHeight="1" x14ac:dyDescent="0.25">
      <c r="A161" s="17" t="s">
        <v>120</v>
      </c>
      <c r="B161" s="18" t="s">
        <v>37</v>
      </c>
      <c r="C161" s="19"/>
      <c r="D161" s="20" t="s">
        <v>403</v>
      </c>
      <c r="E161" s="21">
        <v>72750000</v>
      </c>
      <c r="F161" s="22" t="s">
        <v>283</v>
      </c>
      <c r="G161" s="80" t="s">
        <v>284</v>
      </c>
      <c r="H161" s="20" t="s">
        <v>268</v>
      </c>
      <c r="I161" s="26">
        <v>50000000</v>
      </c>
      <c r="J161" s="22" t="s">
        <v>36</v>
      </c>
      <c r="K161" s="24" t="s">
        <v>285</v>
      </c>
      <c r="L161" s="44"/>
    </row>
    <row r="162" spans="1:12" s="91" customFormat="1" ht="28.5" customHeight="1" thickBot="1" x14ac:dyDescent="0.3">
      <c r="A162" s="85"/>
      <c r="B162" s="86"/>
      <c r="C162" s="87"/>
      <c r="D162" s="185" t="s">
        <v>125</v>
      </c>
      <c r="E162" s="186"/>
      <c r="F162" s="186"/>
      <c r="G162" s="186"/>
      <c r="H162" s="187"/>
      <c r="I162" s="88">
        <f>SUM(I6+I15+I23+I26+I34+I42+I75+I78+I80+I94+I101+I115+I124+I131+I135+I144+I149+I152+I155)</f>
        <v>165899807000</v>
      </c>
      <c r="J162" s="89"/>
      <c r="K162" s="90"/>
      <c r="L162" s="92"/>
    </row>
    <row r="163" spans="1:12" s="92" customFormat="1" ht="17.25" thickTop="1" x14ac:dyDescent="0.25">
      <c r="B163" s="93"/>
      <c r="C163" s="94"/>
      <c r="D163" s="1"/>
      <c r="E163" s="77"/>
      <c r="F163" s="94"/>
      <c r="G163" s="94"/>
      <c r="H163" s="188" t="s">
        <v>336</v>
      </c>
      <c r="I163" s="188"/>
      <c r="J163" s="188"/>
      <c r="K163" s="95"/>
      <c r="L163" s="1"/>
    </row>
    <row r="164" spans="1:12" x14ac:dyDescent="0.25">
      <c r="H164" s="189"/>
      <c r="I164" s="189"/>
      <c r="J164" s="189"/>
      <c r="L164" s="92"/>
    </row>
    <row r="165" spans="1:12" s="92" customFormat="1" x14ac:dyDescent="0.25">
      <c r="B165" s="93"/>
      <c r="C165" s="94"/>
      <c r="D165" s="1"/>
      <c r="E165" s="77"/>
      <c r="F165" s="94"/>
      <c r="G165" s="94"/>
      <c r="H165" s="188" t="s">
        <v>305</v>
      </c>
      <c r="I165" s="188"/>
      <c r="J165" s="188"/>
      <c r="K165" s="95"/>
    </row>
    <row r="166" spans="1:12" s="92" customFormat="1" x14ac:dyDescent="0.25">
      <c r="B166" s="93"/>
      <c r="C166" s="94"/>
      <c r="D166" s="1"/>
      <c r="E166" s="77"/>
      <c r="F166" s="94"/>
      <c r="G166" s="94"/>
      <c r="H166" s="188" t="s">
        <v>126</v>
      </c>
      <c r="I166" s="188"/>
      <c r="J166" s="188"/>
      <c r="K166" s="95"/>
      <c r="L166" s="1"/>
    </row>
    <row r="167" spans="1:12" x14ac:dyDescent="0.25">
      <c r="H167" s="189"/>
      <c r="I167" s="189"/>
      <c r="J167" s="189"/>
    </row>
    <row r="168" spans="1:12" x14ac:dyDescent="0.25">
      <c r="H168" s="189"/>
      <c r="I168" s="189"/>
      <c r="J168" s="189"/>
    </row>
    <row r="169" spans="1:12" x14ac:dyDescent="0.25">
      <c r="H169" s="189"/>
      <c r="I169" s="189"/>
      <c r="J169" s="189"/>
      <c r="L169" s="92"/>
    </row>
    <row r="170" spans="1:12" s="92" customFormat="1" x14ac:dyDescent="0.25">
      <c r="B170" s="93"/>
      <c r="C170" s="94"/>
      <c r="D170" s="1"/>
      <c r="E170" s="77"/>
      <c r="F170" s="94"/>
      <c r="G170" s="94"/>
      <c r="H170" s="201" t="s">
        <v>306</v>
      </c>
      <c r="I170" s="201"/>
      <c r="J170" s="201"/>
      <c r="K170" s="95"/>
    </row>
    <row r="171" spans="1:12" s="92" customFormat="1" x14ac:dyDescent="0.25">
      <c r="B171" s="93"/>
      <c r="C171" s="94"/>
      <c r="D171" s="1"/>
      <c r="E171" s="77"/>
      <c r="F171" s="94"/>
      <c r="G171" s="94"/>
      <c r="H171" s="188" t="s">
        <v>307</v>
      </c>
      <c r="I171" s="188"/>
      <c r="J171" s="188"/>
      <c r="K171" s="95"/>
      <c r="L171" s="1"/>
    </row>
    <row r="172" spans="1:12" x14ac:dyDescent="0.25">
      <c r="H172" s="96"/>
      <c r="I172" s="97"/>
      <c r="J172" s="98"/>
    </row>
  </sheetData>
  <mergeCells count="19">
    <mergeCell ref="A1:K1"/>
    <mergeCell ref="H171:J171"/>
    <mergeCell ref="E3:E4"/>
    <mergeCell ref="F3:J3"/>
    <mergeCell ref="K3:K4"/>
    <mergeCell ref="H165:J165"/>
    <mergeCell ref="H166:J166"/>
    <mergeCell ref="H167:J167"/>
    <mergeCell ref="H168:J168"/>
    <mergeCell ref="H169:J169"/>
    <mergeCell ref="H170:J170"/>
    <mergeCell ref="E157:E159"/>
    <mergeCell ref="A5:B5"/>
    <mergeCell ref="D162:H162"/>
    <mergeCell ref="H163:J163"/>
    <mergeCell ref="H164:J164"/>
    <mergeCell ref="A3:B4"/>
    <mergeCell ref="C3:C4"/>
    <mergeCell ref="D3:D4"/>
  </mergeCells>
  <pageMargins left="1.33858267716535" right="0" top="0.118110236220472" bottom="0.23622047244094499" header="0.31496062992126" footer="0.15748031496063"/>
  <pageSetup paperSize="5" scale="79" fitToHeight="0" orientation="landscape" r:id="rId1"/>
  <rowBreaks count="2" manualBreakCount="2">
    <brk id="55" max="1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Renja 2019</vt:lpstr>
      <vt:lpstr>'Renja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2019-07-22T01:24:08Z</cp:lastPrinted>
  <dcterms:created xsi:type="dcterms:W3CDTF">2018-09-26T20:42:21Z</dcterms:created>
  <dcterms:modified xsi:type="dcterms:W3CDTF">2019-07-22T08:21:58Z</dcterms:modified>
</cp:coreProperties>
</file>