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45" yWindow="60" windowWidth="11985" windowHeight="7950" activeTab="3"/>
  </bookViews>
  <sheets>
    <sheet name="INPUT DATA" sheetId="6" r:id="rId1"/>
    <sheet name="POK I" sheetId="1" r:id="rId2"/>
    <sheet name="POK II " sheetId="7" r:id="rId3"/>
    <sheet name="POK III " sheetId="5" r:id="rId4"/>
    <sheet name="POK IV" sheetId="4" r:id="rId5"/>
    <sheet name="CAPAIAN PER BIDANG" sheetId="11" state="hidden" r:id="rId6"/>
  </sheets>
  <definedNames>
    <definedName name="_xlnm.Print_Area" localSheetId="0">'INPUT DATA'!$A$1:$AE$163</definedName>
    <definedName name="_xlnm.Print_Area" localSheetId="1">'POK I'!$A$1:$K$154</definedName>
    <definedName name="_xlnm.Print_Area" localSheetId="2">'POK II '!$A$1:$AM$199</definedName>
    <definedName name="_xlnm.Print_Area" localSheetId="3">'POK III '!$A$1:$N$156</definedName>
    <definedName name="_xlnm.Print_Area" localSheetId="4">'POK IV'!$A$1:$H$154</definedName>
    <definedName name="_xlnm.Print_Titles" localSheetId="1">'POK I'!$9:$12</definedName>
    <definedName name="_xlnm.Print_Titles" localSheetId="2">'POK II '!$10:$13</definedName>
    <definedName name="_xlnm.Print_Titles" localSheetId="3">'POK III '!$10:$13</definedName>
    <definedName name="_xlnm.Print_Titles" localSheetId="4">'POK IV'!$10:$13</definedName>
  </definedNames>
  <calcPr calcId="144525"/>
</workbook>
</file>

<file path=xl/calcChain.xml><?xml version="1.0" encoding="utf-8"?>
<calcChain xmlns="http://schemas.openxmlformats.org/spreadsheetml/2006/main">
  <c r="G81" i="6"/>
  <c r="F81"/>
  <c r="D81"/>
  <c r="D144" l="1"/>
  <c r="AL145" i="7"/>
  <c r="AL142"/>
  <c r="AL139"/>
  <c r="AL136"/>
  <c r="AL133"/>
  <c r="AL130"/>
  <c r="AL127"/>
  <c r="AL124"/>
  <c r="AL121"/>
  <c r="AL118"/>
  <c r="AL115"/>
  <c r="AL112"/>
  <c r="AL109"/>
  <c r="AL106"/>
  <c r="AL103"/>
  <c r="AL100"/>
  <c r="AL97"/>
  <c r="AL94"/>
  <c r="AL91"/>
  <c r="AL88"/>
  <c r="AL85"/>
  <c r="AL79"/>
  <c r="AL76"/>
  <c r="AL73"/>
  <c r="AL70"/>
  <c r="AL67"/>
  <c r="AL64"/>
  <c r="AL61"/>
  <c r="AL58"/>
  <c r="AL55"/>
  <c r="AL52"/>
  <c r="AL49"/>
  <c r="AL46"/>
  <c r="AL43"/>
  <c r="AL40"/>
  <c r="AL37"/>
  <c r="AL34"/>
  <c r="AL31"/>
  <c r="AL28"/>
  <c r="AL25"/>
  <c r="AL22"/>
  <c r="AL19"/>
  <c r="AL16"/>
  <c r="M146" i="5" l="1"/>
  <c r="AM18" i="7"/>
  <c r="AM21"/>
  <c r="AM24"/>
  <c r="AM27"/>
  <c r="AM30"/>
  <c r="AM33"/>
  <c r="AM36"/>
  <c r="AM39"/>
  <c r="AM42"/>
  <c r="AM45"/>
  <c r="AM48"/>
  <c r="AM51"/>
  <c r="AM54"/>
  <c r="AM57"/>
  <c r="AM60"/>
  <c r="AM63"/>
  <c r="AM66"/>
  <c r="AM69"/>
  <c r="AM72"/>
  <c r="AM75"/>
  <c r="AM78"/>
  <c r="AM84"/>
  <c r="AM87"/>
  <c r="AM90"/>
  <c r="AM93"/>
  <c r="AM96"/>
  <c r="AM99"/>
  <c r="AM102"/>
  <c r="AM105"/>
  <c r="AM108"/>
  <c r="AM111"/>
  <c r="AM114"/>
  <c r="AM117"/>
  <c r="AM120"/>
  <c r="AM123"/>
  <c r="AM126"/>
  <c r="AM129"/>
  <c r="AM132"/>
  <c r="AM135"/>
  <c r="AM138"/>
  <c r="AM141"/>
  <c r="AM144"/>
  <c r="AM15"/>
  <c r="AD147"/>
  <c r="AB147"/>
  <c r="AE147"/>
  <c r="AH147"/>
  <c r="AK147"/>
  <c r="AG147"/>
  <c r="AJ147"/>
  <c r="AK24"/>
  <c r="M23" i="5" s="1"/>
  <c r="AK27" i="7"/>
  <c r="M26" i="5" s="1"/>
  <c r="AK30" i="7"/>
  <c r="AK33"/>
  <c r="AK36"/>
  <c r="M35" i="5" s="1"/>
  <c r="AK39" i="7"/>
  <c r="M38" i="5" s="1"/>
  <c r="AK42" i="7"/>
  <c r="AK45"/>
  <c r="AK48"/>
  <c r="M47" i="5" s="1"/>
  <c r="AK51" i="7"/>
  <c r="M50" i="5" s="1"/>
  <c r="AK54" i="7"/>
  <c r="AK57"/>
  <c r="AK60"/>
  <c r="M59" i="5" s="1"/>
  <c r="AK63" i="7"/>
  <c r="M62" i="5" s="1"/>
  <c r="AK66" i="7"/>
  <c r="AK69"/>
  <c r="AK72"/>
  <c r="M71" i="5" s="1"/>
  <c r="AK75" i="7"/>
  <c r="M74" i="5" s="1"/>
  <c r="AK78" i="7"/>
  <c r="AK81"/>
  <c r="AK84"/>
  <c r="M83" i="5" s="1"/>
  <c r="AK87" i="7"/>
  <c r="M86" i="5" s="1"/>
  <c r="AK90" i="7"/>
  <c r="AK93"/>
  <c r="AK96"/>
  <c r="M95" i="5" s="1"/>
  <c r="AK99" i="7"/>
  <c r="M98" i="5" s="1"/>
  <c r="AK102" i="7"/>
  <c r="AK105"/>
  <c r="AK108"/>
  <c r="M107" i="5" s="1"/>
  <c r="AK111" i="7"/>
  <c r="M110" i="5" s="1"/>
  <c r="AK114" i="7"/>
  <c r="AK117"/>
  <c r="AK120"/>
  <c r="M119" i="5" s="1"/>
  <c r="AK123" i="7"/>
  <c r="M122" i="5" s="1"/>
  <c r="AK126" i="7"/>
  <c r="AK129"/>
  <c r="AK132"/>
  <c r="M131" i="5" s="1"/>
  <c r="AK135" i="7"/>
  <c r="M134" i="5" s="1"/>
  <c r="AK138" i="7"/>
  <c r="AK141"/>
  <c r="AK144"/>
  <c r="M143" i="5" s="1"/>
  <c r="AK18" i="7"/>
  <c r="M17" i="5" s="1"/>
  <c r="AK21" i="7"/>
  <c r="AK15"/>
  <c r="M14" i="5" s="1"/>
  <c r="AH15" i="7"/>
  <c r="M20" i="5"/>
  <c r="M29"/>
  <c r="M32"/>
  <c r="M41"/>
  <c r="M44"/>
  <c r="M53"/>
  <c r="M56"/>
  <c r="M65"/>
  <c r="M68"/>
  <c r="M77"/>
  <c r="M80"/>
  <c r="M89"/>
  <c r="M92"/>
  <c r="M101"/>
  <c r="M104"/>
  <c r="M113"/>
  <c r="M116"/>
  <c r="M125"/>
  <c r="M128"/>
  <c r="M137"/>
  <c r="M140"/>
  <c r="F11" i="6"/>
  <c r="G11" s="1"/>
  <c r="AE11" s="1"/>
  <c r="AJ144" i="7" l="1"/>
  <c r="AI145" s="1"/>
  <c r="AJ141"/>
  <c r="AI142" s="1"/>
  <c r="AJ138"/>
  <c r="AI139" s="1"/>
  <c r="AJ135"/>
  <c r="AI136" s="1"/>
  <c r="AJ132"/>
  <c r="AI133" s="1"/>
  <c r="AJ129"/>
  <c r="AI130" s="1"/>
  <c r="AJ126"/>
  <c r="AI127" s="1"/>
  <c r="AJ123"/>
  <c r="AI124" s="1"/>
  <c r="AJ120"/>
  <c r="AI121" s="1"/>
  <c r="AJ117"/>
  <c r="AI118" s="1"/>
  <c r="AJ114"/>
  <c r="AI115" s="1"/>
  <c r="AJ111"/>
  <c r="AI112" s="1"/>
  <c r="AI109"/>
  <c r="AJ108"/>
  <c r="AJ105"/>
  <c r="AI106" s="1"/>
  <c r="AJ102"/>
  <c r="AI103" s="1"/>
  <c r="AJ99"/>
  <c r="AI100" s="1"/>
  <c r="AJ96"/>
  <c r="AI97" s="1"/>
  <c r="AJ93"/>
  <c r="AI94" s="1"/>
  <c r="AJ90"/>
  <c r="AI91" s="1"/>
  <c r="AJ87"/>
  <c r="AI88" s="1"/>
  <c r="AJ84"/>
  <c r="AI85" s="1"/>
  <c r="AJ81"/>
  <c r="AI82" s="1"/>
  <c r="AJ78"/>
  <c r="AI79" s="1"/>
  <c r="AJ75"/>
  <c r="AI76" s="1"/>
  <c r="AJ72"/>
  <c r="AI73" s="1"/>
  <c r="AJ69"/>
  <c r="AI70" s="1"/>
  <c r="AJ66"/>
  <c r="AI67" s="1"/>
  <c r="AJ63"/>
  <c r="AI64" s="1"/>
  <c r="AJ60"/>
  <c r="AI61" s="1"/>
  <c r="AJ57"/>
  <c r="AI58" s="1"/>
  <c r="AJ54"/>
  <c r="AJ51"/>
  <c r="AI52" s="1"/>
  <c r="AJ48"/>
  <c r="AI49" s="1"/>
  <c r="AJ45"/>
  <c r="AI46" s="1"/>
  <c r="AJ42"/>
  <c r="AI43" s="1"/>
  <c r="AJ39"/>
  <c r="AI40" s="1"/>
  <c r="AJ36"/>
  <c r="AI37" s="1"/>
  <c r="AJ33"/>
  <c r="AI34" s="1"/>
  <c r="AJ30"/>
  <c r="AI31" s="1"/>
  <c r="AJ27"/>
  <c r="AI28" s="1"/>
  <c r="AJ24"/>
  <c r="AI25" s="1"/>
  <c r="AJ21"/>
  <c r="AI22" s="1"/>
  <c r="AJ18"/>
  <c r="AI19" s="1"/>
  <c r="AJ15"/>
  <c r="AI16" s="1"/>
  <c r="AH129"/>
  <c r="AH63"/>
  <c r="AH60"/>
  <c r="AH57"/>
  <c r="AH54"/>
  <c r="AH51"/>
  <c r="AH45"/>
  <c r="AH42"/>
  <c r="AH39"/>
  <c r="AH36"/>
  <c r="AH33"/>
  <c r="AH30"/>
  <c r="AH27"/>
  <c r="AH24"/>
  <c r="AH21"/>
  <c r="AH18"/>
  <c r="AE18"/>
  <c r="AI148" l="1"/>
  <c r="AI55"/>
  <c r="F14" i="6"/>
  <c r="F17"/>
  <c r="F77"/>
  <c r="G77" s="1"/>
  <c r="G79" l="1"/>
  <c r="G144" s="1"/>
  <c r="G148" s="1"/>
  <c r="G78"/>
  <c r="AE77"/>
  <c r="AM81" i="7" s="1"/>
  <c r="H147" i="1"/>
  <c r="AL82" i="7" l="1"/>
  <c r="AM147"/>
  <c r="AL148" s="1"/>
  <c r="AF145"/>
  <c r="AF142"/>
  <c r="AF139"/>
  <c r="AF136"/>
  <c r="AF133"/>
  <c r="AF130"/>
  <c r="AF127"/>
  <c r="AF124"/>
  <c r="AF121"/>
  <c r="AF118"/>
  <c r="AF115"/>
  <c r="AF112"/>
  <c r="AF109"/>
  <c r="AF106"/>
  <c r="AF103"/>
  <c r="AF100"/>
  <c r="AF97"/>
  <c r="AF94"/>
  <c r="AF91"/>
  <c r="AF88"/>
  <c r="AF85"/>
  <c r="AF82"/>
  <c r="AF64"/>
  <c r="AF61"/>
  <c r="AF58"/>
  <c r="AF55"/>
  <c r="AF52"/>
  <c r="AF49"/>
  <c r="AF46"/>
  <c r="AF43"/>
  <c r="AF40"/>
  <c r="AF37"/>
  <c r="AF34"/>
  <c r="AF31"/>
  <c r="AF28"/>
  <c r="AF25"/>
  <c r="AF22"/>
  <c r="AF19"/>
  <c r="AF16"/>
  <c r="AE21"/>
  <c r="AE24"/>
  <c r="AE27"/>
  <c r="AE30"/>
  <c r="AE33"/>
  <c r="AE36"/>
  <c r="AE39"/>
  <c r="AE42"/>
  <c r="AE45"/>
  <c r="AE48"/>
  <c r="AE51"/>
  <c r="AE54"/>
  <c r="AE57"/>
  <c r="AE60"/>
  <c r="AE63"/>
  <c r="AE15"/>
  <c r="AE129"/>
  <c r="AF79" l="1"/>
  <c r="AF76"/>
  <c r="AF73"/>
  <c r="AF70"/>
  <c r="AF67"/>
  <c r="AG18" l="1"/>
  <c r="AG21"/>
  <c r="AG24"/>
  <c r="AG27"/>
  <c r="AG30"/>
  <c r="AG33"/>
  <c r="AG36"/>
  <c r="AG39"/>
  <c r="AG42"/>
  <c r="AG45"/>
  <c r="AG48"/>
  <c r="AG51"/>
  <c r="AG54"/>
  <c r="AG57"/>
  <c r="AG60"/>
  <c r="AG63"/>
  <c r="AG66"/>
  <c r="AG69"/>
  <c r="AG72"/>
  <c r="AG75"/>
  <c r="AG78"/>
  <c r="AG81"/>
  <c r="AG84"/>
  <c r="AG87"/>
  <c r="AG90"/>
  <c r="AG93"/>
  <c r="AG96"/>
  <c r="AG99"/>
  <c r="AG102"/>
  <c r="AG105"/>
  <c r="AG108"/>
  <c r="AG111"/>
  <c r="AG114"/>
  <c r="AG117"/>
  <c r="AG120"/>
  <c r="AG123"/>
  <c r="AG126"/>
  <c r="AF148" s="1"/>
  <c r="AG129"/>
  <c r="AG132"/>
  <c r="AG135"/>
  <c r="AG138"/>
  <c r="AG141"/>
  <c r="AG144"/>
  <c r="AG15"/>
  <c r="F125" i="6" l="1"/>
  <c r="F41"/>
  <c r="G41" s="1"/>
  <c r="AE41" l="1"/>
  <c r="F20"/>
  <c r="F23"/>
  <c r="F26"/>
  <c r="F29"/>
  <c r="F32"/>
  <c r="F35"/>
  <c r="F38"/>
  <c r="F44"/>
  <c r="F47"/>
  <c r="F50"/>
  <c r="G50" s="1"/>
  <c r="F53"/>
  <c r="F56"/>
  <c r="F59"/>
  <c r="F62"/>
  <c r="F65"/>
  <c r="F68"/>
  <c r="F71"/>
  <c r="F74"/>
  <c r="F80"/>
  <c r="F83"/>
  <c r="F86"/>
  <c r="F89"/>
  <c r="F92"/>
  <c r="F95"/>
  <c r="F98"/>
  <c r="F101"/>
  <c r="F104"/>
  <c r="F107"/>
  <c r="F110"/>
  <c r="F113"/>
  <c r="F116"/>
  <c r="F119"/>
  <c r="F122"/>
  <c r="F128"/>
  <c r="F131"/>
  <c r="F134"/>
  <c r="F137"/>
  <c r="F140"/>
  <c r="AE50" l="1"/>
  <c r="E131" i="5"/>
  <c r="I131" s="1"/>
  <c r="F131"/>
  <c r="J131" s="1"/>
  <c r="E134"/>
  <c r="I134" s="1"/>
  <c r="F134"/>
  <c r="J134" s="1"/>
  <c r="E137"/>
  <c r="I137" s="1"/>
  <c r="F137"/>
  <c r="J137" s="1"/>
  <c r="D131"/>
  <c r="D134"/>
  <c r="D137"/>
  <c r="D132" i="7"/>
  <c r="F132"/>
  <c r="E133" s="1"/>
  <c r="G132"/>
  <c r="I132"/>
  <c r="J132"/>
  <c r="L132"/>
  <c r="K133" s="1"/>
  <c r="M132"/>
  <c r="O132"/>
  <c r="P132"/>
  <c r="R132"/>
  <c r="Q133" s="1"/>
  <c r="S132"/>
  <c r="U132"/>
  <c r="V132"/>
  <c r="X132"/>
  <c r="W133" s="1"/>
  <c r="Y132"/>
  <c r="AA132"/>
  <c r="AB132"/>
  <c r="AD132"/>
  <c r="AC133" s="1"/>
  <c r="H133"/>
  <c r="N133"/>
  <c r="T133"/>
  <c r="Z133"/>
  <c r="D135"/>
  <c r="F135"/>
  <c r="G135"/>
  <c r="I135"/>
  <c r="J135"/>
  <c r="L135"/>
  <c r="K136" s="1"/>
  <c r="M135"/>
  <c r="O135"/>
  <c r="P135"/>
  <c r="R135"/>
  <c r="S135"/>
  <c r="U135"/>
  <c r="V135"/>
  <c r="X135"/>
  <c r="W136" s="1"/>
  <c r="Y135"/>
  <c r="AA135"/>
  <c r="AB135"/>
  <c r="AD135"/>
  <c r="AC136" s="1"/>
  <c r="E136"/>
  <c r="H136"/>
  <c r="N136"/>
  <c r="Q136"/>
  <c r="T136"/>
  <c r="Z136"/>
  <c r="D138"/>
  <c r="F138"/>
  <c r="G138"/>
  <c r="I138"/>
  <c r="J138"/>
  <c r="L138"/>
  <c r="K139" s="1"/>
  <c r="M138"/>
  <c r="O138"/>
  <c r="N139" s="1"/>
  <c r="P138"/>
  <c r="R138"/>
  <c r="S138"/>
  <c r="U138"/>
  <c r="V138"/>
  <c r="X138"/>
  <c r="W139" s="1"/>
  <c r="Y138"/>
  <c r="AA138"/>
  <c r="Z139" s="1"/>
  <c r="AB138"/>
  <c r="AD138"/>
  <c r="AC139" s="1"/>
  <c r="E139"/>
  <c r="H139"/>
  <c r="Q139"/>
  <c r="T139"/>
  <c r="C135"/>
  <c r="C138"/>
  <c r="C132"/>
  <c r="D130" i="1"/>
  <c r="D133"/>
  <c r="D136"/>
  <c r="D139"/>
  <c r="D142"/>
  <c r="G125" i="6"/>
  <c r="G134"/>
  <c r="G131"/>
  <c r="G128"/>
  <c r="F47" i="5"/>
  <c r="J47" s="1"/>
  <c r="E47"/>
  <c r="I47" s="1"/>
  <c r="D47"/>
  <c r="AD48" i="7"/>
  <c r="AC49" s="1"/>
  <c r="AB48"/>
  <c r="AA48"/>
  <c r="Z49" s="1"/>
  <c r="Y48"/>
  <c r="X48"/>
  <c r="W49" s="1"/>
  <c r="V48"/>
  <c r="U48"/>
  <c r="T49" s="1"/>
  <c r="S48"/>
  <c r="R48"/>
  <c r="Q49" s="1"/>
  <c r="P48"/>
  <c r="O48"/>
  <c r="N49" s="1"/>
  <c r="M48"/>
  <c r="L48"/>
  <c r="K49" s="1"/>
  <c r="J48"/>
  <c r="I48"/>
  <c r="H49" s="1"/>
  <c r="G48"/>
  <c r="F48"/>
  <c r="E49" s="1"/>
  <c r="D48"/>
  <c r="C48"/>
  <c r="D46" i="1"/>
  <c r="G44" i="6"/>
  <c r="AE44" l="1"/>
  <c r="G131" i="5"/>
  <c r="H131" s="1"/>
  <c r="AE128" i="6"/>
  <c r="G134" i="5"/>
  <c r="H134" s="1"/>
  <c r="AE131" i="6"/>
  <c r="G137" i="5"/>
  <c r="H137" s="1"/>
  <c r="AE134" i="6"/>
  <c r="AE125"/>
  <c r="K134" i="5"/>
  <c r="L134" s="1"/>
  <c r="K131"/>
  <c r="L131" s="1"/>
  <c r="K137"/>
  <c r="L137" s="1"/>
  <c r="K47"/>
  <c r="L47" s="1"/>
  <c r="G47"/>
  <c r="H47" s="1"/>
  <c r="AB18" i="7" l="1"/>
  <c r="AB21"/>
  <c r="AB24"/>
  <c r="AB27"/>
  <c r="AB30"/>
  <c r="AB33"/>
  <c r="AB36"/>
  <c r="AB39"/>
  <c r="AB42"/>
  <c r="AB45"/>
  <c r="AB51"/>
  <c r="AB54"/>
  <c r="AB57"/>
  <c r="AB60"/>
  <c r="AB63"/>
  <c r="AB66"/>
  <c r="AB69"/>
  <c r="AB72"/>
  <c r="AB75"/>
  <c r="AB78"/>
  <c r="AB81"/>
  <c r="AB84"/>
  <c r="AB87"/>
  <c r="AB90"/>
  <c r="AB93"/>
  <c r="AB96"/>
  <c r="AB99"/>
  <c r="AB102"/>
  <c r="AB105"/>
  <c r="AB108"/>
  <c r="AB111"/>
  <c r="AB114"/>
  <c r="AB117"/>
  <c r="AB120"/>
  <c r="AB123"/>
  <c r="AB126"/>
  <c r="AB129"/>
  <c r="AB141"/>
  <c r="AB144"/>
  <c r="AB15"/>
  <c r="AL146" l="1"/>
  <c r="AI146"/>
  <c r="AF146"/>
  <c r="AC146"/>
  <c r="Z146"/>
  <c r="W146"/>
  <c r="T146"/>
  <c r="Q146"/>
  <c r="N146"/>
  <c r="K146"/>
  <c r="H146"/>
  <c r="E146"/>
  <c r="F144" i="6" l="1"/>
  <c r="Y144" i="7" l="1"/>
  <c r="Y141"/>
  <c r="Y129"/>
  <c r="Y126"/>
  <c r="Y123"/>
  <c r="Y120"/>
  <c r="Y117"/>
  <c r="Y114"/>
  <c r="Y111"/>
  <c r="Y108"/>
  <c r="Y105"/>
  <c r="Y102"/>
  <c r="Y99"/>
  <c r="Y96"/>
  <c r="Y93"/>
  <c r="Y90"/>
  <c r="Y87"/>
  <c r="Y84"/>
  <c r="Y81"/>
  <c r="Y78"/>
  <c r="Y75"/>
  <c r="Y72"/>
  <c r="Y69"/>
  <c r="Y66"/>
  <c r="Y63"/>
  <c r="Y60"/>
  <c r="Y57"/>
  <c r="Y54"/>
  <c r="Y51"/>
  <c r="Y45"/>
  <c r="Y42"/>
  <c r="Y39"/>
  <c r="Y36"/>
  <c r="Y33"/>
  <c r="Y30"/>
  <c r="Y27"/>
  <c r="Y24"/>
  <c r="Y21"/>
  <c r="Y18"/>
  <c r="Y15"/>
  <c r="Y147" l="1"/>
  <c r="X33"/>
  <c r="W34" s="1"/>
  <c r="V33"/>
  <c r="V144"/>
  <c r="V141"/>
  <c r="V129"/>
  <c r="V126"/>
  <c r="V123"/>
  <c r="V120"/>
  <c r="V117"/>
  <c r="V114"/>
  <c r="V111"/>
  <c r="V108"/>
  <c r="V105"/>
  <c r="V102"/>
  <c r="V99"/>
  <c r="V96"/>
  <c r="V93"/>
  <c r="V90"/>
  <c r="V87"/>
  <c r="V84"/>
  <c r="V81"/>
  <c r="V78"/>
  <c r="V75"/>
  <c r="V72"/>
  <c r="V69"/>
  <c r="V66"/>
  <c r="V63"/>
  <c r="V60"/>
  <c r="V57"/>
  <c r="V54"/>
  <c r="V51"/>
  <c r="V45"/>
  <c r="V42"/>
  <c r="V39"/>
  <c r="V36"/>
  <c r="V30"/>
  <c r="V27"/>
  <c r="V24"/>
  <c r="V21"/>
  <c r="V18"/>
  <c r="V15"/>
  <c r="S144"/>
  <c r="S141"/>
  <c r="S129"/>
  <c r="S126"/>
  <c r="S123"/>
  <c r="S120"/>
  <c r="S117"/>
  <c r="S114"/>
  <c r="S111"/>
  <c r="S108"/>
  <c r="S105"/>
  <c r="S102"/>
  <c r="S99"/>
  <c r="S96"/>
  <c r="S93"/>
  <c r="S90"/>
  <c r="S87"/>
  <c r="S84"/>
  <c r="S81"/>
  <c r="S78"/>
  <c r="S75"/>
  <c r="S72"/>
  <c r="S69"/>
  <c r="S66"/>
  <c r="S63"/>
  <c r="S60"/>
  <c r="S57"/>
  <c r="S54"/>
  <c r="S51"/>
  <c r="S45"/>
  <c r="S42"/>
  <c r="S39"/>
  <c r="S36"/>
  <c r="S33"/>
  <c r="S30"/>
  <c r="S27"/>
  <c r="S24"/>
  <c r="S21"/>
  <c r="S18"/>
  <c r="S15"/>
  <c r="AC16" l="1"/>
  <c r="S147"/>
  <c r="V147"/>
  <c r="AA15"/>
  <c r="P144"/>
  <c r="P141"/>
  <c r="P129"/>
  <c r="P126"/>
  <c r="P123"/>
  <c r="P120"/>
  <c r="P117"/>
  <c r="P114"/>
  <c r="P111"/>
  <c r="P108"/>
  <c r="P105"/>
  <c r="P102"/>
  <c r="P99"/>
  <c r="P96"/>
  <c r="P93"/>
  <c r="P90"/>
  <c r="P87"/>
  <c r="P84"/>
  <c r="P81"/>
  <c r="P78"/>
  <c r="P75"/>
  <c r="P72"/>
  <c r="P69"/>
  <c r="P66"/>
  <c r="P63"/>
  <c r="P60"/>
  <c r="P57"/>
  <c r="P54"/>
  <c r="P51"/>
  <c r="P45"/>
  <c r="P42"/>
  <c r="P39"/>
  <c r="P36"/>
  <c r="P33"/>
  <c r="P30"/>
  <c r="P27"/>
  <c r="P24"/>
  <c r="P21"/>
  <c r="P18"/>
  <c r="P15"/>
  <c r="P147" l="1"/>
  <c r="Z16"/>
  <c r="M144"/>
  <c r="M141"/>
  <c r="M129"/>
  <c r="M126"/>
  <c r="M123"/>
  <c r="M120"/>
  <c r="M117"/>
  <c r="M114"/>
  <c r="M111"/>
  <c r="M108"/>
  <c r="M105"/>
  <c r="M102"/>
  <c r="M99"/>
  <c r="M96"/>
  <c r="M93"/>
  <c r="M90"/>
  <c r="M87"/>
  <c r="M84"/>
  <c r="M81"/>
  <c r="M78"/>
  <c r="M75"/>
  <c r="M72"/>
  <c r="M69"/>
  <c r="M66"/>
  <c r="M63"/>
  <c r="M60"/>
  <c r="M57"/>
  <c r="M54"/>
  <c r="M51"/>
  <c r="M45"/>
  <c r="M42"/>
  <c r="M39"/>
  <c r="M36"/>
  <c r="M33"/>
  <c r="M30"/>
  <c r="M27"/>
  <c r="M24"/>
  <c r="M21"/>
  <c r="M18"/>
  <c r="M15"/>
  <c r="M147" l="1"/>
  <c r="J144"/>
  <c r="J141"/>
  <c r="J129"/>
  <c r="J126"/>
  <c r="J123"/>
  <c r="J120"/>
  <c r="J117"/>
  <c r="J114"/>
  <c r="J111"/>
  <c r="J108"/>
  <c r="J105"/>
  <c r="J102"/>
  <c r="J99"/>
  <c r="J96"/>
  <c r="J93"/>
  <c r="J90"/>
  <c r="J87"/>
  <c r="J84"/>
  <c r="J81"/>
  <c r="J78"/>
  <c r="J75"/>
  <c r="J72"/>
  <c r="J69"/>
  <c r="J66"/>
  <c r="J63"/>
  <c r="J60"/>
  <c r="J57"/>
  <c r="J54"/>
  <c r="J51"/>
  <c r="J45"/>
  <c r="J42"/>
  <c r="J39"/>
  <c r="J36"/>
  <c r="J33"/>
  <c r="J30"/>
  <c r="J27"/>
  <c r="J24"/>
  <c r="J21"/>
  <c r="J18"/>
  <c r="J15"/>
  <c r="X15"/>
  <c r="I144"/>
  <c r="H145" s="1"/>
  <c r="G144"/>
  <c r="I141"/>
  <c r="H142" s="1"/>
  <c r="G141"/>
  <c r="I129"/>
  <c r="H130" s="1"/>
  <c r="G129"/>
  <c r="I126"/>
  <c r="H127" s="1"/>
  <c r="G126"/>
  <c r="I123"/>
  <c r="H124" s="1"/>
  <c r="G123"/>
  <c r="I120"/>
  <c r="H121" s="1"/>
  <c r="G120"/>
  <c r="I117"/>
  <c r="H118" s="1"/>
  <c r="G117"/>
  <c r="I114"/>
  <c r="H115" s="1"/>
  <c r="G114"/>
  <c r="I111"/>
  <c r="H112" s="1"/>
  <c r="G111"/>
  <c r="I108"/>
  <c r="H109" s="1"/>
  <c r="G108"/>
  <c r="I105"/>
  <c r="H106" s="1"/>
  <c r="G105"/>
  <c r="I102"/>
  <c r="H103" s="1"/>
  <c r="G102"/>
  <c r="I99"/>
  <c r="H100" s="1"/>
  <c r="G99"/>
  <c r="I96"/>
  <c r="H97" s="1"/>
  <c r="G96"/>
  <c r="I93"/>
  <c r="H94" s="1"/>
  <c r="G93"/>
  <c r="I90"/>
  <c r="H91" s="1"/>
  <c r="G90"/>
  <c r="I87"/>
  <c r="H88" s="1"/>
  <c r="G87"/>
  <c r="I84"/>
  <c r="H85" s="1"/>
  <c r="G84"/>
  <c r="I81"/>
  <c r="H82" s="1"/>
  <c r="G81"/>
  <c r="I78"/>
  <c r="H79" s="1"/>
  <c r="G78"/>
  <c r="I75"/>
  <c r="H76" s="1"/>
  <c r="G75"/>
  <c r="I72"/>
  <c r="H73" s="1"/>
  <c r="G72"/>
  <c r="I69"/>
  <c r="H70" s="1"/>
  <c r="G69"/>
  <c r="I66"/>
  <c r="H67" s="1"/>
  <c r="G66"/>
  <c r="I63"/>
  <c r="H64" s="1"/>
  <c r="G63"/>
  <c r="I60"/>
  <c r="H61" s="1"/>
  <c r="G60"/>
  <c r="I57"/>
  <c r="H58" s="1"/>
  <c r="G57"/>
  <c r="I54"/>
  <c r="H55" s="1"/>
  <c r="G54"/>
  <c r="I51"/>
  <c r="H52" s="1"/>
  <c r="G51"/>
  <c r="I45"/>
  <c r="H46" s="1"/>
  <c r="G45"/>
  <c r="I42"/>
  <c r="H43" s="1"/>
  <c r="G42"/>
  <c r="I39"/>
  <c r="H40" s="1"/>
  <c r="G39"/>
  <c r="I36"/>
  <c r="H37" s="1"/>
  <c r="G36"/>
  <c r="I33"/>
  <c r="H34" s="1"/>
  <c r="G33"/>
  <c r="I30"/>
  <c r="H31" s="1"/>
  <c r="G30"/>
  <c r="I27"/>
  <c r="H28" s="1"/>
  <c r="G27"/>
  <c r="I24"/>
  <c r="H25" s="1"/>
  <c r="G24"/>
  <c r="I21"/>
  <c r="H22" s="1"/>
  <c r="G21"/>
  <c r="I18"/>
  <c r="H19" s="1"/>
  <c r="G18"/>
  <c r="G15"/>
  <c r="G147" l="1"/>
  <c r="W16"/>
  <c r="J147"/>
  <c r="R15"/>
  <c r="U15"/>
  <c r="O15"/>
  <c r="L15"/>
  <c r="K16" l="1"/>
  <c r="N16"/>
  <c r="Q16"/>
  <c r="T16"/>
  <c r="I15" l="1"/>
  <c r="H16" l="1"/>
  <c r="I147"/>
  <c r="D15"/>
  <c r="F144"/>
  <c r="E145" s="1"/>
  <c r="D144"/>
  <c r="F141"/>
  <c r="E142" s="1"/>
  <c r="D141"/>
  <c r="F129"/>
  <c r="E130" s="1"/>
  <c r="D129"/>
  <c r="F126"/>
  <c r="E127" s="1"/>
  <c r="D126"/>
  <c r="F123"/>
  <c r="E124" s="1"/>
  <c r="D123"/>
  <c r="F120"/>
  <c r="E121" s="1"/>
  <c r="D120"/>
  <c r="F117"/>
  <c r="E118" s="1"/>
  <c r="D117"/>
  <c r="F114"/>
  <c r="E115" s="1"/>
  <c r="D114"/>
  <c r="F111"/>
  <c r="E112" s="1"/>
  <c r="D111"/>
  <c r="F108"/>
  <c r="E109" s="1"/>
  <c r="D108"/>
  <c r="F105"/>
  <c r="E106" s="1"/>
  <c r="D105"/>
  <c r="F102"/>
  <c r="E103" s="1"/>
  <c r="D102"/>
  <c r="F99"/>
  <c r="E100" s="1"/>
  <c r="D99"/>
  <c r="F96"/>
  <c r="E97" s="1"/>
  <c r="D96"/>
  <c r="F93"/>
  <c r="E94" s="1"/>
  <c r="D93"/>
  <c r="F90"/>
  <c r="E91" s="1"/>
  <c r="D90"/>
  <c r="F87"/>
  <c r="E88" s="1"/>
  <c r="D87"/>
  <c r="F84"/>
  <c r="E85" s="1"/>
  <c r="D84"/>
  <c r="F81"/>
  <c r="E82" s="1"/>
  <c r="D81"/>
  <c r="F78"/>
  <c r="E79" s="1"/>
  <c r="D78"/>
  <c r="F75"/>
  <c r="E76" s="1"/>
  <c r="D75"/>
  <c r="F72"/>
  <c r="E73" s="1"/>
  <c r="D72"/>
  <c r="F69"/>
  <c r="E70" s="1"/>
  <c r="D69"/>
  <c r="F66"/>
  <c r="E67" s="1"/>
  <c r="D66"/>
  <c r="F63"/>
  <c r="E64" s="1"/>
  <c r="D63"/>
  <c r="F60"/>
  <c r="E61" s="1"/>
  <c r="D60"/>
  <c r="F57"/>
  <c r="E58" s="1"/>
  <c r="D57"/>
  <c r="F54"/>
  <c r="E55" s="1"/>
  <c r="D54"/>
  <c r="F51"/>
  <c r="E52" s="1"/>
  <c r="D51"/>
  <c r="F45"/>
  <c r="E46" s="1"/>
  <c r="D45"/>
  <c r="F42"/>
  <c r="E43" s="1"/>
  <c r="D42"/>
  <c r="F39"/>
  <c r="E40" s="1"/>
  <c r="D39"/>
  <c r="F36"/>
  <c r="E37" s="1"/>
  <c r="D36"/>
  <c r="F33"/>
  <c r="E34" s="1"/>
  <c r="D33"/>
  <c r="F30"/>
  <c r="E31" s="1"/>
  <c r="D30"/>
  <c r="F27"/>
  <c r="E28" s="1"/>
  <c r="D27"/>
  <c r="F24"/>
  <c r="E25" s="1"/>
  <c r="D24"/>
  <c r="F21"/>
  <c r="E22" s="1"/>
  <c r="D21"/>
  <c r="F18"/>
  <c r="E19" s="1"/>
  <c r="D18"/>
  <c r="D147" l="1"/>
  <c r="C15"/>
  <c r="D127" i="1" l="1"/>
  <c r="D124"/>
  <c r="D121"/>
  <c r="D118"/>
  <c r="D115"/>
  <c r="D112"/>
  <c r="D109"/>
  <c r="D106"/>
  <c r="D103"/>
  <c r="D100"/>
  <c r="D97"/>
  <c r="D94"/>
  <c r="D91"/>
  <c r="D88"/>
  <c r="D85"/>
  <c r="D82"/>
  <c r="D79"/>
  <c r="D76"/>
  <c r="D73"/>
  <c r="D70"/>
  <c r="D67"/>
  <c r="D64"/>
  <c r="D61"/>
  <c r="D58"/>
  <c r="D55"/>
  <c r="D52"/>
  <c r="D49"/>
  <c r="D43"/>
  <c r="D40"/>
  <c r="D37"/>
  <c r="D34"/>
  <c r="D31"/>
  <c r="D28"/>
  <c r="D25"/>
  <c r="D22"/>
  <c r="D19"/>
  <c r="D16"/>
  <c r="F59" i="5"/>
  <c r="J59" s="1"/>
  <c r="E59"/>
  <c r="D59"/>
  <c r="F56"/>
  <c r="J56" s="1"/>
  <c r="E56"/>
  <c r="D56"/>
  <c r="C63" i="7"/>
  <c r="C60"/>
  <c r="C57"/>
  <c r="C18"/>
  <c r="C21"/>
  <c r="C24"/>
  <c r="C27"/>
  <c r="C30"/>
  <c r="C33"/>
  <c r="C36"/>
  <c r="C39"/>
  <c r="C42"/>
  <c r="C45"/>
  <c r="C51"/>
  <c r="C54"/>
  <c r="C66"/>
  <c r="C69"/>
  <c r="C72"/>
  <c r="C75"/>
  <c r="C78"/>
  <c r="C81"/>
  <c r="C84"/>
  <c r="C87"/>
  <c r="C90"/>
  <c r="C93"/>
  <c r="C96"/>
  <c r="C99"/>
  <c r="C102"/>
  <c r="C105"/>
  <c r="C108"/>
  <c r="C111"/>
  <c r="C114"/>
  <c r="C117"/>
  <c r="C120"/>
  <c r="C123"/>
  <c r="C126"/>
  <c r="C129"/>
  <c r="C141"/>
  <c r="C144"/>
  <c r="AD54"/>
  <c r="AC55" s="1"/>
  <c r="G56" i="6"/>
  <c r="G53"/>
  <c r="AD57" i="7" l="1"/>
  <c r="AC58" s="1"/>
  <c r="AE53" i="6"/>
  <c r="AD60" i="7"/>
  <c r="AC61" s="1"/>
  <c r="AE56" i="6"/>
  <c r="X60" i="7"/>
  <c r="W61" s="1"/>
  <c r="AA60"/>
  <c r="Z61" s="1"/>
  <c r="X57"/>
  <c r="W58" s="1"/>
  <c r="AA57"/>
  <c r="Z58" s="1"/>
  <c r="X54"/>
  <c r="W55" s="1"/>
  <c r="AA54"/>
  <c r="Z55" s="1"/>
  <c r="R57"/>
  <c r="Q58" s="1"/>
  <c r="U57"/>
  <c r="T58" s="1"/>
  <c r="R60"/>
  <c r="Q61" s="1"/>
  <c r="U60"/>
  <c r="T61" s="1"/>
  <c r="R54"/>
  <c r="Q55" s="1"/>
  <c r="U54"/>
  <c r="T55" s="1"/>
  <c r="L57"/>
  <c r="K58" s="1"/>
  <c r="O57"/>
  <c r="N58" s="1"/>
  <c r="L54"/>
  <c r="K55" s="1"/>
  <c r="O54"/>
  <c r="N55" s="1"/>
  <c r="L60"/>
  <c r="K61" s="1"/>
  <c r="O60"/>
  <c r="N61" s="1"/>
  <c r="G56" i="5"/>
  <c r="H56" s="1"/>
  <c r="G59"/>
  <c r="H59" s="1"/>
  <c r="I59"/>
  <c r="K59" s="1"/>
  <c r="L59" s="1"/>
  <c r="I56"/>
  <c r="K56" s="1"/>
  <c r="L56" s="1"/>
  <c r="AD129" i="7" l="1"/>
  <c r="AC130" s="1"/>
  <c r="X129" l="1"/>
  <c r="W130" s="1"/>
  <c r="AA129"/>
  <c r="Z130" s="1"/>
  <c r="R129"/>
  <c r="Q130" s="1"/>
  <c r="U129"/>
  <c r="T130" s="1"/>
  <c r="L129"/>
  <c r="K130" s="1"/>
  <c r="O129"/>
  <c r="N130" s="1"/>
  <c r="G92" i="6"/>
  <c r="AD96" i="7" l="1"/>
  <c r="AC97" s="1"/>
  <c r="AE92" i="6"/>
  <c r="X96" i="7"/>
  <c r="W97" s="1"/>
  <c r="AA96"/>
  <c r="Z97" s="1"/>
  <c r="R96"/>
  <c r="Q97" s="1"/>
  <c r="U96"/>
  <c r="T97" s="1"/>
  <c r="L96"/>
  <c r="K97" s="1"/>
  <c r="O96"/>
  <c r="N97" s="1"/>
  <c r="G86" i="6"/>
  <c r="AD90" i="7" l="1"/>
  <c r="AC91" s="1"/>
  <c r="AE86" i="6"/>
  <c r="X90" i="7"/>
  <c r="W91" s="1"/>
  <c r="AA90"/>
  <c r="Z91" s="1"/>
  <c r="R90"/>
  <c r="Q91" s="1"/>
  <c r="U90"/>
  <c r="T91" s="1"/>
  <c r="L90"/>
  <c r="K91" s="1"/>
  <c r="O90"/>
  <c r="N91" s="1"/>
  <c r="G89" i="5"/>
  <c r="F89"/>
  <c r="J89" s="1"/>
  <c r="E89"/>
  <c r="I89" s="1"/>
  <c r="D89"/>
  <c r="K89" l="1"/>
  <c r="L89" s="1"/>
  <c r="H89"/>
  <c r="G29" i="6" l="1"/>
  <c r="AE29" l="1"/>
  <c r="AA33" i="7"/>
  <c r="Z34" s="1"/>
  <c r="AD33"/>
  <c r="AC34" s="1"/>
  <c r="R33"/>
  <c r="Q34" s="1"/>
  <c r="U33"/>
  <c r="T34" s="1"/>
  <c r="L33"/>
  <c r="K34" s="1"/>
  <c r="O33"/>
  <c r="N34" s="1"/>
  <c r="G83" i="6"/>
  <c r="AD87" i="7" l="1"/>
  <c r="AC88" s="1"/>
  <c r="AE83" i="6"/>
  <c r="X87" i="7"/>
  <c r="W88" s="1"/>
  <c r="AA87"/>
  <c r="Z88" s="1"/>
  <c r="R87"/>
  <c r="Q88" s="1"/>
  <c r="U87"/>
  <c r="T88" s="1"/>
  <c r="L87"/>
  <c r="K88" s="1"/>
  <c r="O87"/>
  <c r="N88" s="1"/>
  <c r="F147" i="4"/>
  <c r="F15" i="7" l="1"/>
  <c r="F147" s="1"/>
  <c r="E95" i="5"/>
  <c r="I95" s="1"/>
  <c r="F95"/>
  <c r="J95" s="1"/>
  <c r="E98"/>
  <c r="I98" s="1"/>
  <c r="F98"/>
  <c r="J98" s="1"/>
  <c r="E101"/>
  <c r="I101" s="1"/>
  <c r="F101"/>
  <c r="J101" s="1"/>
  <c r="E104"/>
  <c r="I104" s="1"/>
  <c r="F104"/>
  <c r="J104" s="1"/>
  <c r="E107"/>
  <c r="I107" s="1"/>
  <c r="F107"/>
  <c r="E110"/>
  <c r="I110" s="1"/>
  <c r="F110"/>
  <c r="E113"/>
  <c r="I113" s="1"/>
  <c r="F113"/>
  <c r="J113" s="1"/>
  <c r="E116"/>
  <c r="I116" s="1"/>
  <c r="F116"/>
  <c r="J116" s="1"/>
  <c r="E119"/>
  <c r="I119" s="1"/>
  <c r="F119"/>
  <c r="J119" s="1"/>
  <c r="E122"/>
  <c r="I122" s="1"/>
  <c r="F122"/>
  <c r="E125"/>
  <c r="I125" s="1"/>
  <c r="F125"/>
  <c r="E128"/>
  <c r="I128" s="1"/>
  <c r="F128"/>
  <c r="J128" s="1"/>
  <c r="E140"/>
  <c r="I140" s="1"/>
  <c r="E143"/>
  <c r="I143" s="1"/>
  <c r="F143"/>
  <c r="J143" s="1"/>
  <c r="E92"/>
  <c r="I92" s="1"/>
  <c r="F92"/>
  <c r="E86"/>
  <c r="I86" s="1"/>
  <c r="F86"/>
  <c r="J86" s="1"/>
  <c r="E83"/>
  <c r="I83" s="1"/>
  <c r="F83"/>
  <c r="J83" s="1"/>
  <c r="D143"/>
  <c r="D140"/>
  <c r="D128"/>
  <c r="D125"/>
  <c r="D122"/>
  <c r="D119"/>
  <c r="D116"/>
  <c r="D113"/>
  <c r="D110"/>
  <c r="D107"/>
  <c r="D104"/>
  <c r="D101"/>
  <c r="D98"/>
  <c r="D95"/>
  <c r="D92"/>
  <c r="D86"/>
  <c r="D83"/>
  <c r="D80"/>
  <c r="D77"/>
  <c r="D74"/>
  <c r="G140" i="6"/>
  <c r="F140" i="5"/>
  <c r="G59" i="6"/>
  <c r="E41" i="5"/>
  <c r="I41" s="1"/>
  <c r="D9" i="11"/>
  <c r="H9" s="1"/>
  <c r="C4"/>
  <c r="E32" i="5"/>
  <c r="I32" s="1"/>
  <c r="F32"/>
  <c r="E35"/>
  <c r="I35" s="1"/>
  <c r="F35"/>
  <c r="E38"/>
  <c r="I38" s="1"/>
  <c r="F38"/>
  <c r="J38" s="1"/>
  <c r="F41"/>
  <c r="J41" s="1"/>
  <c r="E44"/>
  <c r="I44" s="1"/>
  <c r="F44"/>
  <c r="J44" s="1"/>
  <c r="E50"/>
  <c r="I50" s="1"/>
  <c r="F50"/>
  <c r="E53"/>
  <c r="I53" s="1"/>
  <c r="F62"/>
  <c r="E65"/>
  <c r="I65" s="1"/>
  <c r="F65"/>
  <c r="J65" s="1"/>
  <c r="E68"/>
  <c r="I68" s="1"/>
  <c r="F68"/>
  <c r="E71"/>
  <c r="I71" s="1"/>
  <c r="F71"/>
  <c r="E74"/>
  <c r="I74" s="1"/>
  <c r="F74"/>
  <c r="J74" s="1"/>
  <c r="E77"/>
  <c r="I77" s="1"/>
  <c r="F77"/>
  <c r="E80"/>
  <c r="I80" s="1"/>
  <c r="F80"/>
  <c r="J80" s="1"/>
  <c r="AD144" i="7" l="1"/>
  <c r="AC145" s="1"/>
  <c r="AE140" i="6"/>
  <c r="AD63" i="7"/>
  <c r="AC64" s="1"/>
  <c r="AE59" i="6"/>
  <c r="X63" i="7"/>
  <c r="W64" s="1"/>
  <c r="AA63"/>
  <c r="Z64" s="1"/>
  <c r="X144"/>
  <c r="W145" s="1"/>
  <c r="AA144"/>
  <c r="Z145" s="1"/>
  <c r="R63"/>
  <c r="Q64" s="1"/>
  <c r="U63"/>
  <c r="T64" s="1"/>
  <c r="R144"/>
  <c r="Q145" s="1"/>
  <c r="U144"/>
  <c r="T145" s="1"/>
  <c r="L63"/>
  <c r="K64" s="1"/>
  <c r="O63"/>
  <c r="N64" s="1"/>
  <c r="L144"/>
  <c r="K145" s="1"/>
  <c r="O144"/>
  <c r="N145" s="1"/>
  <c r="G143" i="5"/>
  <c r="E62"/>
  <c r="I62" s="1"/>
  <c r="G35"/>
  <c r="L10" i="11"/>
  <c r="L11"/>
  <c r="L12"/>
  <c r="L13"/>
  <c r="L9"/>
  <c r="E13"/>
  <c r="I13" s="1"/>
  <c r="D12"/>
  <c r="H12" s="1"/>
  <c r="D10"/>
  <c r="H10" s="1"/>
  <c r="G32" i="5"/>
  <c r="D13" i="11"/>
  <c r="H13" s="1"/>
  <c r="E12"/>
  <c r="I12" s="1"/>
  <c r="E10"/>
  <c r="I10" s="1"/>
  <c r="J107" i="5"/>
  <c r="K107" s="1"/>
  <c r="L107" s="1"/>
  <c r="D11" i="11"/>
  <c r="H11" s="1"/>
  <c r="E11"/>
  <c r="I11" s="1"/>
  <c r="G50" i="5"/>
  <c r="J32"/>
  <c r="K32" s="1"/>
  <c r="J110"/>
  <c r="K110" s="1"/>
  <c r="G83"/>
  <c r="G71"/>
  <c r="G68"/>
  <c r="J50"/>
  <c r="K50" s="1"/>
  <c r="G41"/>
  <c r="J35"/>
  <c r="K35" s="1"/>
  <c r="K119"/>
  <c r="K116"/>
  <c r="K113"/>
  <c r="K104"/>
  <c r="K101"/>
  <c r="K98"/>
  <c r="L98" s="1"/>
  <c r="G77"/>
  <c r="K44"/>
  <c r="G44"/>
  <c r="K41"/>
  <c r="K38"/>
  <c r="G38"/>
  <c r="K143"/>
  <c r="L143" s="1"/>
  <c r="J140"/>
  <c r="K140" s="1"/>
  <c r="K128"/>
  <c r="J125"/>
  <c r="K125" s="1"/>
  <c r="J122"/>
  <c r="K122" s="1"/>
  <c r="J92"/>
  <c r="K92" s="1"/>
  <c r="K86"/>
  <c r="K83"/>
  <c r="K80"/>
  <c r="G80"/>
  <c r="J77"/>
  <c r="K77" s="1"/>
  <c r="K74"/>
  <c r="G74"/>
  <c r="J71"/>
  <c r="K71" s="1"/>
  <c r="J68"/>
  <c r="K68" s="1"/>
  <c r="K65"/>
  <c r="G65"/>
  <c r="J62"/>
  <c r="K95"/>
  <c r="E29"/>
  <c r="I29" s="1"/>
  <c r="F29"/>
  <c r="J29" s="1"/>
  <c r="D26"/>
  <c r="D29"/>
  <c r="D32"/>
  <c r="D35"/>
  <c r="D38"/>
  <c r="D41"/>
  <c r="D44"/>
  <c r="D50"/>
  <c r="D53"/>
  <c r="D62"/>
  <c r="D65"/>
  <c r="D68"/>
  <c r="D71"/>
  <c r="D23"/>
  <c r="G62" l="1"/>
  <c r="H62" s="1"/>
  <c r="H35"/>
  <c r="L80"/>
  <c r="K62"/>
  <c r="L62" s="1"/>
  <c r="L83"/>
  <c r="L65"/>
  <c r="L113"/>
  <c r="L71"/>
  <c r="L14" i="11"/>
  <c r="J13"/>
  <c r="L104" i="5"/>
  <c r="L140"/>
  <c r="J12" i="11"/>
  <c r="J11"/>
  <c r="J10"/>
  <c r="H68" i="5"/>
  <c r="L44"/>
  <c r="H38"/>
  <c r="L86"/>
  <c r="L74"/>
  <c r="L128"/>
  <c r="L110"/>
  <c r="H50"/>
  <c r="L41"/>
  <c r="L32"/>
  <c r="H143"/>
  <c r="C13" i="11"/>
  <c r="C11"/>
  <c r="L92" i="5"/>
  <c r="C10" i="11"/>
  <c r="G29" i="5"/>
  <c r="H29" s="1"/>
  <c r="C12" i="11"/>
  <c r="L77" i="5"/>
  <c r="K29"/>
  <c r="L29" s="1"/>
  <c r="L122"/>
  <c r="L119"/>
  <c r="L116"/>
  <c r="L101"/>
  <c r="L95"/>
  <c r="H83"/>
  <c r="H80"/>
  <c r="H77"/>
  <c r="H74"/>
  <c r="H71"/>
  <c r="L68"/>
  <c r="H65"/>
  <c r="L50"/>
  <c r="H44"/>
  <c r="H41"/>
  <c r="L38"/>
  <c r="L35"/>
  <c r="H32"/>
  <c r="K10" i="11" l="1"/>
  <c r="K11"/>
  <c r="K13"/>
  <c r="K12"/>
  <c r="G101" i="6"/>
  <c r="AD105" i="7" l="1"/>
  <c r="AC106" s="1"/>
  <c r="AE101" i="6"/>
  <c r="X105" i="7"/>
  <c r="W106" s="1"/>
  <c r="AA105"/>
  <c r="Z106" s="1"/>
  <c r="R105"/>
  <c r="Q106" s="1"/>
  <c r="U105"/>
  <c r="T106" s="1"/>
  <c r="L105"/>
  <c r="K106" s="1"/>
  <c r="O105"/>
  <c r="N106" s="1"/>
  <c r="G104" i="5"/>
  <c r="H104" s="1"/>
  <c r="F17" l="1"/>
  <c r="G107" i="6" l="1"/>
  <c r="AD111" i="7" l="1"/>
  <c r="AC112" s="1"/>
  <c r="AE107" i="6"/>
  <c r="X111" i="7"/>
  <c r="W112" s="1"/>
  <c r="AA111"/>
  <c r="Z112" s="1"/>
  <c r="R111"/>
  <c r="Q112" s="1"/>
  <c r="U111"/>
  <c r="T112" s="1"/>
  <c r="L111"/>
  <c r="K112" s="1"/>
  <c r="O111"/>
  <c r="N112" s="1"/>
  <c r="G110" i="5"/>
  <c r="H110" s="1"/>
  <c r="J149" l="1"/>
  <c r="AD153" i="7"/>
  <c r="G35" i="6" l="1"/>
  <c r="G38"/>
  <c r="AD45" i="7"/>
  <c r="AC46" s="1"/>
  <c r="G47" i="6"/>
  <c r="AD39" i="7" l="1"/>
  <c r="AC40" s="1"/>
  <c r="AE35" i="6"/>
  <c r="AD51" i="7"/>
  <c r="AC52" s="1"/>
  <c r="AE47" i="6"/>
  <c r="AD42" i="7"/>
  <c r="AC43" s="1"/>
  <c r="AE38" i="6"/>
  <c r="X51" i="7"/>
  <c r="W52" s="1"/>
  <c r="AA51"/>
  <c r="Z52" s="1"/>
  <c r="X39"/>
  <c r="W40" s="1"/>
  <c r="AA39"/>
  <c r="Z40" s="1"/>
  <c r="X42"/>
  <c r="W43" s="1"/>
  <c r="AA42"/>
  <c r="Z43" s="1"/>
  <c r="X45"/>
  <c r="W46" s="1"/>
  <c r="AA45"/>
  <c r="Z46" s="1"/>
  <c r="R42"/>
  <c r="Q43" s="1"/>
  <c r="U42"/>
  <c r="T43" s="1"/>
  <c r="R39"/>
  <c r="Q40" s="1"/>
  <c r="U39"/>
  <c r="T40" s="1"/>
  <c r="R45"/>
  <c r="Q46" s="1"/>
  <c r="U45"/>
  <c r="T46" s="1"/>
  <c r="R51"/>
  <c r="Q52" s="1"/>
  <c r="U51"/>
  <c r="T52" s="1"/>
  <c r="L39"/>
  <c r="K40" s="1"/>
  <c r="O39"/>
  <c r="N40" s="1"/>
  <c r="L42"/>
  <c r="K43" s="1"/>
  <c r="O42"/>
  <c r="N43" s="1"/>
  <c r="L45"/>
  <c r="K46" s="1"/>
  <c r="O45"/>
  <c r="N46" s="1"/>
  <c r="L51"/>
  <c r="K52" s="1"/>
  <c r="O51"/>
  <c r="N52" s="1"/>
  <c r="G14" i="6"/>
  <c r="AE14" l="1"/>
  <c r="AD18" i="7"/>
  <c r="X18"/>
  <c r="AA18"/>
  <c r="R18"/>
  <c r="U18"/>
  <c r="O18"/>
  <c r="L18"/>
  <c r="F26" i="5"/>
  <c r="F23"/>
  <c r="J23" s="1"/>
  <c r="F20"/>
  <c r="E26"/>
  <c r="E23"/>
  <c r="E20"/>
  <c r="D20"/>
  <c r="Z19" i="7" l="1"/>
  <c r="N19"/>
  <c r="W19"/>
  <c r="Q19"/>
  <c r="K19"/>
  <c r="T19"/>
  <c r="AC19"/>
  <c r="I23" i="5"/>
  <c r="I20"/>
  <c r="G26"/>
  <c r="J26"/>
  <c r="J20"/>
  <c r="G20"/>
  <c r="I26"/>
  <c r="G23"/>
  <c r="H26" l="1"/>
  <c r="K20"/>
  <c r="L20" s="1"/>
  <c r="K26"/>
  <c r="L26" s="1"/>
  <c r="K23"/>
  <c r="L23" s="1"/>
  <c r="H23"/>
  <c r="H20"/>
  <c r="H14" i="11" l="1"/>
  <c r="D7" i="4" l="1"/>
  <c r="F7" i="5"/>
  <c r="J7" i="7"/>
  <c r="G6" i="1"/>
  <c r="D17" i="5"/>
  <c r="D14"/>
  <c r="D146" s="1"/>
  <c r="D13" i="1"/>
  <c r="E17" i="5"/>
  <c r="G17" s="1"/>
  <c r="G7" i="1"/>
  <c r="D8" i="4" s="1"/>
  <c r="J8" i="7"/>
  <c r="F8" i="5" s="1"/>
  <c r="C9" i="11" l="1"/>
  <c r="J17" i="5"/>
  <c r="I17"/>
  <c r="K17" l="1"/>
  <c r="L17" s="1"/>
  <c r="H17"/>
  <c r="C14" i="11"/>
  <c r="F12"/>
  <c r="G12" s="1"/>
  <c r="F13"/>
  <c r="G13" s="1"/>
  <c r="F11"/>
  <c r="G11" s="1"/>
  <c r="D14"/>
  <c r="F10"/>
  <c r="G10" l="1"/>
  <c r="G116" i="6" l="1"/>
  <c r="G89"/>
  <c r="G98"/>
  <c r="G104"/>
  <c r="G113"/>
  <c r="G122"/>
  <c r="G137"/>
  <c r="G17"/>
  <c r="G20"/>
  <c r="G23"/>
  <c r="G26"/>
  <c r="G32"/>
  <c r="G62"/>
  <c r="G65"/>
  <c r="G68"/>
  <c r="G71"/>
  <c r="G74"/>
  <c r="AD81" i="7"/>
  <c r="AC82" s="1"/>
  <c r="G110" i="6"/>
  <c r="G80"/>
  <c r="G95"/>
  <c r="G119"/>
  <c r="AD78" i="7" l="1"/>
  <c r="AC79" s="1"/>
  <c r="AE74" i="6"/>
  <c r="AD24" i="7"/>
  <c r="AC25" s="1"/>
  <c r="AE20" i="6"/>
  <c r="AD117" i="7"/>
  <c r="AC118" s="1"/>
  <c r="AE113" i="6"/>
  <c r="AD75" i="7"/>
  <c r="AC76" s="1"/>
  <c r="AE71" i="6"/>
  <c r="AD36" i="7"/>
  <c r="AC37" s="1"/>
  <c r="AE32" i="6"/>
  <c r="AE17"/>
  <c r="AD108" i="7"/>
  <c r="AC109" s="1"/>
  <c r="AE104" i="6"/>
  <c r="AD114" i="7"/>
  <c r="AC115" s="1"/>
  <c r="AE110" i="6"/>
  <c r="AD72" i="7"/>
  <c r="AC73" s="1"/>
  <c r="AE68" i="6"/>
  <c r="AD30" i="7"/>
  <c r="AC31" s="1"/>
  <c r="AE26" i="6"/>
  <c r="AD141" i="7"/>
  <c r="AC142" s="1"/>
  <c r="AE137" i="6"/>
  <c r="AD102" i="7"/>
  <c r="AC103" s="1"/>
  <c r="AE98" i="6"/>
  <c r="AD99" i="7"/>
  <c r="AC100" s="1"/>
  <c r="AE95" i="6"/>
  <c r="AD66" i="7"/>
  <c r="AC67" s="1"/>
  <c r="AE62" i="6"/>
  <c r="AD120" i="7"/>
  <c r="AC121" s="1"/>
  <c r="AE116" i="6"/>
  <c r="AD84" i="7"/>
  <c r="AC85" s="1"/>
  <c r="AE80" i="6"/>
  <c r="AD123" i="7"/>
  <c r="AC124" s="1"/>
  <c r="AE119" i="6"/>
  <c r="AD69" i="7"/>
  <c r="AC70" s="1"/>
  <c r="AE65" i="6"/>
  <c r="AD27" i="7"/>
  <c r="AC28" s="1"/>
  <c r="AE23" i="6"/>
  <c r="AD126" i="7"/>
  <c r="AC127" s="1"/>
  <c r="AD93"/>
  <c r="AC94" s="1"/>
  <c r="AE89" i="6"/>
  <c r="AD21" i="7"/>
  <c r="X78"/>
  <c r="W79" s="1"/>
  <c r="AA78"/>
  <c r="Z79" s="1"/>
  <c r="X66"/>
  <c r="W67" s="1"/>
  <c r="AA66"/>
  <c r="Z67" s="1"/>
  <c r="X117"/>
  <c r="W118" s="1"/>
  <c r="AA117"/>
  <c r="Z118" s="1"/>
  <c r="X123"/>
  <c r="W124" s="1"/>
  <c r="AA123"/>
  <c r="Z124" s="1"/>
  <c r="X27"/>
  <c r="W28" s="1"/>
  <c r="AA27"/>
  <c r="Z28" s="1"/>
  <c r="X93"/>
  <c r="W94" s="1"/>
  <c r="AA93"/>
  <c r="Z94" s="1"/>
  <c r="X114"/>
  <c r="W115" s="1"/>
  <c r="AA114"/>
  <c r="Z115" s="1"/>
  <c r="X72"/>
  <c r="W73" s="1"/>
  <c r="AA72"/>
  <c r="Z73" s="1"/>
  <c r="X30"/>
  <c r="W31" s="1"/>
  <c r="AA30"/>
  <c r="Z31" s="1"/>
  <c r="X141"/>
  <c r="W142" s="1"/>
  <c r="AA141"/>
  <c r="Z142" s="1"/>
  <c r="X102"/>
  <c r="W103" s="1"/>
  <c r="AA102"/>
  <c r="Z103" s="1"/>
  <c r="X99"/>
  <c r="W100" s="1"/>
  <c r="AA99"/>
  <c r="Z100" s="1"/>
  <c r="X24"/>
  <c r="W25" s="1"/>
  <c r="AA24"/>
  <c r="Z25" s="1"/>
  <c r="X120"/>
  <c r="W121" s="1"/>
  <c r="AA120"/>
  <c r="Z121" s="1"/>
  <c r="X81"/>
  <c r="W82" s="1"/>
  <c r="AA81"/>
  <c r="Z82" s="1"/>
  <c r="X69"/>
  <c r="W70" s="1"/>
  <c r="AA69"/>
  <c r="Z70" s="1"/>
  <c r="X126"/>
  <c r="W127" s="1"/>
  <c r="AA126"/>
  <c r="Z127" s="1"/>
  <c r="X84"/>
  <c r="W85" s="1"/>
  <c r="AA84"/>
  <c r="Z85" s="1"/>
  <c r="X75"/>
  <c r="W76" s="1"/>
  <c r="AA75"/>
  <c r="Z76" s="1"/>
  <c r="X36"/>
  <c r="W37" s="1"/>
  <c r="AA36"/>
  <c r="Z37" s="1"/>
  <c r="X21"/>
  <c r="AA21"/>
  <c r="X108"/>
  <c r="W109" s="1"/>
  <c r="AA108"/>
  <c r="Z109" s="1"/>
  <c r="R75"/>
  <c r="Q76" s="1"/>
  <c r="U75"/>
  <c r="T76" s="1"/>
  <c r="R99"/>
  <c r="Q100" s="1"/>
  <c r="U99"/>
  <c r="T100" s="1"/>
  <c r="R78"/>
  <c r="Q79" s="1"/>
  <c r="U78"/>
  <c r="T79" s="1"/>
  <c r="R66"/>
  <c r="Q67" s="1"/>
  <c r="U66"/>
  <c r="T67" s="1"/>
  <c r="R24"/>
  <c r="Q25" s="1"/>
  <c r="U24"/>
  <c r="T25" s="1"/>
  <c r="R117"/>
  <c r="Q118" s="1"/>
  <c r="U117"/>
  <c r="T118" s="1"/>
  <c r="R120"/>
  <c r="Q121" s="1"/>
  <c r="U120"/>
  <c r="T121" s="1"/>
  <c r="R81"/>
  <c r="Q82" s="1"/>
  <c r="U81"/>
  <c r="T82" s="1"/>
  <c r="R27"/>
  <c r="Q28" s="1"/>
  <c r="U27"/>
  <c r="T28" s="1"/>
  <c r="R126"/>
  <c r="Q127" s="1"/>
  <c r="U126"/>
  <c r="T127" s="1"/>
  <c r="R93"/>
  <c r="Q94" s="1"/>
  <c r="U93"/>
  <c r="T94" s="1"/>
  <c r="R123"/>
  <c r="Q124" s="1"/>
  <c r="U123"/>
  <c r="T124" s="1"/>
  <c r="R69"/>
  <c r="Q70" s="1"/>
  <c r="U69"/>
  <c r="T70" s="1"/>
  <c r="R114"/>
  <c r="Q115" s="1"/>
  <c r="U114"/>
  <c r="T115" s="1"/>
  <c r="R72"/>
  <c r="Q73" s="1"/>
  <c r="U72"/>
  <c r="T73" s="1"/>
  <c r="R30"/>
  <c r="Q31" s="1"/>
  <c r="U30"/>
  <c r="T31" s="1"/>
  <c r="R141"/>
  <c r="Q142" s="1"/>
  <c r="U141"/>
  <c r="T142" s="1"/>
  <c r="R102"/>
  <c r="Q103" s="1"/>
  <c r="U102"/>
  <c r="T103" s="1"/>
  <c r="R84"/>
  <c r="Q85" s="1"/>
  <c r="U84"/>
  <c r="T85" s="1"/>
  <c r="R36"/>
  <c r="Q37" s="1"/>
  <c r="U36"/>
  <c r="T37" s="1"/>
  <c r="R21"/>
  <c r="U21"/>
  <c r="R108"/>
  <c r="Q109" s="1"/>
  <c r="U108"/>
  <c r="T109" s="1"/>
  <c r="O21"/>
  <c r="L99"/>
  <c r="K100" s="1"/>
  <c r="O99"/>
  <c r="N100" s="1"/>
  <c r="L78"/>
  <c r="K79" s="1"/>
  <c r="O78"/>
  <c r="N79" s="1"/>
  <c r="L66"/>
  <c r="K67" s="1"/>
  <c r="O66"/>
  <c r="N67" s="1"/>
  <c r="L24"/>
  <c r="K25" s="1"/>
  <c r="O24"/>
  <c r="N25" s="1"/>
  <c r="L117"/>
  <c r="K118" s="1"/>
  <c r="O117"/>
  <c r="N118" s="1"/>
  <c r="L120"/>
  <c r="K121" s="1"/>
  <c r="O120"/>
  <c r="N121" s="1"/>
  <c r="L123"/>
  <c r="K124" s="1"/>
  <c r="O123"/>
  <c r="N124" s="1"/>
  <c r="L81"/>
  <c r="K82" s="1"/>
  <c r="O81"/>
  <c r="N82" s="1"/>
  <c r="L69"/>
  <c r="K70" s="1"/>
  <c r="O69"/>
  <c r="N70" s="1"/>
  <c r="L27"/>
  <c r="K28" s="1"/>
  <c r="O27"/>
  <c r="N28" s="1"/>
  <c r="L126"/>
  <c r="K127" s="1"/>
  <c r="O126"/>
  <c r="N127" s="1"/>
  <c r="L93"/>
  <c r="K94" s="1"/>
  <c r="O93"/>
  <c r="N94" s="1"/>
  <c r="L114"/>
  <c r="K115" s="1"/>
  <c r="O114"/>
  <c r="N115" s="1"/>
  <c r="L72"/>
  <c r="K73" s="1"/>
  <c r="O72"/>
  <c r="N73" s="1"/>
  <c r="L30"/>
  <c r="K31" s="1"/>
  <c r="O30"/>
  <c r="N31" s="1"/>
  <c r="L141"/>
  <c r="K142" s="1"/>
  <c r="O141"/>
  <c r="N142" s="1"/>
  <c r="L102"/>
  <c r="K103" s="1"/>
  <c r="O102"/>
  <c r="N103" s="1"/>
  <c r="L84"/>
  <c r="K85" s="1"/>
  <c r="O84"/>
  <c r="N85" s="1"/>
  <c r="L75"/>
  <c r="K76" s="1"/>
  <c r="O75"/>
  <c r="N76" s="1"/>
  <c r="L36"/>
  <c r="K37" s="1"/>
  <c r="O36"/>
  <c r="N37" s="1"/>
  <c r="L108"/>
  <c r="K109" s="1"/>
  <c r="O108"/>
  <c r="N109" s="1"/>
  <c r="L21"/>
  <c r="G128" i="5"/>
  <c r="H128" s="1"/>
  <c r="G95"/>
  <c r="H95" s="1"/>
  <c r="G122"/>
  <c r="H122" s="1"/>
  <c r="G98"/>
  <c r="H98" s="1"/>
  <c r="G113"/>
  <c r="H113" s="1"/>
  <c r="G125"/>
  <c r="G116"/>
  <c r="H116" s="1"/>
  <c r="G107"/>
  <c r="H107" s="1"/>
  <c r="G101"/>
  <c r="H101" s="1"/>
  <c r="G86"/>
  <c r="G140"/>
  <c r="H140" s="1"/>
  <c r="G92"/>
  <c r="H92" s="1"/>
  <c r="G119"/>
  <c r="H119" s="1"/>
  <c r="K22" i="7" l="1"/>
  <c r="L147"/>
  <c r="N22"/>
  <c r="O147"/>
  <c r="Q22"/>
  <c r="R147"/>
  <c r="Q148" s="1"/>
  <c r="W22"/>
  <c r="X147"/>
  <c r="W148" s="1"/>
  <c r="T22"/>
  <c r="U147"/>
  <c r="T148" s="1"/>
  <c r="Z22"/>
  <c r="AA147"/>
  <c r="Z148" s="1"/>
  <c r="AC22"/>
  <c r="AC148"/>
  <c r="H86" i="5"/>
  <c r="E16" i="7"/>
  <c r="F53" i="5" l="1"/>
  <c r="E9" i="11"/>
  <c r="I9" s="1"/>
  <c r="J53" i="5" l="1"/>
  <c r="F9" i="11"/>
  <c r="F14" s="1"/>
  <c r="I14"/>
  <c r="J9"/>
  <c r="E14"/>
  <c r="G53" i="5"/>
  <c r="K53" l="1"/>
  <c r="G9" i="11"/>
  <c r="G14" s="1"/>
  <c r="H53" i="5"/>
  <c r="E148" i="7"/>
  <c r="J14" i="11"/>
  <c r="K9"/>
  <c r="K14" s="1"/>
  <c r="N148" i="7" l="1"/>
  <c r="H148"/>
  <c r="K148"/>
  <c r="L53" i="5"/>
  <c r="AD15" i="7"/>
  <c r="E144" i="6"/>
  <c r="F14" i="5"/>
  <c r="E14"/>
  <c r="E146" s="1"/>
  <c r="F146" l="1"/>
  <c r="J14"/>
  <c r="J146" s="1"/>
  <c r="G14"/>
  <c r="I14"/>
  <c r="H14" l="1"/>
  <c r="G146"/>
  <c r="H146" s="1"/>
  <c r="I146"/>
  <c r="K14"/>
  <c r="L14" l="1"/>
  <c r="K146"/>
  <c r="L146" s="1"/>
</calcChain>
</file>

<file path=xl/sharedStrings.xml><?xml version="1.0" encoding="utf-8"?>
<sst xmlns="http://schemas.openxmlformats.org/spreadsheetml/2006/main" count="980" uniqueCount="166">
  <si>
    <t>FORM POK- I</t>
  </si>
  <si>
    <t>DINAS/BADAN/KANTOR/BAGIAN</t>
  </si>
  <si>
    <t>SUMBER DANA</t>
  </si>
  <si>
    <t xml:space="preserve"> </t>
  </si>
  <si>
    <t>TAHUN ANGGARAN</t>
  </si>
  <si>
    <t>S.D TUTUP BULAN</t>
  </si>
  <si>
    <t>NO</t>
  </si>
  <si>
    <t>KODE REKENING/NAMA KEGIATAN</t>
  </si>
  <si>
    <t>DANA  ( Rp )</t>
  </si>
  <si>
    <t>LOKASI KEGIATAN</t>
  </si>
  <si>
    <t>LOKASI</t>
  </si>
  <si>
    <t>PELAKSANAAN</t>
  </si>
  <si>
    <t>DIKERJAKAN OLEH</t>
  </si>
  <si>
    <t>a.</t>
  </si>
  <si>
    <t>PPTK</t>
  </si>
  <si>
    <t>MULAI</t>
  </si>
  <si>
    <t>SELESAI</t>
  </si>
  <si>
    <t>b.</t>
  </si>
  <si>
    <t>KONTRAK</t>
  </si>
  <si>
    <t>BEND. PENGLRN</t>
  </si>
  <si>
    <t>Kab. Karanganyar</t>
  </si>
  <si>
    <t>DI KABUPATEN KARANGANYAR</t>
  </si>
  <si>
    <t>REALISASI PERKEMBANGAN PELAKSANAAN PEKERJAAN/KEGIATAN SAMPAI DENGAN BULAN</t>
  </si>
  <si>
    <t>DPA</t>
  </si>
  <si>
    <t>MARET</t>
  </si>
  <si>
    <t>APRIL</t>
  </si>
  <si>
    <t>MEI</t>
  </si>
  <si>
    <t>JUNI</t>
  </si>
  <si>
    <t>JULI</t>
  </si>
  <si>
    <t>A</t>
  </si>
  <si>
    <t>D</t>
  </si>
  <si>
    <t>KETERANGAN</t>
  </si>
  <si>
    <t>A. TARGET</t>
  </si>
  <si>
    <t>B. REALISASI FISIK</t>
  </si>
  <si>
    <t>C. S P2D.</t>
  </si>
  <si>
    <t>D. SPJ</t>
  </si>
  <si>
    <t>FORM POK -III</t>
  </si>
  <si>
    <t>S P2D</t>
  </si>
  <si>
    <t>S P J</t>
  </si>
  <si>
    <t>FISIK %</t>
  </si>
  <si>
    <t>KET</t>
  </si>
  <si>
    <t>s.d Bulan Lalu(Rp)</t>
  </si>
  <si>
    <t>Bulan ini (Rp)</t>
  </si>
  <si>
    <t>s.d. Bulan ini (Rp)</t>
  </si>
  <si>
    <t>%</t>
  </si>
  <si>
    <t>Penempatan PNS</t>
  </si>
  <si>
    <t>FORM POK-IV</t>
  </si>
  <si>
    <t>MASALAH / HAMBATAN YANG DITEMUI DALAM PELAKSANAAN PEKERJAAN / KEGIATAN</t>
  </si>
  <si>
    <t>SERTA USAHA YANG DILAKUKAN DAN ATAU DISARANKAN UNTUK MENGATASI</t>
  </si>
  <si>
    <t>APAKAH MASIH DIPERLUKAN TINDAK LANJUT</t>
  </si>
  <si>
    <t>YA</t>
  </si>
  <si>
    <t>TIDAK</t>
  </si>
  <si>
    <t>Ya</t>
  </si>
  <si>
    <t>-</t>
  </si>
  <si>
    <t>JUMLAH RATA  - RATA</t>
  </si>
  <si>
    <t>FORM POK-II</t>
  </si>
  <si>
    <t>OLEH SIAPA (INSTANSI YANG DIHARAPKAN DAPAT MEMBANTU)</t>
  </si>
  <si>
    <t>USAHA YANG TELAH DILAKUKAN (KAPAN DAN APA / BAGAIMANA)</t>
  </si>
  <si>
    <t>URAIAN/PERINCIAN MASALAH (KAPAN DAN APA MASALAHNYA)</t>
  </si>
  <si>
    <t>Penyelesaian Kartu-kartu Pegawai</t>
  </si>
  <si>
    <t>Penyediaan jasa surat menyurat</t>
  </si>
  <si>
    <t>TAHUN</t>
  </si>
  <si>
    <t>BULAN</t>
  </si>
  <si>
    <t>AGUSTUS</t>
  </si>
  <si>
    <t>PEBRUARI</t>
  </si>
  <si>
    <t>JANUARI</t>
  </si>
  <si>
    <t>OKTOBER</t>
  </si>
  <si>
    <t>NOPEMBER</t>
  </si>
  <si>
    <t>DESEMBER</t>
  </si>
  <si>
    <t>A. DPA</t>
  </si>
  <si>
    <t>B. KONTRAK</t>
  </si>
  <si>
    <t>DANA (Rp.)</t>
  </si>
  <si>
    <t>KODE REKENING/ NAMA KEGIATAN</t>
  </si>
  <si>
    <t>SEPTEMBER</t>
  </si>
  <si>
    <t>FISIK</t>
  </si>
  <si>
    <t>s.d Bulan Lalu (Rp)</t>
  </si>
  <si>
    <t>Gaji   Pegawai  dan Tunjangan Penghasilan PNS</t>
  </si>
  <si>
    <t>Penataan Sistem Administrasi Kenaikan Pangkat Otomatis PNS</t>
  </si>
  <si>
    <t>Penyusunan LP2P PNS Kabupaten Karanganyar</t>
  </si>
  <si>
    <t>Penyelesaian Ajuan Pensiun PNS</t>
  </si>
  <si>
    <t>Penyelesaian ijin Perkawinan dan Perceraian</t>
  </si>
  <si>
    <t>Bulan ini      (Rp)</t>
  </si>
  <si>
    <t>Sosialisasi Peraturan Perundang-Undangan Bidang Kepegawaian</t>
  </si>
  <si>
    <t>Pebruari</t>
  </si>
  <si>
    <t>SEKRETARIAT</t>
  </si>
  <si>
    <t>DIKLAT</t>
  </si>
  <si>
    <t>MUTASI</t>
  </si>
  <si>
    <t>PENGEMBANGAN</t>
  </si>
  <si>
    <t>PEMBINAAN</t>
  </si>
  <si>
    <t>NAMA BIDANG</t>
  </si>
  <si>
    <t xml:space="preserve">REKAPITULASI LAPORAN PERKEMBANGAN OPERASIONAL KEGIATAN </t>
  </si>
  <si>
    <t xml:space="preserve">BADAN KEPEGAWAIAN DAERAH </t>
  </si>
  <si>
    <t>Kondisi s/d Bulan</t>
  </si>
  <si>
    <t xml:space="preserve">Maret </t>
  </si>
  <si>
    <t xml:space="preserve">April </t>
  </si>
  <si>
    <t>Mei</t>
  </si>
  <si>
    <t>Juni</t>
  </si>
  <si>
    <t xml:space="preserve">LAPORAN PELAKSANAAN KEGIATAN/PEKERJAAN </t>
  </si>
  <si>
    <t>Sept</t>
  </si>
  <si>
    <t>Okt</t>
  </si>
  <si>
    <t>Diklat Kepemimpinan Tingkat III</t>
  </si>
  <si>
    <t>Nop</t>
  </si>
  <si>
    <t>Selaku PENGGUNA ANGGARAN</t>
  </si>
  <si>
    <t>Pengelolaan SIMPEG</t>
  </si>
  <si>
    <t>JUMLAH TOTAL</t>
  </si>
  <si>
    <t>: APBD KABUPATEN KARANGANYAR</t>
  </si>
  <si>
    <t>ANGGARAN</t>
  </si>
  <si>
    <t>Penyediaan Jasa Komunikasi, Sumber Daya Air, Listrik &amp; Internet</t>
  </si>
  <si>
    <t>Penyediaan Alat Tulis Kantor</t>
  </si>
  <si>
    <t>Penyediaan Barang Cetakan Dan Penggandaan</t>
  </si>
  <si>
    <t>Penyediaan Komponen Instalasi Listrik/Penerangan Bangunan Kantor</t>
  </si>
  <si>
    <t>Penyediaan Bahan Bacaan Dan Peraturan Perundang-Undangan</t>
  </si>
  <si>
    <t>Penyediaan Makanan Dan Minuman</t>
  </si>
  <si>
    <t>Pemeliharaan Ruti/Berkala Kendaraan Dinas/Operasional</t>
  </si>
  <si>
    <t>Pendidikan Dan Pelatihan Teknis Dan Tugas Dan Fungsi Bagi PNSD</t>
  </si>
  <si>
    <t>Penyusunan Rencana Pembinaan Karier PNS</t>
  </si>
  <si>
    <t>Ujian Dinas Kenaikan Pangkat/Golongan Dan Penyesuaian Ijazah</t>
  </si>
  <si>
    <t>Penyelesaian Ijin Belajar Dan Ijin Penggunaan Gelar</t>
  </si>
  <si>
    <t>Proses Penanganan Kasus-Kasus Pelanggaran Disiplin PNS</t>
  </si>
  <si>
    <t>Penilaian Prestasi Kerja PNS</t>
  </si>
  <si>
    <t>Drs. SISWANTO, MM</t>
  </si>
  <si>
    <t>NIP. 19611128 198211 1 001</t>
  </si>
  <si>
    <t>Rapat-Rapat Koordinasi ke Dalam/Luar Daerah</t>
  </si>
  <si>
    <t>FISIK   %</t>
  </si>
  <si>
    <t>Bulan ini        (Rp)</t>
  </si>
  <si>
    <t>JUMLAH</t>
  </si>
  <si>
    <t>Januari</t>
  </si>
  <si>
    <t>Juli</t>
  </si>
  <si>
    <t>Agustus</t>
  </si>
  <si>
    <t>Penyusunan Laporan Capaian Kinerja dan Ikhtisar Realisasi Kinerja SKPD</t>
  </si>
  <si>
    <t>Diklat Kepemimpinan Tingkat IV</t>
  </si>
  <si>
    <t>Pemeliharaan Rutin/Berkala Gedung Kantor</t>
  </si>
  <si>
    <t>Des</t>
  </si>
  <si>
    <t>Pengadaan Perlengkapan Gedung Kantor</t>
  </si>
  <si>
    <t>Penyediaan jasa kebersihan kantor</t>
  </si>
  <si>
    <t>Penyusunan pelaporan pengelolaan keuangan SKPD</t>
  </si>
  <si>
    <t>Pemerataan PNS</t>
  </si>
  <si>
    <t>Pemberian Piagam Penghargaan Jasa Pengabdian PNS"SATYA LANCANA KARYA SATYA"</t>
  </si>
  <si>
    <t>Penerimaan Calon Aparatur Sipil Negara</t>
  </si>
  <si>
    <t>: 2017</t>
  </si>
  <si>
    <t>: BADAN KEPEGAWAIAN DAN PENGEMBANGAN SDM KAB. KARANGANYAR</t>
  </si>
  <si>
    <t>REALISASI PENGGUNAAN DANA PEKERJAAN / KEGIATAN TAHUN ANGGARAN 2017</t>
  </si>
  <si>
    <t>KEPALA BKPSDM KAB. KARANGANYAR</t>
  </si>
  <si>
    <t xml:space="preserve"> KEPALA  BKPSDM KAB. KARANGANYAR</t>
  </si>
  <si>
    <t>KEPALA  BKPSDM KAB. KARANGANYAR</t>
  </si>
  <si>
    <t>Pemeliharaan Ruti/Berkala Peralatan Gedung Kantor</t>
  </si>
  <si>
    <t>Dokumentasi Arsip Digital</t>
  </si>
  <si>
    <t>Pendidikan dan Pelatihan Komputer</t>
  </si>
  <si>
    <t>Seleksi Penerimaan CPNS Daerah</t>
  </si>
  <si>
    <t xml:space="preserve">Seleksi Terbuka Jabatan Tinggi Pratama </t>
  </si>
  <si>
    <t>Penyusunan Rencana Pembinaan Karier Jabatan Fungsional</t>
  </si>
  <si>
    <t>JANUARI 2017</t>
  </si>
  <si>
    <t>DESEMBER 2017</t>
  </si>
  <si>
    <t>JUNI 2017</t>
  </si>
  <si>
    <t>BKPSDM</t>
  </si>
  <si>
    <t>BKPSDM Kab. KRA</t>
  </si>
  <si>
    <t>PERMASALAHAN</t>
  </si>
  <si>
    <t>B                                 C</t>
  </si>
  <si>
    <t>TAHUN ANGGARAN 2017 DI KABUPATEN KARANGANYAR</t>
  </si>
  <si>
    <t>Pemberian Layanan Klaim JKK (Jaminan Kecelakaan Kerja) dan JKM (Jaminan Kematian)</t>
  </si>
  <si>
    <t>Pemberian Cuti Pegawai Negeri Sipil</t>
  </si>
  <si>
    <t>Talent Pool</t>
  </si>
  <si>
    <t>Pengadaan Komputer</t>
  </si>
  <si>
    <t>OKTOBER 2017</t>
  </si>
  <si>
    <t>: DESEMBER 2017</t>
  </si>
  <si>
    <t>Karanganyar, 2 Januari 2018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</si>
</sst>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0_);_(* \(#,##0.000000\);_(* &quot;-&quot;??_);_(@_)"/>
    <numFmt numFmtId="167" formatCode="0.0"/>
    <numFmt numFmtId="168" formatCode="_(* #,##0.0_);_(* \(#,##0.0\);_(* &quot;-&quot;_);_(@_)"/>
    <numFmt numFmtId="169" formatCode="_(* #,##0.0_);_(* \(#,##0.0\);_(* &quot;-&quot;?_);_(@_)"/>
    <numFmt numFmtId="170" formatCode="0.0%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.5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b/>
      <sz val="10"/>
      <color rgb="FF000000"/>
      <name val="Arial"/>
      <family val="2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 vertical="top"/>
    </xf>
    <xf numFmtId="9" fontId="13" fillId="0" borderId="0" applyFont="0" applyFill="0" applyBorder="0" applyAlignment="0" applyProtection="0"/>
  </cellStyleXfs>
  <cellXfs count="72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9" fillId="0" borderId="21" xfId="0" applyFont="1" applyBorder="1" applyAlignment="1">
      <alignment horizontal="center" vertical="center"/>
    </xf>
    <xf numFmtId="41" fontId="9" fillId="0" borderId="23" xfId="2" applyFont="1" applyBorder="1" applyAlignment="1">
      <alignment vertical="center"/>
    </xf>
    <xf numFmtId="41" fontId="9" fillId="0" borderId="21" xfId="2" applyFont="1" applyBorder="1" applyAlignment="1">
      <alignment vertical="center"/>
    </xf>
    <xf numFmtId="165" fontId="9" fillId="0" borderId="21" xfId="2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41" fontId="9" fillId="0" borderId="24" xfId="2" applyFont="1" applyBorder="1" applyAlignment="1">
      <alignment vertical="center"/>
    </xf>
    <xf numFmtId="41" fontId="9" fillId="0" borderId="22" xfId="2" applyFont="1" applyBorder="1" applyAlignment="1">
      <alignment vertical="center"/>
    </xf>
    <xf numFmtId="165" fontId="9" fillId="0" borderId="22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1" fontId="11" fillId="0" borderId="8" xfId="2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7" fillId="0" borderId="0" xfId="0" applyFont="1" applyBorder="1" applyAlignment="1"/>
    <xf numFmtId="0" fontId="14" fillId="0" borderId="1" xfId="0" applyFont="1" applyBorder="1" applyAlignment="1">
      <alignment horizontal="center" vertical="center"/>
    </xf>
    <xf numFmtId="164" fontId="14" fillId="0" borderId="10" xfId="1" applyNumberFormat="1" applyFont="1" applyBorder="1" applyAlignment="1">
      <alignment vertical="center"/>
    </xf>
    <xf numFmtId="0" fontId="17" fillId="0" borderId="0" xfId="0" applyFont="1"/>
    <xf numFmtId="164" fontId="14" fillId="0" borderId="11" xfId="1" applyNumberFormat="1" applyFont="1" applyBorder="1" applyAlignment="1">
      <alignment vertical="center"/>
    </xf>
    <xf numFmtId="164" fontId="14" fillId="0" borderId="10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NumberFormat="1" applyFont="1" applyFill="1" applyBorder="1"/>
    <xf numFmtId="0" fontId="14" fillId="0" borderId="0" xfId="0" applyFont="1" applyBorder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1" applyNumberFormat="1" applyFont="1" applyFill="1" applyBorder="1"/>
    <xf numFmtId="43" fontId="14" fillId="0" borderId="0" xfId="1" applyFont="1" applyFill="1" applyBorder="1"/>
    <xf numFmtId="164" fontId="14" fillId="0" borderId="0" xfId="1" applyNumberFormat="1" applyFont="1" applyFill="1" applyBorder="1"/>
    <xf numFmtId="165" fontId="14" fillId="0" borderId="0" xfId="1" applyNumberFormat="1" applyFont="1" applyFill="1" applyBorder="1"/>
    <xf numFmtId="0" fontId="19" fillId="0" borderId="0" xfId="0" applyFont="1" applyAlignment="1">
      <alignment vertical="center"/>
    </xf>
    <xf numFmtId="0" fontId="17" fillId="0" borderId="0" xfId="0" applyFont="1" applyFill="1"/>
    <xf numFmtId="0" fontId="14" fillId="0" borderId="0" xfId="0" applyFont="1" applyFill="1"/>
    <xf numFmtId="43" fontId="15" fillId="0" borderId="0" xfId="1" applyFont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vertical="top"/>
    </xf>
    <xf numFmtId="0" fontId="14" fillId="0" borderId="0" xfId="0" applyFont="1" applyAlignment="1"/>
    <xf numFmtId="0" fontId="14" fillId="0" borderId="0" xfId="0" applyFont="1" applyBorder="1" applyAlignment="1">
      <alignment vertical="top" wrapText="1"/>
    </xf>
    <xf numFmtId="0" fontId="17" fillId="0" borderId="0" xfId="0" applyFont="1" applyBorder="1"/>
    <xf numFmtId="0" fontId="17" fillId="0" borderId="0" xfId="0" applyFont="1" applyAlignment="1">
      <alignment vertical="top"/>
    </xf>
    <xf numFmtId="0" fontId="20" fillId="0" borderId="0" xfId="0" applyFont="1"/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164" fontId="14" fillId="0" borderId="0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Alignment="1">
      <alignment wrapText="1"/>
    </xf>
    <xf numFmtId="43" fontId="15" fillId="0" borderId="0" xfId="0" applyNumberFormat="1" applyFont="1" applyFill="1" applyAlignment="1">
      <alignment wrapText="1"/>
    </xf>
    <xf numFmtId="0" fontId="15" fillId="0" borderId="0" xfId="0" applyFont="1" applyAlignment="1">
      <alignment horizontal="left" wrapText="1"/>
    </xf>
    <xf numFmtId="164" fontId="16" fillId="0" borderId="0" xfId="1" quotePrefix="1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6" fontId="14" fillId="0" borderId="0" xfId="0" applyNumberFormat="1" applyFont="1" applyAlignment="1">
      <alignment wrapText="1"/>
    </xf>
    <xf numFmtId="0" fontId="17" fillId="0" borderId="0" xfId="0" applyFont="1" applyFill="1" applyAlignment="1"/>
    <xf numFmtId="0" fontId="17" fillId="0" borderId="0" xfId="0" applyFont="1" applyAlignment="1"/>
    <xf numFmtId="0" fontId="15" fillId="0" borderId="0" xfId="0" applyFont="1" applyAlignme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0" xfId="0" applyFont="1" applyFill="1" applyAlignment="1"/>
    <xf numFmtId="165" fontId="14" fillId="0" borderId="0" xfId="0" applyNumberFormat="1" applyFont="1" applyAlignment="1"/>
    <xf numFmtId="0" fontId="15" fillId="0" borderId="0" xfId="0" applyFont="1" applyAlignment="1">
      <alignment horizontal="left" vertical="top"/>
    </xf>
    <xf numFmtId="49" fontId="15" fillId="0" borderId="0" xfId="0" applyNumberFormat="1" applyFont="1"/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14" fillId="0" borderId="10" xfId="1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" fontId="14" fillId="0" borderId="1" xfId="0" quotePrefix="1" applyNumberFormat="1" applyFont="1" applyFill="1" applyBorder="1" applyAlignment="1">
      <alignment horizontal="left" vertical="top" wrapText="1"/>
    </xf>
    <xf numFmtId="0" fontId="14" fillId="0" borderId="1" xfId="0" quotePrefix="1" applyFont="1" applyFill="1" applyBorder="1" applyAlignment="1">
      <alignment horizontal="left" vertical="top" wrapText="1"/>
    </xf>
    <xf numFmtId="164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64" fontId="14" fillId="0" borderId="0" xfId="1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4" fillId="0" borderId="9" xfId="0" applyFont="1" applyFill="1" applyBorder="1" applyAlignment="1">
      <alignment horizontal="center" vertical="top" wrapText="1"/>
    </xf>
    <xf numFmtId="164" fontId="14" fillId="0" borderId="0" xfId="1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17" fontId="2" fillId="0" borderId="0" xfId="0" applyNumberFormat="1" applyFont="1" applyAlignment="1"/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41" fontId="9" fillId="0" borderId="31" xfId="2" applyFont="1" applyBorder="1" applyAlignment="1">
      <alignment vertical="center"/>
    </xf>
    <xf numFmtId="41" fontId="9" fillId="0" borderId="30" xfId="2" applyFont="1" applyBorder="1" applyAlignment="1">
      <alignment vertical="center"/>
    </xf>
    <xf numFmtId="41" fontId="4" fillId="2" borderId="1" xfId="2" applyFont="1" applyFill="1" applyBorder="1" applyAlignment="1">
      <alignment vertical="center"/>
    </xf>
    <xf numFmtId="165" fontId="4" fillId="2" borderId="1" xfId="1" quotePrefix="1" applyNumberFormat="1" applyFont="1" applyFill="1" applyBorder="1" applyAlignment="1">
      <alignment horizontal="center" vertical="center" shrinkToFit="1"/>
    </xf>
    <xf numFmtId="0" fontId="23" fillId="3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164" fontId="14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21" fillId="0" borderId="27" xfId="0" applyFont="1" applyFill="1" applyBorder="1" applyAlignment="1">
      <alignment horizontal="center" vertical="top" wrapText="1"/>
    </xf>
    <xf numFmtId="164" fontId="14" fillId="0" borderId="1" xfId="1" applyNumberFormat="1" applyFont="1" applyBorder="1" applyAlignment="1">
      <alignment vertical="center" wrapText="1"/>
    </xf>
    <xf numFmtId="164" fontId="14" fillId="0" borderId="2" xfId="1" applyNumberFormat="1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center" vertical="center"/>
    </xf>
    <xf numFmtId="165" fontId="19" fillId="0" borderId="6" xfId="1" quotePrefix="1" applyNumberFormat="1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164" fontId="4" fillId="0" borderId="9" xfId="1" applyNumberFormat="1" applyFont="1" applyFill="1" applyBorder="1" applyAlignment="1">
      <alignment wrapText="1"/>
    </xf>
    <xf numFmtId="41" fontId="4" fillId="0" borderId="1" xfId="4" quotePrefix="1" applyNumberFormat="1" applyFont="1" applyFill="1" applyBorder="1" applyAlignment="1">
      <alignment horizontal="center" vertical="center" wrapText="1" shrinkToFit="1"/>
    </xf>
    <xf numFmtId="167" fontId="4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4" fontId="4" fillId="0" borderId="10" xfId="1" applyNumberFormat="1" applyFont="1" applyFill="1" applyBorder="1" applyAlignment="1">
      <alignment wrapText="1"/>
    </xf>
    <xf numFmtId="41" fontId="4" fillId="0" borderId="9" xfId="2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5" fontId="4" fillId="0" borderId="9" xfId="0" applyNumberFormat="1" applyFont="1" applyFill="1" applyBorder="1" applyAlignment="1">
      <alignment horizontal="center" wrapText="1"/>
    </xf>
    <xf numFmtId="164" fontId="4" fillId="0" borderId="10" xfId="1" applyNumberFormat="1" applyFont="1" applyFill="1" applyBorder="1" applyAlignment="1">
      <alignment horizontal="center" wrapText="1"/>
    </xf>
    <xf numFmtId="41" fontId="4" fillId="0" borderId="1" xfId="1" applyNumberFormat="1" applyFont="1" applyFill="1" applyBorder="1" applyAlignment="1">
      <alignment wrapText="1"/>
    </xf>
    <xf numFmtId="164" fontId="4" fillId="0" borderId="1" xfId="4" quotePrefix="1" applyNumberFormat="1" applyFont="1" applyFill="1" applyBorder="1" applyAlignment="1">
      <alignment horizontal="center" wrapText="1" shrinkToFit="1"/>
    </xf>
    <xf numFmtId="164" fontId="4" fillId="0" borderId="1" xfId="1" quotePrefix="1" applyNumberFormat="1" applyFont="1" applyFill="1" applyBorder="1" applyAlignment="1">
      <alignment horizontal="center" wrapText="1" shrinkToFit="1"/>
    </xf>
    <xf numFmtId="165" fontId="4" fillId="0" borderId="1" xfId="1" quotePrefix="1" applyNumberFormat="1" applyFont="1" applyFill="1" applyBorder="1" applyAlignment="1">
      <alignment horizont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1" fontId="4" fillId="0" borderId="9" xfId="0" applyNumberFormat="1" applyFont="1" applyFill="1" applyBorder="1" applyAlignment="1">
      <alignment horizontal="center" wrapText="1"/>
    </xf>
    <xf numFmtId="41" fontId="4" fillId="0" borderId="1" xfId="0" applyNumberFormat="1" applyFont="1" applyFill="1" applyBorder="1" applyAlignment="1">
      <alignment wrapText="1"/>
    </xf>
    <xf numFmtId="41" fontId="4" fillId="0" borderId="1" xfId="0" applyNumberFormat="1" applyFont="1" applyFill="1" applyBorder="1" applyAlignment="1">
      <alignment horizontal="center" wrapText="1"/>
    </xf>
    <xf numFmtId="41" fontId="4" fillId="0" borderId="1" xfId="1" quotePrefix="1" applyNumberFormat="1" applyFont="1" applyFill="1" applyBorder="1" applyAlignment="1">
      <alignment horizontal="center" wrapText="1" shrinkToFit="1"/>
    </xf>
    <xf numFmtId="164" fontId="4" fillId="0" borderId="1" xfId="2" quotePrefix="1" applyNumberFormat="1" applyFont="1" applyFill="1" applyBorder="1" applyAlignment="1">
      <alignment horizontal="center" wrapText="1" shrinkToFit="1"/>
    </xf>
    <xf numFmtId="168" fontId="4" fillId="0" borderId="1" xfId="2" applyNumberFormat="1" applyFont="1" applyFill="1" applyBorder="1" applyAlignment="1">
      <alignment wrapText="1"/>
    </xf>
    <xf numFmtId="41" fontId="4" fillId="0" borderId="9" xfId="1" applyNumberFormat="1" applyFont="1" applyFill="1" applyBorder="1" applyAlignment="1">
      <alignment wrapText="1"/>
    </xf>
    <xf numFmtId="41" fontId="0" fillId="0" borderId="1" xfId="0" applyNumberFormat="1" applyFill="1" applyBorder="1" applyAlignment="1">
      <alignment wrapText="1"/>
    </xf>
    <xf numFmtId="41" fontId="4" fillId="0" borderId="1" xfId="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164" fontId="7" fillId="0" borderId="10" xfId="1" applyNumberFormat="1" applyFont="1" applyFill="1" applyBorder="1" applyAlignment="1">
      <alignment wrapText="1"/>
    </xf>
    <xf numFmtId="41" fontId="7" fillId="0" borderId="1" xfId="0" applyNumberFormat="1" applyFont="1" applyFill="1" applyBorder="1" applyAlignment="1">
      <alignment wrapText="1"/>
    </xf>
    <xf numFmtId="41" fontId="7" fillId="0" borderId="1" xfId="1" applyNumberFormat="1" applyFont="1" applyFill="1" applyBorder="1" applyAlignment="1">
      <alignment wrapText="1"/>
    </xf>
    <xf numFmtId="166" fontId="4" fillId="0" borderId="1" xfId="2" quotePrefix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wrapText="1"/>
    </xf>
    <xf numFmtId="41" fontId="0" fillId="0" borderId="9" xfId="0" applyNumberForma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horizontal="right" wrapText="1"/>
    </xf>
    <xf numFmtId="164" fontId="4" fillId="0" borderId="20" xfId="1" applyNumberFormat="1" applyFont="1" applyFill="1" applyBorder="1" applyAlignment="1">
      <alignment wrapText="1"/>
    </xf>
    <xf numFmtId="164" fontId="4" fillId="0" borderId="6" xfId="1" applyNumberFormat="1" applyFont="1" applyFill="1" applyBorder="1" applyAlignment="1">
      <alignment wrapText="1"/>
    </xf>
    <xf numFmtId="41" fontId="0" fillId="0" borderId="6" xfId="0" applyNumberFormat="1" applyFill="1" applyBorder="1" applyAlignment="1">
      <alignment horizontal="center" wrapText="1"/>
    </xf>
    <xf numFmtId="167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165" fontId="4" fillId="0" borderId="6" xfId="1" quotePrefix="1" applyNumberFormat="1" applyFont="1" applyFill="1" applyBorder="1" applyAlignment="1">
      <alignment horizontal="center" wrapText="1" shrinkToFit="1"/>
    </xf>
    <xf numFmtId="165" fontId="4" fillId="0" borderId="6" xfId="0" applyNumberFormat="1" applyFont="1" applyFill="1" applyBorder="1" applyAlignment="1">
      <alignment horizontal="center" vertical="center" wrapText="1"/>
    </xf>
    <xf numFmtId="167" fontId="4" fillId="0" borderId="6" xfId="0" quotePrefix="1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wrapText="1"/>
    </xf>
    <xf numFmtId="1" fontId="0" fillId="0" borderId="6" xfId="0" applyNumberForma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0" fillId="0" borderId="0" xfId="0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41" fontId="4" fillId="0" borderId="0" xfId="2" applyFont="1" applyFill="1" applyAlignment="1">
      <alignment wrapText="1"/>
    </xf>
    <xf numFmtId="3" fontId="22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41" fontId="0" fillId="0" borderId="0" xfId="2" applyFont="1" applyFill="1" applyAlignment="1">
      <alignment wrapText="1"/>
    </xf>
    <xf numFmtId="2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horizontal="right" wrapText="1"/>
    </xf>
    <xf numFmtId="167" fontId="0" fillId="0" borderId="0" xfId="0" applyNumberFormat="1" applyFill="1" applyAlignment="1">
      <alignment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64" fontId="19" fillId="0" borderId="0" xfId="1" applyNumberFormat="1" applyFont="1" applyBorder="1" applyAlignment="1">
      <alignment vertical="center"/>
    </xf>
    <xf numFmtId="165" fontId="19" fillId="0" borderId="0" xfId="1" quotePrefix="1" applyNumberFormat="1" applyFont="1" applyBorder="1" applyAlignment="1">
      <alignment horizontal="center" vertical="center" wrapText="1" shrinkToFit="1"/>
    </xf>
    <xf numFmtId="167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" fontId="2" fillId="0" borderId="0" xfId="0" quotePrefix="1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4" quotePrefix="1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67" fontId="4" fillId="0" borderId="9" xfId="0" applyNumberFormat="1" applyFont="1" applyFill="1" applyBorder="1" applyAlignment="1">
      <alignment horizontal="center" wrapText="1"/>
    </xf>
    <xf numFmtId="41" fontId="4" fillId="2" borderId="9" xfId="1" applyNumberFormat="1" applyFont="1" applyFill="1" applyBorder="1" applyAlignment="1">
      <alignment wrapText="1"/>
    </xf>
    <xf numFmtId="41" fontId="4" fillId="0" borderId="1" xfId="2" quotePrefix="1" applyNumberFormat="1" applyFont="1" applyFill="1" applyBorder="1" applyAlignment="1">
      <alignment horizontal="center" wrapText="1" shrinkToFit="1"/>
    </xf>
    <xf numFmtId="165" fontId="4" fillId="0" borderId="0" xfId="1" quotePrefix="1" applyNumberFormat="1" applyFont="1" applyFill="1" applyBorder="1" applyAlignment="1">
      <alignment horizontal="center" wrapText="1" shrinkToFit="1"/>
    </xf>
    <xf numFmtId="164" fontId="4" fillId="0" borderId="1" xfId="1" quotePrefix="1" applyNumberFormat="1" applyFont="1" applyFill="1" applyBorder="1" applyAlignment="1">
      <alignment horizontal="left" wrapText="1" indent="1" shrinkToFit="1"/>
    </xf>
    <xf numFmtId="164" fontId="4" fillId="0" borderId="1" xfId="0" applyNumberFormat="1" applyFont="1" applyFill="1" applyBorder="1" applyAlignment="1">
      <alignment horizontal="left" wrapText="1" indent="1"/>
    </xf>
    <xf numFmtId="164" fontId="4" fillId="0" borderId="9" xfId="1" quotePrefix="1" applyNumberFormat="1" applyFont="1" applyFill="1" applyBorder="1" applyAlignment="1">
      <alignment horizontal="left" wrapText="1" indent="1" shrinkToFit="1"/>
    </xf>
    <xf numFmtId="164" fontId="4" fillId="0" borderId="9" xfId="0" applyNumberFormat="1" applyFont="1" applyFill="1" applyBorder="1" applyAlignment="1">
      <alignment horizontal="left" wrapText="1" indent="1"/>
    </xf>
    <xf numFmtId="167" fontId="4" fillId="0" borderId="1" xfId="2" applyNumberFormat="1" applyFont="1" applyFill="1" applyBorder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9" xfId="1" quotePrefix="1" applyNumberFormat="1" applyFont="1" applyFill="1" applyBorder="1" applyAlignment="1">
      <alignment horizontal="center" vertical="center" wrapText="1" shrinkToFit="1"/>
    </xf>
    <xf numFmtId="167" fontId="2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 wrapText="1"/>
    </xf>
    <xf numFmtId="164" fontId="4" fillId="0" borderId="1" xfId="1" quotePrefix="1" applyNumberFormat="1" applyFont="1" applyFill="1" applyBorder="1" applyAlignment="1">
      <alignment horizontal="center" vertical="center" wrapText="1" shrinkToFit="1"/>
    </xf>
    <xf numFmtId="37" fontId="4" fillId="0" borderId="1" xfId="1" quotePrefix="1" applyNumberFormat="1" applyFont="1" applyFill="1" applyBorder="1" applyAlignment="1">
      <alignment horizontal="left" wrapText="1" indent="1" shrinkToFit="1"/>
    </xf>
    <xf numFmtId="164" fontId="4" fillId="0" borderId="11" xfId="1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7" fontId="4" fillId="0" borderId="9" xfId="1" quotePrefix="1" applyNumberFormat="1" applyFont="1" applyFill="1" applyBorder="1" applyAlignment="1">
      <alignment horizontal="center" wrapText="1" shrinkToFit="1"/>
    </xf>
    <xf numFmtId="167" fontId="4" fillId="0" borderId="1" xfId="2" quotePrefix="1" applyNumberFormat="1" applyFont="1" applyFill="1" applyBorder="1" applyAlignment="1">
      <alignment horizontal="center" wrapText="1" shrinkToFit="1"/>
    </xf>
    <xf numFmtId="0" fontId="1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wrapText="1"/>
    </xf>
    <xf numFmtId="3" fontId="4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3" fontId="4" fillId="0" borderId="2" xfId="0" applyNumberFormat="1" applyFont="1" applyBorder="1"/>
    <xf numFmtId="164" fontId="4" fillId="0" borderId="0" xfId="1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3" fontId="4" fillId="0" borderId="1" xfId="0" applyNumberFormat="1" applyFont="1" applyBorder="1"/>
    <xf numFmtId="0" fontId="14" fillId="0" borderId="9" xfId="0" applyFont="1" applyBorder="1" applyAlignment="1">
      <alignment vertical="top"/>
    </xf>
    <xf numFmtId="164" fontId="14" fillId="0" borderId="1" xfId="1" applyNumberFormat="1" applyFont="1" applyBorder="1" applyAlignment="1">
      <alignment vertical="top" wrapText="1"/>
    </xf>
    <xf numFmtId="165" fontId="14" fillId="0" borderId="1" xfId="1" quotePrefix="1" applyNumberFormat="1" applyFont="1" applyBorder="1" applyAlignment="1">
      <alignment horizontal="center" vertical="top" wrapText="1" shrinkToFit="1"/>
    </xf>
    <xf numFmtId="164" fontId="14" fillId="0" borderId="1" xfId="1" applyNumberFormat="1" applyFont="1" applyBorder="1" applyAlignment="1">
      <alignment vertical="top"/>
    </xf>
    <xf numFmtId="165" fontId="14" fillId="0" borderId="1" xfId="1" applyNumberFormat="1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164" fontId="14" fillId="0" borderId="10" xfId="1" applyNumberFormat="1" applyFont="1" applyBorder="1" applyAlignment="1">
      <alignment vertical="top"/>
    </xf>
    <xf numFmtId="164" fontId="14" fillId="0" borderId="1" xfId="1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64" fontId="14" fillId="0" borderId="0" xfId="1" applyNumberFormat="1" applyFont="1" applyBorder="1" applyAlignment="1">
      <alignment vertical="top"/>
    </xf>
    <xf numFmtId="165" fontId="14" fillId="0" borderId="0" xfId="1" quotePrefix="1" applyNumberFormat="1" applyFont="1" applyBorder="1" applyAlignment="1">
      <alignment horizontal="center" vertical="top" shrinkToFit="1"/>
    </xf>
    <xf numFmtId="164" fontId="14" fillId="0" borderId="0" xfId="1" applyNumberFormat="1" applyFont="1" applyFill="1" applyBorder="1" applyAlignment="1">
      <alignment vertical="top"/>
    </xf>
    <xf numFmtId="165" fontId="14" fillId="0" borderId="0" xfId="1" applyNumberFormat="1" applyFont="1" applyBorder="1" applyAlignment="1">
      <alignment horizontal="center" vertical="top"/>
    </xf>
    <xf numFmtId="43" fontId="14" fillId="0" borderId="0" xfId="1" applyFont="1" applyBorder="1" applyAlignment="1">
      <alignment vertical="top"/>
    </xf>
    <xf numFmtId="43" fontId="14" fillId="0" borderId="0" xfId="1" applyFont="1" applyFill="1" applyBorder="1" applyAlignment="1">
      <alignment vertical="top"/>
    </xf>
    <xf numFmtId="167" fontId="14" fillId="0" borderId="0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65" fontId="14" fillId="0" borderId="1" xfId="1" quotePrefix="1" applyNumberFormat="1" applyFont="1" applyBorder="1" applyAlignment="1">
      <alignment horizontal="center" vertical="center" wrapText="1" shrinkToFit="1"/>
    </xf>
    <xf numFmtId="164" fontId="14" fillId="0" borderId="1" xfId="1" applyNumberFormat="1" applyFont="1" applyBorder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64" fontId="14" fillId="0" borderId="1" xfId="1" applyNumberFormat="1" applyFont="1" applyFill="1" applyBorder="1" applyAlignment="1">
      <alignment vertical="center" wrapText="1"/>
    </xf>
    <xf numFmtId="164" fontId="14" fillId="0" borderId="1" xfId="1" applyNumberFormat="1" applyFont="1" applyBorder="1" applyAlignment="1">
      <alignment horizontal="center" vertical="center"/>
    </xf>
    <xf numFmtId="164" fontId="14" fillId="0" borderId="1" xfId="1" quotePrefix="1" applyNumberFormat="1" applyFont="1" applyBorder="1" applyAlignment="1">
      <alignment horizontal="center" vertical="center" wrapText="1" shrinkToFit="1"/>
    </xf>
    <xf numFmtId="165" fontId="14" fillId="0" borderId="2" xfId="1" quotePrefix="1" applyNumberFormat="1" applyFont="1" applyBorder="1" applyAlignment="1">
      <alignment horizontal="center" vertical="center" wrapText="1" shrinkToFit="1"/>
    </xf>
    <xf numFmtId="164" fontId="14" fillId="0" borderId="2" xfId="1" applyNumberFormat="1" applyFont="1" applyBorder="1" applyAlignment="1">
      <alignment vertical="center"/>
    </xf>
    <xf numFmtId="164" fontId="14" fillId="0" borderId="2" xfId="1" applyNumberFormat="1" applyFont="1" applyFill="1" applyBorder="1" applyAlignment="1">
      <alignment vertical="center" wrapText="1"/>
    </xf>
    <xf numFmtId="165" fontId="14" fillId="0" borderId="2" xfId="1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top" wrapText="1"/>
    </xf>
    <xf numFmtId="164" fontId="14" fillId="0" borderId="12" xfId="1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17" fontId="14" fillId="0" borderId="3" xfId="0" quotePrefix="1" applyNumberFormat="1" applyFont="1" applyFill="1" applyBorder="1" applyAlignment="1">
      <alignment horizontal="left" vertical="top" wrapText="1"/>
    </xf>
    <xf numFmtId="0" fontId="14" fillId="0" borderId="3" xfId="0" quotePrefix="1" applyFont="1" applyFill="1" applyBorder="1" applyAlignment="1">
      <alignment horizontal="left" vertical="top" wrapText="1"/>
    </xf>
    <xf numFmtId="164" fontId="14" fillId="0" borderId="3" xfId="1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41" fontId="0" fillId="0" borderId="1" xfId="2" applyFont="1" applyFill="1" applyBorder="1" applyAlignment="1">
      <alignment horizontal="center" vertical="center" wrapText="1"/>
    </xf>
    <xf numFmtId="41" fontId="4" fillId="0" borderId="1" xfId="2" quotePrefix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4" fontId="14" fillId="0" borderId="10" xfId="1" applyNumberFormat="1" applyFont="1" applyFill="1" applyBorder="1" applyAlignment="1">
      <alignment vertical="center"/>
    </xf>
    <xf numFmtId="0" fontId="14" fillId="0" borderId="18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4" fillId="0" borderId="19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65" fontId="14" fillId="0" borderId="19" xfId="1" applyNumberFormat="1" applyFont="1" applyFill="1" applyBorder="1" applyAlignment="1">
      <alignment vertical="center"/>
    </xf>
    <xf numFmtId="169" fontId="14" fillId="0" borderId="19" xfId="1" applyNumberFormat="1" applyFont="1" applyFill="1" applyBorder="1" applyAlignment="1">
      <alignment horizontal="center" vertical="center"/>
    </xf>
    <xf numFmtId="167" fontId="14" fillId="0" borderId="19" xfId="1" applyNumberFormat="1" applyFont="1" applyFill="1" applyBorder="1" applyAlignment="1">
      <alignment horizontal="center" vertical="center"/>
    </xf>
    <xf numFmtId="164" fontId="14" fillId="0" borderId="10" xfId="1" applyNumberFormat="1" applyFont="1" applyFill="1" applyBorder="1" applyAlignment="1">
      <alignment horizontal="center" vertical="center"/>
    </xf>
    <xf numFmtId="0" fontId="14" fillId="0" borderId="9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41" fontId="14" fillId="0" borderId="9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14" fillId="0" borderId="11" xfId="1" applyNumberFormat="1" applyFont="1" applyFill="1" applyBorder="1" applyAlignment="1">
      <alignment horizontal="center" vertical="center"/>
    </xf>
    <xf numFmtId="0" fontId="14" fillId="0" borderId="16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vertical="center"/>
    </xf>
    <xf numFmtId="167" fontId="14" fillId="0" borderId="19" xfId="1" applyNumberFormat="1" applyFont="1" applyFill="1" applyBorder="1" applyAlignment="1">
      <alignment vertical="center"/>
    </xf>
    <xf numFmtId="0" fontId="26" fillId="0" borderId="18" xfId="1" applyNumberFormat="1" applyFont="1" applyFill="1" applyBorder="1" applyAlignment="1">
      <alignment horizontal="center" vertical="center"/>
    </xf>
    <xf numFmtId="1" fontId="14" fillId="0" borderId="10" xfId="1" applyNumberFormat="1" applyFont="1" applyFill="1" applyBorder="1" applyAlignment="1">
      <alignment horizontal="center" vertical="center"/>
    </xf>
    <xf numFmtId="1" fontId="26" fillId="0" borderId="10" xfId="1" applyNumberFormat="1" applyFont="1" applyFill="1" applyBorder="1" applyAlignment="1">
      <alignment horizontal="center" vertical="center"/>
    </xf>
    <xf numFmtId="164" fontId="14" fillId="0" borderId="11" xfId="1" applyNumberFormat="1" applyFont="1" applyFill="1" applyBorder="1" applyAlignment="1">
      <alignment vertical="center"/>
    </xf>
    <xf numFmtId="1" fontId="14" fillId="0" borderId="14" xfId="1" applyNumberFormat="1" applyFont="1" applyFill="1" applyBorder="1" applyAlignment="1">
      <alignment horizontal="center" vertical="center"/>
    </xf>
    <xf numFmtId="1" fontId="14" fillId="0" borderId="19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4" fillId="0" borderId="15" xfId="1" applyNumberFormat="1" applyFont="1" applyFill="1" applyBorder="1" applyAlignment="1">
      <alignment horizontal="center" vertical="center"/>
    </xf>
    <xf numFmtId="1" fontId="14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164" fontId="14" fillId="0" borderId="12" xfId="1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8" xfId="1" applyNumberFormat="1" applyFont="1" applyFill="1" applyBorder="1" applyAlignment="1">
      <alignment horizontal="center" vertical="center" wrapText="1"/>
    </xf>
    <xf numFmtId="167" fontId="14" fillId="0" borderId="9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1" applyNumberFormat="1" applyFont="1" applyFill="1" applyBorder="1" applyAlignment="1">
      <alignment horizontal="center" vertical="center" wrapText="1"/>
    </xf>
    <xf numFmtId="0" fontId="14" fillId="0" borderId="14" xfId="1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0" fontId="14" fillId="0" borderId="0" xfId="1" applyNumberFormat="1" applyFont="1" applyFill="1"/>
    <xf numFmtId="0" fontId="15" fillId="0" borderId="0" xfId="0" applyFont="1" applyFill="1" applyBorder="1" applyAlignment="1"/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/>
    </xf>
    <xf numFmtId="43" fontId="18" fillId="0" borderId="0" xfId="1" applyFont="1" applyFill="1" applyAlignment="1">
      <alignment vertical="center"/>
    </xf>
    <xf numFmtId="165" fontId="18" fillId="0" borderId="0" xfId="1" applyNumberFormat="1" applyFont="1" applyFill="1" applyAlignment="1">
      <alignment vertical="center"/>
    </xf>
    <xf numFmtId="164" fontId="18" fillId="0" borderId="0" xfId="1" applyNumberFormat="1" applyFont="1" applyFill="1" applyAlignment="1">
      <alignment vertical="center"/>
    </xf>
    <xf numFmtId="167" fontId="15" fillId="0" borderId="0" xfId="1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43" fontId="14" fillId="0" borderId="0" xfId="1" applyFont="1" applyFill="1"/>
    <xf numFmtId="165" fontId="14" fillId="0" borderId="0" xfId="1" applyNumberFormat="1" applyFont="1" applyFill="1"/>
    <xf numFmtId="164" fontId="14" fillId="0" borderId="0" xfId="1" applyNumberFormat="1" applyFont="1" applyFill="1"/>
    <xf numFmtId="167" fontId="14" fillId="0" borderId="0" xfId="1" applyNumberFormat="1" applyFont="1" applyFill="1"/>
    <xf numFmtId="0" fontId="14" fillId="0" borderId="0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67" fontId="14" fillId="0" borderId="0" xfId="1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/>
    <xf numFmtId="0" fontId="14" fillId="0" borderId="0" xfId="0" applyFont="1" applyFill="1" applyBorder="1" applyAlignment="1"/>
    <xf numFmtId="0" fontId="14" fillId="0" borderId="0" xfId="0" applyNumberFormat="1" applyFont="1" applyFill="1" applyBorder="1" applyAlignment="1"/>
    <xf numFmtId="43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/>
    <xf numFmtId="167" fontId="14" fillId="0" borderId="0" xfId="0" applyNumberFormat="1" applyFont="1" applyFill="1" applyBorder="1"/>
    <xf numFmtId="0" fontId="14" fillId="0" borderId="0" xfId="1" applyNumberFormat="1" applyFont="1" applyFill="1" applyBorder="1" applyAlignment="1"/>
    <xf numFmtId="43" fontId="14" fillId="0" borderId="0" xfId="1" applyFont="1" applyFill="1" applyBorder="1" applyAlignment="1"/>
    <xf numFmtId="164" fontId="14" fillId="0" borderId="0" xfId="1" applyNumberFormat="1" applyFont="1" applyFill="1" applyBorder="1" applyAlignment="1"/>
    <xf numFmtId="165" fontId="14" fillId="0" borderId="0" xfId="1" applyNumberFormat="1" applyFont="1" applyFill="1" applyBorder="1" applyAlignment="1"/>
    <xf numFmtId="167" fontId="14" fillId="0" borderId="0" xfId="1" applyNumberFormat="1" applyFont="1" applyFill="1" applyBorder="1"/>
    <xf numFmtId="1" fontId="14" fillId="0" borderId="19" xfId="1" applyNumberFormat="1" applyFont="1" applyFill="1" applyBorder="1" applyAlignment="1">
      <alignment vertical="center"/>
    </xf>
    <xf numFmtId="164" fontId="14" fillId="0" borderId="2" xfId="1" quotePrefix="1" applyNumberFormat="1" applyFont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/>
    </xf>
    <xf numFmtId="43" fontId="14" fillId="0" borderId="1" xfId="1" applyNumberFormat="1" applyFont="1" applyBorder="1" applyAlignment="1">
      <alignment horizontal="center" vertical="center"/>
    </xf>
    <xf numFmtId="4" fontId="22" fillId="0" borderId="0" xfId="0" applyNumberFormat="1" applyFont="1" applyFill="1" applyAlignment="1">
      <alignment wrapText="1"/>
    </xf>
    <xf numFmtId="9" fontId="4" fillId="0" borderId="1" xfId="4" applyFont="1" applyFill="1" applyBorder="1" applyAlignment="1">
      <alignment wrapText="1"/>
    </xf>
    <xf numFmtId="170" fontId="4" fillId="0" borderId="1" xfId="4" applyNumberFormat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4" fillId="4" borderId="9" xfId="0" applyFont="1" applyFill="1" applyBorder="1" applyAlignment="1">
      <alignment wrapText="1"/>
    </xf>
    <xf numFmtId="164" fontId="7" fillId="4" borderId="10" xfId="1" applyNumberFormat="1" applyFont="1" applyFill="1" applyBorder="1" applyAlignment="1">
      <alignment horizontal="center" wrapText="1"/>
    </xf>
    <xf numFmtId="164" fontId="4" fillId="4" borderId="1" xfId="1" applyNumberFormat="1" applyFont="1" applyFill="1" applyBorder="1" applyAlignment="1">
      <alignment wrapText="1"/>
    </xf>
    <xf numFmtId="3" fontId="4" fillId="4" borderId="0" xfId="0" applyNumberFormat="1" applyFont="1" applyFill="1"/>
    <xf numFmtId="164" fontId="4" fillId="4" borderId="9" xfId="1" applyNumberFormat="1" applyFont="1" applyFill="1" applyBorder="1" applyAlignment="1">
      <alignment wrapText="1"/>
    </xf>
    <xf numFmtId="165" fontId="4" fillId="4" borderId="9" xfId="0" applyNumberFormat="1" applyFont="1" applyFill="1" applyBorder="1" applyAlignment="1">
      <alignment horizontal="center" wrapText="1"/>
    </xf>
    <xf numFmtId="164" fontId="4" fillId="4" borderId="3" xfId="4" quotePrefix="1" applyNumberFormat="1" applyFont="1" applyFill="1" applyBorder="1" applyAlignment="1">
      <alignment horizontal="center" wrapText="1" shrinkToFit="1"/>
    </xf>
    <xf numFmtId="165" fontId="4" fillId="4" borderId="3" xfId="0" applyNumberFormat="1" applyFont="1" applyFill="1" applyBorder="1" applyAlignment="1">
      <alignment horizontal="center" wrapText="1"/>
    </xf>
    <xf numFmtId="164" fontId="4" fillId="4" borderId="3" xfId="4" quotePrefix="1" applyNumberFormat="1" applyFont="1" applyFill="1" applyBorder="1" applyAlignment="1">
      <alignment horizontal="center" vertical="center" wrapText="1" shrinkToFit="1"/>
    </xf>
    <xf numFmtId="167" fontId="4" fillId="4" borderId="3" xfId="2" applyNumberFormat="1" applyFont="1" applyFill="1" applyBorder="1" applyAlignment="1">
      <alignment horizontal="center" vertical="center" wrapText="1"/>
    </xf>
    <xf numFmtId="164" fontId="4" fillId="4" borderId="3" xfId="1" quotePrefix="1" applyNumberFormat="1" applyFont="1" applyFill="1" applyBorder="1" applyAlignment="1">
      <alignment horizontal="center" wrapText="1" shrinkToFit="1"/>
    </xf>
    <xf numFmtId="167" fontId="4" fillId="4" borderId="1" xfId="0" quotePrefix="1" applyNumberFormat="1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wrapText="1"/>
    </xf>
    <xf numFmtId="41" fontId="4" fillId="4" borderId="1" xfId="4" quotePrefix="1" applyNumberFormat="1" applyFont="1" applyFill="1" applyBorder="1" applyAlignment="1">
      <alignment horizontal="center" vertical="center" wrapText="1" shrinkToFit="1"/>
    </xf>
    <xf numFmtId="41" fontId="4" fillId="4" borderId="3" xfId="2" quotePrefix="1" applyFont="1" applyFill="1" applyBorder="1" applyAlignment="1">
      <alignment horizontal="center" vertical="center" wrapText="1" shrinkToFit="1"/>
    </xf>
    <xf numFmtId="165" fontId="4" fillId="4" borderId="3" xfId="1" quotePrefix="1" applyNumberFormat="1" applyFont="1" applyFill="1" applyBorder="1" applyAlignment="1">
      <alignment horizontal="center" wrapText="1" shrinkToFit="1"/>
    </xf>
    <xf numFmtId="164" fontId="4" fillId="4" borderId="3" xfId="1" quotePrefix="1" applyNumberFormat="1" applyFont="1" applyFill="1" applyBorder="1" applyAlignment="1">
      <alignment horizontal="center" vertical="center" wrapText="1" shrinkToFit="1"/>
    </xf>
    <xf numFmtId="0" fontId="0" fillId="4" borderId="0" xfId="0" applyFill="1" applyBorder="1" applyAlignment="1">
      <alignment wrapText="1"/>
    </xf>
    <xf numFmtId="164" fontId="4" fillId="4" borderId="10" xfId="1" applyNumberFormat="1" applyFont="1" applyFill="1" applyBorder="1" applyAlignment="1">
      <alignment wrapText="1"/>
    </xf>
    <xf numFmtId="164" fontId="4" fillId="4" borderId="9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wrapText="1"/>
    </xf>
    <xf numFmtId="165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7" fontId="4" fillId="4" borderId="1" xfId="2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167" fontId="4" fillId="4" borderId="9" xfId="0" applyNumberFormat="1" applyFont="1" applyFill="1" applyBorder="1" applyAlignment="1">
      <alignment horizontal="center" wrapText="1"/>
    </xf>
    <xf numFmtId="166" fontId="4" fillId="4" borderId="1" xfId="1" quotePrefix="1" applyNumberFormat="1" applyFont="1" applyFill="1" applyBorder="1" applyAlignment="1">
      <alignment horizontal="center" vertical="center" wrapText="1" shrinkToFit="1"/>
    </xf>
    <xf numFmtId="41" fontId="4" fillId="4" borderId="1" xfId="2" applyFont="1" applyFill="1" applyBorder="1" applyAlignment="1">
      <alignment horizontal="center" vertical="center" wrapText="1"/>
    </xf>
    <xf numFmtId="41" fontId="0" fillId="4" borderId="1" xfId="2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wrapText="1"/>
    </xf>
    <xf numFmtId="165" fontId="4" fillId="4" borderId="1" xfId="0" applyNumberFormat="1" applyFont="1" applyFill="1" applyBorder="1" applyAlignment="1">
      <alignment wrapText="1"/>
    </xf>
    <xf numFmtId="164" fontId="4" fillId="4" borderId="10" xfId="1" applyNumberFormat="1" applyFont="1" applyFill="1" applyBorder="1" applyAlignment="1">
      <alignment horizontal="center" wrapText="1"/>
    </xf>
    <xf numFmtId="41" fontId="4" fillId="4" borderId="1" xfId="1" applyNumberFormat="1" applyFont="1" applyFill="1" applyBorder="1" applyAlignment="1">
      <alignment wrapText="1"/>
    </xf>
    <xf numFmtId="164" fontId="4" fillId="4" borderId="1" xfId="4" quotePrefix="1" applyNumberFormat="1" applyFont="1" applyFill="1" applyBorder="1" applyAlignment="1">
      <alignment horizontal="center" wrapText="1" shrinkToFit="1"/>
    </xf>
    <xf numFmtId="164" fontId="4" fillId="4" borderId="1" xfId="4" quotePrefix="1" applyNumberFormat="1" applyFont="1" applyFill="1" applyBorder="1" applyAlignment="1">
      <alignment horizontal="center" vertical="center" wrapText="1" shrinkToFit="1"/>
    </xf>
    <xf numFmtId="167" fontId="4" fillId="4" borderId="10" xfId="2" applyNumberFormat="1" applyFont="1" applyFill="1" applyBorder="1" applyAlignment="1">
      <alignment horizontal="center" vertical="center" wrapText="1"/>
    </xf>
    <xf numFmtId="164" fontId="4" fillId="4" borderId="1" xfId="1" quotePrefix="1" applyNumberFormat="1" applyFont="1" applyFill="1" applyBorder="1" applyAlignment="1">
      <alignment horizontal="center" wrapText="1" shrinkToFit="1"/>
    </xf>
    <xf numFmtId="164" fontId="4" fillId="4" borderId="1" xfId="1" quotePrefix="1" applyNumberFormat="1" applyFont="1" applyFill="1" applyBorder="1" applyAlignment="1">
      <alignment horizontal="left" wrapText="1" indent="1" shrinkToFit="1"/>
    </xf>
    <xf numFmtId="167" fontId="4" fillId="4" borderId="1" xfId="0" applyNumberFormat="1" applyFont="1" applyFill="1" applyBorder="1" applyAlignment="1">
      <alignment horizontal="center" wrapText="1"/>
    </xf>
    <xf numFmtId="41" fontId="4" fillId="4" borderId="1" xfId="2" quotePrefix="1" applyFont="1" applyFill="1" applyBorder="1" applyAlignment="1">
      <alignment horizontal="center" vertical="center" wrapText="1" shrinkToFit="1"/>
    </xf>
    <xf numFmtId="164" fontId="4" fillId="4" borderId="9" xfId="1" quotePrefix="1" applyNumberFormat="1" applyFont="1" applyFill="1" applyBorder="1" applyAlignment="1">
      <alignment horizontal="center" wrapText="1" shrinkToFit="1"/>
    </xf>
    <xf numFmtId="165" fontId="4" fillId="4" borderId="1" xfId="1" quotePrefix="1" applyNumberFormat="1" applyFont="1" applyFill="1" applyBorder="1" applyAlignment="1">
      <alignment horizontal="center" wrapText="1" shrinkToFit="1"/>
    </xf>
    <xf numFmtId="164" fontId="4" fillId="4" borderId="10" xfId="1" quotePrefix="1" applyNumberFormat="1" applyFont="1" applyFill="1" applyBorder="1" applyAlignment="1">
      <alignment horizontal="center" vertical="center" wrapText="1" shrinkToFit="1"/>
    </xf>
    <xf numFmtId="164" fontId="4" fillId="4" borderId="1" xfId="0" applyNumberFormat="1" applyFont="1" applyFill="1" applyBorder="1" applyAlignment="1">
      <alignment horizontal="left" wrapText="1" indent="1"/>
    </xf>
    <xf numFmtId="41" fontId="4" fillId="4" borderId="1" xfId="1" quotePrefix="1" applyNumberFormat="1" applyFont="1" applyFill="1" applyBorder="1" applyAlignment="1">
      <alignment horizontal="center" vertical="center" wrapText="1" shrinkToFit="1"/>
    </xf>
    <xf numFmtId="164" fontId="4" fillId="4" borderId="1" xfId="1" quotePrefix="1" applyNumberFormat="1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/>
    </xf>
    <xf numFmtId="167" fontId="25" fillId="4" borderId="1" xfId="2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wrapText="1"/>
    </xf>
    <xf numFmtId="1" fontId="4" fillId="4" borderId="1" xfId="4" quotePrefix="1" applyNumberFormat="1" applyFont="1" applyFill="1" applyBorder="1" applyAlignment="1">
      <alignment horizontal="center" vertical="center" wrapText="1" shrinkToFit="1"/>
    </xf>
    <xf numFmtId="1" fontId="6" fillId="4" borderId="1" xfId="0" applyNumberFormat="1" applyFont="1" applyFill="1" applyBorder="1" applyAlignment="1">
      <alignment horizontal="center" wrapText="1"/>
    </xf>
    <xf numFmtId="164" fontId="4" fillId="4" borderId="9" xfId="0" applyNumberFormat="1" applyFont="1" applyFill="1" applyBorder="1" applyAlignment="1">
      <alignment wrapText="1"/>
    </xf>
    <xf numFmtId="0" fontId="4" fillId="4" borderId="1" xfId="0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7" fontId="4" fillId="4" borderId="9" xfId="0" applyNumberFormat="1" applyFont="1" applyFill="1" applyBorder="1" applyAlignment="1">
      <alignment horizontal="center" vertical="center" wrapText="1"/>
    </xf>
    <xf numFmtId="41" fontId="4" fillId="4" borderId="1" xfId="4" quotePrefix="1" applyNumberFormat="1" applyFont="1" applyFill="1" applyBorder="1" applyAlignment="1">
      <alignment horizontal="center" wrapText="1" shrinkToFit="1"/>
    </xf>
    <xf numFmtId="164" fontId="4" fillId="4" borderId="0" xfId="1" applyNumberFormat="1" applyFont="1" applyFill="1" applyBorder="1" applyAlignment="1">
      <alignment wrapText="1"/>
    </xf>
    <xf numFmtId="41" fontId="4" fillId="4" borderId="1" xfId="0" applyNumberFormat="1" applyFont="1" applyFill="1" applyBorder="1" applyAlignment="1">
      <alignment wrapText="1"/>
    </xf>
    <xf numFmtId="165" fontId="4" fillId="4" borderId="1" xfId="1" applyNumberFormat="1" applyFont="1" applyFill="1" applyBorder="1" applyAlignment="1">
      <alignment wrapText="1"/>
    </xf>
    <xf numFmtId="37" fontId="4" fillId="4" borderId="1" xfId="1" quotePrefix="1" applyNumberFormat="1" applyFont="1" applyFill="1" applyBorder="1" applyAlignment="1">
      <alignment horizontal="left" wrapText="1" indent="1" shrinkToFit="1"/>
    </xf>
    <xf numFmtId="167" fontId="4" fillId="4" borderId="9" xfId="1" quotePrefix="1" applyNumberFormat="1" applyFont="1" applyFill="1" applyBorder="1" applyAlignment="1">
      <alignment horizontal="center" wrapText="1" shrinkToFit="1"/>
    </xf>
    <xf numFmtId="164" fontId="4" fillId="4" borderId="1" xfId="0" applyNumberFormat="1" applyFon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vertical="center" wrapText="1"/>
    </xf>
    <xf numFmtId="167" fontId="4" fillId="4" borderId="9" xfId="1" quotePrefix="1" applyNumberFormat="1" applyFont="1" applyFill="1" applyBorder="1" applyAlignment="1">
      <alignment horizontal="center" vertical="center" wrapText="1" shrinkToFit="1"/>
    </xf>
    <xf numFmtId="41" fontId="4" fillId="4" borderId="1" xfId="1" quotePrefix="1" applyNumberFormat="1" applyFont="1" applyFill="1" applyBorder="1" applyAlignment="1">
      <alignment horizontal="center" wrapText="1" shrinkToFit="1"/>
    </xf>
    <xf numFmtId="0" fontId="0" fillId="5" borderId="0" xfId="0" applyFill="1" applyBorder="1" applyAlignment="1">
      <alignment horizontal="center" wrapText="1"/>
    </xf>
    <xf numFmtId="0" fontId="4" fillId="5" borderId="0" xfId="0" applyFont="1" applyFill="1" applyBorder="1" applyAlignment="1">
      <alignment wrapText="1"/>
    </xf>
    <xf numFmtId="164" fontId="4" fillId="5" borderId="0" xfId="1" applyNumberFormat="1" applyFont="1" applyFill="1" applyBorder="1" applyAlignment="1">
      <alignment wrapText="1"/>
    </xf>
    <xf numFmtId="41" fontId="4" fillId="5" borderId="9" xfId="1" applyNumberFormat="1" applyFont="1" applyFill="1" applyBorder="1" applyAlignment="1">
      <alignment wrapText="1"/>
    </xf>
    <xf numFmtId="3" fontId="4" fillId="5" borderId="1" xfId="0" applyNumberFormat="1" applyFont="1" applyFill="1" applyBorder="1"/>
    <xf numFmtId="165" fontId="4" fillId="5" borderId="9" xfId="0" applyNumberFormat="1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wrapText="1"/>
    </xf>
    <xf numFmtId="165" fontId="4" fillId="5" borderId="1" xfId="0" applyNumberFormat="1" applyFont="1" applyFill="1" applyBorder="1" applyAlignment="1">
      <alignment horizontal="center" wrapText="1"/>
    </xf>
    <xf numFmtId="41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wrapText="1"/>
    </xf>
    <xf numFmtId="167" fontId="4" fillId="5" borderId="1" xfId="0" applyNumberFormat="1" applyFont="1" applyFill="1" applyBorder="1" applyAlignment="1">
      <alignment horizontal="center" vertical="center" wrapText="1"/>
    </xf>
    <xf numFmtId="41" fontId="4" fillId="5" borderId="1" xfId="0" applyNumberFormat="1" applyFont="1" applyFill="1" applyBorder="1" applyAlignment="1">
      <alignment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left" wrapText="1" indent="1"/>
    </xf>
    <xf numFmtId="167" fontId="4" fillId="5" borderId="9" xfId="0" applyNumberFormat="1" applyFont="1" applyFill="1" applyBorder="1" applyAlignment="1">
      <alignment horizont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41" fontId="4" fillId="5" borderId="1" xfId="2" applyFont="1" applyFill="1" applyBorder="1" applyAlignment="1">
      <alignment horizontal="center" vertical="center" wrapText="1"/>
    </xf>
    <xf numFmtId="41" fontId="0" fillId="5" borderId="1" xfId="2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165" fontId="4" fillId="5" borderId="1" xfId="1" quotePrefix="1" applyNumberFormat="1" applyFont="1" applyFill="1" applyBorder="1" applyAlignment="1">
      <alignment horizontal="center" wrapText="1" shrinkToFi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164" fontId="4" fillId="5" borderId="10" xfId="1" applyNumberFormat="1" applyFont="1" applyFill="1" applyBorder="1" applyAlignment="1">
      <alignment wrapText="1"/>
    </xf>
    <xf numFmtId="41" fontId="4" fillId="5" borderId="1" xfId="1" applyNumberFormat="1" applyFont="1" applyFill="1" applyBorder="1" applyAlignment="1">
      <alignment wrapText="1"/>
    </xf>
    <xf numFmtId="3" fontId="4" fillId="5" borderId="0" xfId="0" applyNumberFormat="1" applyFont="1" applyFill="1"/>
    <xf numFmtId="164" fontId="4" fillId="5" borderId="9" xfId="1" applyNumberFormat="1" applyFont="1" applyFill="1" applyBorder="1" applyAlignment="1">
      <alignment wrapText="1"/>
    </xf>
    <xf numFmtId="164" fontId="4" fillId="5" borderId="1" xfId="4" quotePrefix="1" applyNumberFormat="1" applyFont="1" applyFill="1" applyBorder="1" applyAlignment="1">
      <alignment horizontal="center" wrapText="1" shrinkToFit="1"/>
    </xf>
    <xf numFmtId="41" fontId="4" fillId="5" borderId="1" xfId="4" quotePrefix="1" applyNumberFormat="1" applyFont="1" applyFill="1" applyBorder="1" applyAlignment="1">
      <alignment horizontal="center" vertical="center" wrapText="1" shrinkToFit="1"/>
    </xf>
    <xf numFmtId="41" fontId="4" fillId="5" borderId="1" xfId="1" quotePrefix="1" applyNumberFormat="1" applyFont="1" applyFill="1" applyBorder="1" applyAlignment="1">
      <alignment horizontal="center" wrapText="1" shrinkToFit="1"/>
    </xf>
    <xf numFmtId="167" fontId="4" fillId="5" borderId="1" xfId="0" quotePrefix="1" applyNumberFormat="1" applyFont="1" applyFill="1" applyBorder="1" applyAlignment="1">
      <alignment horizontal="center" vertical="center" wrapText="1"/>
    </xf>
    <xf numFmtId="164" fontId="4" fillId="5" borderId="1" xfId="1" quotePrefix="1" applyNumberFormat="1" applyFont="1" applyFill="1" applyBorder="1" applyAlignment="1">
      <alignment horizontal="left" wrapText="1" indent="1" shrinkToFit="1"/>
    </xf>
    <xf numFmtId="167" fontId="4" fillId="5" borderId="1" xfId="0" applyNumberFormat="1" applyFont="1" applyFill="1" applyBorder="1" applyAlignment="1">
      <alignment horizontal="center" wrapText="1"/>
    </xf>
    <xf numFmtId="41" fontId="4" fillId="5" borderId="1" xfId="2" quotePrefix="1" applyFont="1" applyFill="1" applyBorder="1" applyAlignment="1">
      <alignment horizontal="center" vertical="center" wrapText="1" shrinkToFit="1"/>
    </xf>
    <xf numFmtId="164" fontId="4" fillId="5" borderId="1" xfId="1" quotePrefix="1" applyNumberFormat="1" applyFont="1" applyFill="1" applyBorder="1" applyAlignment="1">
      <alignment horizontal="center" wrapText="1" shrinkToFit="1"/>
    </xf>
    <xf numFmtId="164" fontId="4" fillId="5" borderId="1" xfId="1" quotePrefix="1" applyNumberFormat="1" applyFont="1" applyFill="1" applyBorder="1" applyAlignment="1">
      <alignment horizontal="center" vertical="center" wrapText="1" shrinkToFit="1"/>
    </xf>
    <xf numFmtId="41" fontId="7" fillId="5" borderId="1" xfId="1" applyNumberFormat="1" applyFont="1" applyFill="1" applyBorder="1" applyAlignment="1">
      <alignment wrapText="1"/>
    </xf>
    <xf numFmtId="167" fontId="4" fillId="5" borderId="1" xfId="1" quotePrefix="1" applyNumberFormat="1" applyFont="1" applyFill="1" applyBorder="1" applyAlignment="1">
      <alignment horizontal="center" vertical="center" wrapText="1" shrinkToFit="1"/>
    </xf>
    <xf numFmtId="41" fontId="4" fillId="5" borderId="1" xfId="1" quotePrefix="1" applyNumberFormat="1" applyFont="1" applyFill="1" applyBorder="1" applyAlignment="1">
      <alignment horizontal="center" vertical="center" wrapText="1" shrinkToFit="1"/>
    </xf>
    <xf numFmtId="0" fontId="7" fillId="5" borderId="9" xfId="0" applyFont="1" applyFill="1" applyBorder="1" applyAlignment="1">
      <alignment wrapText="1"/>
    </xf>
    <xf numFmtId="164" fontId="7" fillId="5" borderId="10" xfId="1" applyNumberFormat="1" applyFont="1" applyFill="1" applyBorder="1" applyAlignment="1">
      <alignment wrapText="1"/>
    </xf>
    <xf numFmtId="167" fontId="4" fillId="5" borderId="1" xfId="1" quotePrefix="1" applyNumberFormat="1" applyFont="1" applyFill="1" applyBorder="1" applyAlignment="1">
      <alignment horizontal="center" wrapText="1" shrinkToFit="1"/>
    </xf>
    <xf numFmtId="164" fontId="4" fillId="5" borderId="9" xfId="1" quotePrefix="1" applyNumberFormat="1" applyFont="1" applyFill="1" applyBorder="1" applyAlignment="1">
      <alignment horizontal="left" wrapText="1" indent="1" shrinkToFit="1"/>
    </xf>
    <xf numFmtId="167" fontId="4" fillId="5" borderId="9" xfId="1" quotePrefix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4" fillId="4" borderId="2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164" fontId="14" fillId="0" borderId="0" xfId="1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/>
    </xf>
    <xf numFmtId="0" fontId="14" fillId="0" borderId="29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15" fillId="0" borderId="9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1066800</xdr:colOff>
      <xdr:row>149</xdr:row>
      <xdr:rowOff>57150</xdr:rowOff>
    </xdr:from>
    <xdr:to>
      <xdr:col>8</xdr:col>
      <xdr:colOff>1092329</xdr:colOff>
      <xdr:row>151</xdr:row>
      <xdr:rowOff>146305</xdr:rowOff>
    </xdr:to>
    <xdr:pic>
      <xdr:nvPicPr>
        <xdr:cNvPr id="2" name="Picture 1" descr="maryant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27765375"/>
          <a:ext cx="1101854" cy="374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304326</xdr:colOff>
      <xdr:row>152</xdr:row>
      <xdr:rowOff>2</xdr:rowOff>
    </xdr:from>
    <xdr:to>
      <xdr:col>1</xdr:col>
      <xdr:colOff>1617655</xdr:colOff>
      <xdr:row>155</xdr:row>
      <xdr:rowOff>2</xdr:rowOff>
    </xdr:to>
    <xdr:grpSp>
      <xdr:nvGrpSpPr>
        <xdr:cNvPr id="292" name="Group 291"/>
        <xdr:cNvGrpSpPr/>
      </xdr:nvGrpSpPr>
      <xdr:grpSpPr>
        <a:xfrm>
          <a:off x="304326" y="30132620"/>
          <a:ext cx="1615888" cy="437029"/>
          <a:chOff x="312084" y="30222265"/>
          <a:chExt cx="1447800" cy="470647"/>
        </a:xfrm>
      </xdr:grpSpPr>
      <xdr:sp macro="" textlink="">
        <xdr:nvSpPr>
          <xdr:cNvPr id="2405772" name="Line 18860"/>
          <xdr:cNvSpPr>
            <a:spLocks noChangeShapeType="1"/>
          </xdr:cNvSpPr>
        </xdr:nvSpPr>
        <xdr:spPr bwMode="auto">
          <a:xfrm>
            <a:off x="312084" y="30222265"/>
            <a:ext cx="1447240" cy="4706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05773" name="Line 18861"/>
          <xdr:cNvSpPr>
            <a:spLocks noChangeShapeType="1"/>
          </xdr:cNvSpPr>
        </xdr:nvSpPr>
        <xdr:spPr bwMode="auto">
          <a:xfrm flipH="1">
            <a:off x="321609" y="30231790"/>
            <a:ext cx="1438275" cy="4566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27</xdr:col>
      <xdr:colOff>280148</xdr:colOff>
      <xdr:row>155</xdr:row>
      <xdr:rowOff>112060</xdr:rowOff>
    </xdr:from>
    <xdr:to>
      <xdr:col>31</xdr:col>
      <xdr:colOff>171766</xdr:colOff>
      <xdr:row>158</xdr:row>
      <xdr:rowOff>49936</xdr:rowOff>
    </xdr:to>
    <xdr:pic>
      <xdr:nvPicPr>
        <xdr:cNvPr id="5" name="Picture 4" descr="maryant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3883" y="30681707"/>
          <a:ext cx="1101854" cy="374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151</xdr:row>
      <xdr:rowOff>42333</xdr:rowOff>
    </xdr:from>
    <xdr:to>
      <xdr:col>10</xdr:col>
      <xdr:colOff>107020</xdr:colOff>
      <xdr:row>153</xdr:row>
      <xdr:rowOff>99738</xdr:rowOff>
    </xdr:to>
    <xdr:pic>
      <xdr:nvPicPr>
        <xdr:cNvPr id="2" name="Picture 1" descr="maryant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333" y="30480000"/>
          <a:ext cx="1101854" cy="374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AE214"/>
  <sheetViews>
    <sheetView view="pageBreakPreview" zoomScale="90" zoomScaleNormal="85" zoomScaleSheetLayoutView="90" workbookViewId="0">
      <pane xSplit="2" topLeftCell="J1" activePane="topRight" state="frozen"/>
      <selection pane="topRight" activeCell="O5" sqref="O5"/>
    </sheetView>
  </sheetViews>
  <sheetFormatPr defaultRowHeight="12.75"/>
  <cols>
    <col min="1" max="1" width="3.85546875" style="178" customWidth="1"/>
    <col min="2" max="2" width="27.5703125" style="180" customWidth="1"/>
    <col min="3" max="3" width="3" style="180" customWidth="1"/>
    <col min="4" max="4" width="15.5703125" style="180" customWidth="1"/>
    <col min="5" max="5" width="13.7109375" style="257" customWidth="1"/>
    <col min="6" max="6" width="13.85546875" style="182" customWidth="1"/>
    <col min="7" max="7" width="15.85546875" style="180" customWidth="1"/>
    <col min="8" max="8" width="8.28515625" style="180" customWidth="1"/>
    <col min="9" max="9" width="10.7109375" style="180" customWidth="1"/>
    <col min="10" max="10" width="8.28515625" style="180" customWidth="1"/>
    <col min="11" max="11" width="8.28515625" style="181" customWidth="1"/>
    <col min="12" max="12" width="8.28515625" style="253" customWidth="1"/>
    <col min="13" max="19" width="8.28515625" style="182" customWidth="1"/>
    <col min="20" max="21" width="7.7109375" style="182" customWidth="1"/>
    <col min="22" max="22" width="8.28515625" style="253" customWidth="1"/>
    <col min="23" max="23" width="8.28515625" style="182" customWidth="1"/>
    <col min="24" max="28" width="7.7109375" style="182" customWidth="1"/>
    <col min="29" max="31" width="7.7109375" style="180" customWidth="1"/>
    <col min="32" max="16384" width="9.140625" style="180"/>
  </cols>
  <sheetData>
    <row r="1" spans="1:31" ht="15">
      <c r="B1" s="179"/>
      <c r="C1" s="179"/>
      <c r="D1" s="179"/>
      <c r="E1" s="179"/>
      <c r="F1" s="184"/>
      <c r="G1" s="179"/>
      <c r="H1" s="179"/>
      <c r="I1" s="179"/>
      <c r="V1" s="183"/>
      <c r="W1" s="184"/>
    </row>
    <row r="2" spans="1:31" ht="15">
      <c r="B2" s="179"/>
      <c r="C2" s="179"/>
      <c r="D2" s="179"/>
      <c r="E2" s="179"/>
      <c r="F2" s="184"/>
      <c r="G2" s="179"/>
      <c r="H2" s="179"/>
      <c r="I2" s="292"/>
      <c r="V2" s="183"/>
      <c r="W2" s="184"/>
    </row>
    <row r="3" spans="1:31" ht="15">
      <c r="B3" s="179"/>
      <c r="C3" s="179"/>
      <c r="D3" s="179"/>
      <c r="E3" s="185"/>
      <c r="F3" s="184"/>
      <c r="G3" s="179"/>
      <c r="H3" s="179"/>
      <c r="I3" s="179"/>
      <c r="V3" s="183"/>
      <c r="W3" s="184"/>
    </row>
    <row r="4" spans="1:31" s="280" customFormat="1">
      <c r="A4" s="276"/>
      <c r="B4" s="277" t="s">
        <v>61</v>
      </c>
      <c r="C4" s="278"/>
      <c r="D4" s="277" t="s">
        <v>139</v>
      </c>
      <c r="E4" s="279"/>
      <c r="F4" s="183"/>
      <c r="G4" s="278"/>
      <c r="H4" s="278"/>
      <c r="I4" s="278"/>
      <c r="K4" s="253"/>
      <c r="L4" s="253"/>
      <c r="M4" s="281"/>
      <c r="N4" s="281"/>
      <c r="O4" s="281"/>
      <c r="P4" s="281"/>
      <c r="Q4" s="281"/>
      <c r="R4" s="281"/>
      <c r="S4" s="281"/>
      <c r="T4" s="281"/>
      <c r="U4" s="281"/>
      <c r="V4" s="183"/>
      <c r="W4" s="183"/>
      <c r="X4" s="281"/>
      <c r="Y4" s="281"/>
      <c r="Z4" s="281"/>
      <c r="AA4" s="281"/>
      <c r="AB4" s="281"/>
    </row>
    <row r="5" spans="1:31" s="280" customFormat="1" ht="24" customHeight="1">
      <c r="A5" s="276"/>
      <c r="B5" s="277" t="s">
        <v>62</v>
      </c>
      <c r="C5" s="278"/>
      <c r="D5" s="282" t="s">
        <v>164</v>
      </c>
      <c r="E5" s="279"/>
      <c r="F5" s="619" t="s">
        <v>165</v>
      </c>
      <c r="G5" s="619"/>
      <c r="H5" s="283"/>
      <c r="I5" s="283"/>
      <c r="K5" s="253"/>
      <c r="L5" s="253"/>
      <c r="M5" s="281"/>
      <c r="N5" s="281"/>
      <c r="O5" s="281"/>
      <c r="P5" s="281"/>
      <c r="Q5" s="281"/>
      <c r="R5" s="281"/>
      <c r="S5" s="281"/>
      <c r="T5" s="281"/>
      <c r="U5" s="281"/>
      <c r="V5" s="327"/>
      <c r="W5" s="183"/>
      <c r="X5" s="281"/>
      <c r="Y5" s="281"/>
      <c r="Z5" s="281"/>
      <c r="AA5" s="281"/>
      <c r="AB5" s="281"/>
    </row>
    <row r="7" spans="1:31" s="189" customFormat="1" ht="17.25" customHeight="1">
      <c r="A7" s="188"/>
      <c r="B7" s="626" t="s">
        <v>7</v>
      </c>
      <c r="C7" s="616" t="s">
        <v>8</v>
      </c>
      <c r="D7" s="617"/>
      <c r="E7" s="616" t="s">
        <v>37</v>
      </c>
      <c r="F7" s="618"/>
      <c r="G7" s="617"/>
      <c r="H7" s="616" t="s">
        <v>126</v>
      </c>
      <c r="I7" s="617"/>
      <c r="J7" s="624" t="s">
        <v>83</v>
      </c>
      <c r="K7" s="625"/>
      <c r="L7" s="622" t="s">
        <v>93</v>
      </c>
      <c r="M7" s="623"/>
      <c r="N7" s="622" t="s">
        <v>94</v>
      </c>
      <c r="O7" s="623"/>
      <c r="P7" s="622" t="s">
        <v>95</v>
      </c>
      <c r="Q7" s="623"/>
      <c r="R7" s="622" t="s">
        <v>96</v>
      </c>
      <c r="S7" s="623"/>
      <c r="T7" s="622" t="s">
        <v>127</v>
      </c>
      <c r="U7" s="623"/>
      <c r="V7" s="622" t="s">
        <v>128</v>
      </c>
      <c r="W7" s="623"/>
      <c r="X7" s="622" t="s">
        <v>98</v>
      </c>
      <c r="Y7" s="623"/>
      <c r="Z7" s="622" t="s">
        <v>99</v>
      </c>
      <c r="AA7" s="628"/>
      <c r="AB7" s="624" t="s">
        <v>101</v>
      </c>
      <c r="AC7" s="625"/>
      <c r="AD7" s="624" t="s">
        <v>132</v>
      </c>
      <c r="AE7" s="625"/>
    </row>
    <row r="8" spans="1:31" ht="12.75" customHeight="1">
      <c r="A8" s="190"/>
      <c r="B8" s="630"/>
      <c r="C8" s="174" t="s">
        <v>13</v>
      </c>
      <c r="D8" s="191" t="s">
        <v>23</v>
      </c>
      <c r="E8" s="626" t="s">
        <v>75</v>
      </c>
      <c r="F8" s="626" t="s">
        <v>42</v>
      </c>
      <c r="G8" s="626" t="s">
        <v>43</v>
      </c>
      <c r="H8" s="626" t="s">
        <v>74</v>
      </c>
      <c r="I8" s="620" t="s">
        <v>44</v>
      </c>
      <c r="J8" s="626" t="s">
        <v>74</v>
      </c>
      <c r="K8" s="620" t="s">
        <v>44</v>
      </c>
      <c r="L8" s="626" t="s">
        <v>74</v>
      </c>
      <c r="M8" s="620" t="s">
        <v>44</v>
      </c>
      <c r="N8" s="626" t="s">
        <v>74</v>
      </c>
      <c r="O8" s="620" t="s">
        <v>44</v>
      </c>
      <c r="P8" s="626" t="s">
        <v>74</v>
      </c>
      <c r="Q8" s="620" t="s">
        <v>44</v>
      </c>
      <c r="R8" s="626" t="s">
        <v>74</v>
      </c>
      <c r="S8" s="620" t="s">
        <v>44</v>
      </c>
      <c r="T8" s="626" t="s">
        <v>74</v>
      </c>
      <c r="U8" s="620" t="s">
        <v>44</v>
      </c>
      <c r="V8" s="626" t="s">
        <v>74</v>
      </c>
      <c r="W8" s="626" t="s">
        <v>44</v>
      </c>
      <c r="X8" s="626" t="s">
        <v>74</v>
      </c>
      <c r="Y8" s="620" t="s">
        <v>44</v>
      </c>
      <c r="Z8" s="626" t="s">
        <v>74</v>
      </c>
      <c r="AA8" s="620" t="s">
        <v>44</v>
      </c>
      <c r="AB8" s="626" t="s">
        <v>74</v>
      </c>
      <c r="AC8" s="620" t="s">
        <v>44</v>
      </c>
      <c r="AD8" s="626" t="s">
        <v>74</v>
      </c>
      <c r="AE8" s="620" t="s">
        <v>44</v>
      </c>
    </row>
    <row r="9" spans="1:31" ht="15.75" customHeight="1">
      <c r="A9" s="192"/>
      <c r="B9" s="627"/>
      <c r="C9" s="175" t="s">
        <v>17</v>
      </c>
      <c r="D9" s="193" t="s">
        <v>18</v>
      </c>
      <c r="E9" s="627"/>
      <c r="F9" s="627"/>
      <c r="G9" s="627"/>
      <c r="H9" s="627"/>
      <c r="I9" s="621"/>
      <c r="J9" s="627"/>
      <c r="K9" s="621"/>
      <c r="L9" s="627"/>
      <c r="M9" s="621"/>
      <c r="N9" s="627"/>
      <c r="O9" s="621"/>
      <c r="P9" s="627"/>
      <c r="Q9" s="621"/>
      <c r="R9" s="627"/>
      <c r="S9" s="621"/>
      <c r="T9" s="627"/>
      <c r="U9" s="621"/>
      <c r="V9" s="627"/>
      <c r="W9" s="627"/>
      <c r="X9" s="627"/>
      <c r="Y9" s="621"/>
      <c r="Z9" s="627"/>
      <c r="AA9" s="621"/>
      <c r="AB9" s="627"/>
      <c r="AC9" s="621"/>
      <c r="AD9" s="627"/>
      <c r="AE9" s="621"/>
    </row>
    <row r="10" spans="1:31" s="186" customFormat="1" ht="15.75" customHeight="1" thickBot="1">
      <c r="A10" s="194">
        <v>1</v>
      </c>
      <c r="B10" s="195">
        <v>2</v>
      </c>
      <c r="C10" s="632">
        <v>3</v>
      </c>
      <c r="D10" s="633"/>
      <c r="E10" s="195">
        <v>4</v>
      </c>
      <c r="F10" s="330">
        <v>5</v>
      </c>
      <c r="G10" s="195">
        <v>6</v>
      </c>
      <c r="H10" s="196">
        <v>7</v>
      </c>
      <c r="I10" s="196">
        <v>8</v>
      </c>
      <c r="J10" s="196">
        <v>9</v>
      </c>
      <c r="K10" s="197">
        <v>10</v>
      </c>
      <c r="L10" s="285">
        <v>11</v>
      </c>
      <c r="M10" s="197">
        <v>12</v>
      </c>
      <c r="N10" s="197">
        <v>13</v>
      </c>
      <c r="O10" s="197">
        <v>14</v>
      </c>
      <c r="P10" s="197">
        <v>15</v>
      </c>
      <c r="Q10" s="198">
        <v>16</v>
      </c>
      <c r="R10" s="197">
        <v>17</v>
      </c>
      <c r="S10" s="197">
        <v>18</v>
      </c>
      <c r="T10" s="198">
        <v>21</v>
      </c>
      <c r="U10" s="197">
        <v>22</v>
      </c>
      <c r="V10" s="197">
        <v>19</v>
      </c>
      <c r="W10" s="197">
        <v>20</v>
      </c>
      <c r="X10" s="197">
        <v>23</v>
      </c>
      <c r="Y10" s="197">
        <v>24</v>
      </c>
      <c r="Z10" s="197">
        <v>25</v>
      </c>
      <c r="AA10" s="198">
        <v>26</v>
      </c>
      <c r="AB10" s="197">
        <v>27</v>
      </c>
      <c r="AC10" s="196">
        <v>28</v>
      </c>
      <c r="AD10" s="196">
        <v>29</v>
      </c>
      <c r="AE10" s="196">
        <v>30</v>
      </c>
    </row>
    <row r="11" spans="1:31" s="518" customFormat="1" ht="12.75" customHeight="1" thickTop="1">
      <c r="A11" s="500">
        <v>1</v>
      </c>
      <c r="B11" s="634" t="s">
        <v>76</v>
      </c>
      <c r="C11" s="501"/>
      <c r="D11" s="502">
        <v>4552403000</v>
      </c>
      <c r="E11" s="503">
        <v>3650982752</v>
      </c>
      <c r="F11" s="504">
        <f>E12-E11</f>
        <v>415775280</v>
      </c>
      <c r="G11" s="503">
        <f>SUM(E11+F11)</f>
        <v>4066758032</v>
      </c>
      <c r="H11" s="505">
        <v>6</v>
      </c>
      <c r="I11" s="506">
        <v>2.6</v>
      </c>
      <c r="J11" s="507">
        <v>15</v>
      </c>
      <c r="K11" s="508">
        <v>5.0646083383363401</v>
      </c>
      <c r="L11" s="509">
        <v>20</v>
      </c>
      <c r="M11" s="508">
        <v>7.5698796618797637</v>
      </c>
      <c r="N11" s="507">
        <v>22</v>
      </c>
      <c r="O11" s="510">
        <v>12.19733179686736</v>
      </c>
      <c r="P11" s="511">
        <v>25</v>
      </c>
      <c r="Q11" s="512">
        <v>14.785343624416575</v>
      </c>
      <c r="R11" s="511">
        <v>35</v>
      </c>
      <c r="S11" s="512">
        <v>19.297582024018205</v>
      </c>
      <c r="T11" s="511">
        <v>50</v>
      </c>
      <c r="U11" s="513">
        <v>26.306627422985969</v>
      </c>
      <c r="V11" s="514">
        <v>60</v>
      </c>
      <c r="W11" s="513">
        <v>28.859677484540235</v>
      </c>
      <c r="X11" s="515">
        <v>70</v>
      </c>
      <c r="Y11" s="515">
        <v>31.386891003821411</v>
      </c>
      <c r="Z11" s="511"/>
      <c r="AA11" s="516">
        <v>75.205963993082335</v>
      </c>
      <c r="AB11" s="511"/>
      <c r="AC11" s="516">
        <v>80.199023504729254</v>
      </c>
      <c r="AD11" s="517"/>
      <c r="AE11" s="516">
        <f>G11/D11%</f>
        <v>89.332118268088308</v>
      </c>
    </row>
    <row r="12" spans="1:31" s="518" customFormat="1">
      <c r="A12" s="500"/>
      <c r="B12" s="629"/>
      <c r="C12" s="501"/>
      <c r="D12" s="519"/>
      <c r="E12" s="503">
        <v>4066758032</v>
      </c>
      <c r="F12" s="504"/>
      <c r="G12" s="503"/>
      <c r="H12" s="505"/>
      <c r="I12" s="520"/>
      <c r="J12" s="521"/>
      <c r="K12" s="522"/>
      <c r="L12" s="523"/>
      <c r="M12" s="522"/>
      <c r="N12" s="521"/>
      <c r="O12" s="524"/>
      <c r="P12" s="521"/>
      <c r="Q12" s="525"/>
      <c r="R12" s="521"/>
      <c r="S12" s="525"/>
      <c r="T12" s="526"/>
      <c r="U12" s="527"/>
      <c r="V12" s="528"/>
      <c r="W12" s="527"/>
      <c r="X12" s="529"/>
      <c r="Y12" s="530"/>
      <c r="Z12" s="521"/>
      <c r="AA12" s="531"/>
      <c r="AB12" s="526"/>
      <c r="AC12" s="531"/>
      <c r="AD12" s="532"/>
      <c r="AE12" s="533"/>
    </row>
    <row r="13" spans="1:31" s="518" customFormat="1">
      <c r="A13" s="500"/>
      <c r="B13" s="629"/>
      <c r="C13" s="501"/>
      <c r="D13" s="519"/>
      <c r="E13" s="503"/>
      <c r="F13" s="504"/>
      <c r="G13" s="503"/>
      <c r="H13" s="505"/>
      <c r="I13" s="506"/>
      <c r="J13" s="534"/>
      <c r="K13" s="522"/>
      <c r="L13" s="523"/>
      <c r="M13" s="522"/>
      <c r="N13" s="521"/>
      <c r="O13" s="524"/>
      <c r="P13" s="521"/>
      <c r="Q13" s="525"/>
      <c r="R13" s="521"/>
      <c r="S13" s="525"/>
      <c r="T13" s="526"/>
      <c r="U13" s="527"/>
      <c r="V13" s="528"/>
      <c r="W13" s="527"/>
      <c r="X13" s="529"/>
      <c r="Y13" s="530"/>
      <c r="Z13" s="521"/>
      <c r="AA13" s="531"/>
      <c r="AB13" s="526"/>
      <c r="AC13" s="531"/>
      <c r="AD13" s="532"/>
      <c r="AE13" s="533"/>
    </row>
    <row r="14" spans="1:31" s="518" customFormat="1">
      <c r="A14" s="500">
        <v>2</v>
      </c>
      <c r="B14" s="629" t="s">
        <v>60</v>
      </c>
      <c r="C14" s="501"/>
      <c r="D14" s="535">
        <v>3020000</v>
      </c>
      <c r="E14" s="536">
        <v>3020000</v>
      </c>
      <c r="F14" s="504">
        <f>E15-E14</f>
        <v>0</v>
      </c>
      <c r="G14" s="536">
        <f>E14+F14</f>
        <v>3020000</v>
      </c>
      <c r="H14" s="505">
        <v>5</v>
      </c>
      <c r="I14" s="506">
        <v>0</v>
      </c>
      <c r="J14" s="537">
        <v>5</v>
      </c>
      <c r="K14" s="522">
        <v>0</v>
      </c>
      <c r="L14" s="538">
        <v>25</v>
      </c>
      <c r="M14" s="506">
        <v>21.324503311258276</v>
      </c>
      <c r="N14" s="537">
        <v>25</v>
      </c>
      <c r="O14" s="539">
        <v>21.324503311258276</v>
      </c>
      <c r="P14" s="540">
        <v>25</v>
      </c>
      <c r="Q14" s="512">
        <v>21.324503311258276</v>
      </c>
      <c r="R14" s="540">
        <v>46</v>
      </c>
      <c r="S14" s="512">
        <v>45.132450331125831</v>
      </c>
      <c r="T14" s="541">
        <v>46</v>
      </c>
      <c r="U14" s="527">
        <v>45.132450331125831</v>
      </c>
      <c r="V14" s="514">
        <v>71</v>
      </c>
      <c r="W14" s="542">
        <v>70.745033112582774</v>
      </c>
      <c r="X14" s="543">
        <v>71</v>
      </c>
      <c r="Y14" s="543">
        <v>70.745033112582774</v>
      </c>
      <c r="Z14" s="540"/>
      <c r="AA14" s="540">
        <v>100</v>
      </c>
      <c r="AB14" s="544"/>
      <c r="AC14" s="545">
        <v>100</v>
      </c>
      <c r="AD14" s="546"/>
      <c r="AE14" s="540">
        <f t="shared" ref="AE14" si="0">G14/D14%</f>
        <v>100</v>
      </c>
    </row>
    <row r="15" spans="1:31" s="518" customFormat="1">
      <c r="A15" s="500"/>
      <c r="B15" s="629"/>
      <c r="C15" s="501"/>
      <c r="D15" s="519"/>
      <c r="E15" s="536">
        <v>3020000</v>
      </c>
      <c r="F15" s="504"/>
      <c r="G15" s="536"/>
      <c r="H15" s="505"/>
      <c r="I15" s="506"/>
      <c r="J15" s="521"/>
      <c r="K15" s="522"/>
      <c r="L15" s="523"/>
      <c r="M15" s="522"/>
      <c r="N15" s="521"/>
      <c r="O15" s="524"/>
      <c r="P15" s="521"/>
      <c r="Q15" s="525"/>
      <c r="R15" s="521"/>
      <c r="S15" s="525"/>
      <c r="T15" s="547"/>
      <c r="U15" s="527"/>
      <c r="V15" s="548"/>
      <c r="W15" s="527"/>
      <c r="X15" s="529"/>
      <c r="Y15" s="530"/>
      <c r="Z15" s="521"/>
      <c r="AA15" s="531"/>
      <c r="AB15" s="521"/>
      <c r="AC15" s="531"/>
      <c r="AD15" s="532"/>
      <c r="AE15" s="533"/>
    </row>
    <row r="16" spans="1:31" s="518" customFormat="1">
      <c r="A16" s="500"/>
      <c r="B16" s="629"/>
      <c r="C16" s="501"/>
      <c r="D16" s="519"/>
      <c r="E16" s="536"/>
      <c r="F16" s="504"/>
      <c r="G16" s="536"/>
      <c r="H16" s="505"/>
      <c r="I16" s="506"/>
      <c r="J16" s="521"/>
      <c r="K16" s="522"/>
      <c r="L16" s="523"/>
      <c r="M16" s="522"/>
      <c r="N16" s="521"/>
      <c r="O16" s="524"/>
      <c r="P16" s="521"/>
      <c r="Q16" s="525"/>
      <c r="R16" s="521"/>
      <c r="S16" s="525"/>
      <c r="T16" s="547"/>
      <c r="U16" s="527"/>
      <c r="V16" s="548"/>
      <c r="W16" s="527"/>
      <c r="X16" s="529"/>
      <c r="Y16" s="530"/>
      <c r="Z16" s="521"/>
      <c r="AA16" s="531"/>
      <c r="AB16" s="521"/>
      <c r="AC16" s="531"/>
      <c r="AD16" s="532"/>
      <c r="AE16" s="533"/>
    </row>
    <row r="17" spans="1:31" s="518" customFormat="1" ht="12.75" customHeight="1">
      <c r="A17" s="500">
        <v>3</v>
      </c>
      <c r="B17" s="629" t="s">
        <v>107</v>
      </c>
      <c r="C17" s="501"/>
      <c r="D17" s="535">
        <v>85680000</v>
      </c>
      <c r="E17" s="536">
        <v>68024312</v>
      </c>
      <c r="F17" s="504">
        <f>E18-E17</f>
        <v>6040126</v>
      </c>
      <c r="G17" s="536">
        <f>SUM(E17:F17)</f>
        <v>74064438</v>
      </c>
      <c r="H17" s="505">
        <v>5</v>
      </c>
      <c r="I17" s="506">
        <v>0</v>
      </c>
      <c r="J17" s="537">
        <v>10</v>
      </c>
      <c r="K17" s="522">
        <v>0</v>
      </c>
      <c r="L17" s="538">
        <v>30</v>
      </c>
      <c r="M17" s="506">
        <v>29.542058498896246</v>
      </c>
      <c r="N17" s="537">
        <v>30</v>
      </c>
      <c r="O17" s="524">
        <v>29.542058498896246</v>
      </c>
      <c r="P17" s="540">
        <v>45</v>
      </c>
      <c r="Q17" s="512">
        <v>44.312069536423841</v>
      </c>
      <c r="R17" s="540">
        <v>55</v>
      </c>
      <c r="S17" s="512">
        <v>52.261525938189848</v>
      </c>
      <c r="T17" s="541">
        <v>60</v>
      </c>
      <c r="U17" s="527">
        <v>58.900473233995584</v>
      </c>
      <c r="V17" s="514">
        <v>67</v>
      </c>
      <c r="W17" s="542">
        <v>66.136560430463575</v>
      </c>
      <c r="X17" s="543">
        <v>75</v>
      </c>
      <c r="Y17" s="543">
        <v>74.329248068432676</v>
      </c>
      <c r="Z17" s="540"/>
      <c r="AA17" s="545">
        <v>62.87796335200747</v>
      </c>
      <c r="AB17" s="540"/>
      <c r="AC17" s="545">
        <v>79.39345471521942</v>
      </c>
      <c r="AD17" s="549"/>
      <c r="AE17" s="545">
        <f t="shared" ref="AE17" si="1">G17/D17%</f>
        <v>86.443088235294113</v>
      </c>
    </row>
    <row r="18" spans="1:31" s="518" customFormat="1">
      <c r="A18" s="500"/>
      <c r="B18" s="629"/>
      <c r="C18" s="501"/>
      <c r="D18" s="519"/>
      <c r="E18" s="503">
        <v>74064438</v>
      </c>
      <c r="F18" s="504"/>
      <c r="G18" s="536"/>
      <c r="H18" s="505"/>
      <c r="I18" s="506"/>
      <c r="J18" s="521"/>
      <c r="K18" s="522"/>
      <c r="L18" s="550"/>
      <c r="M18" s="522"/>
      <c r="N18" s="521"/>
      <c r="O18" s="524"/>
      <c r="P18" s="521"/>
      <c r="Q18" s="525"/>
      <c r="R18" s="521"/>
      <c r="S18" s="525"/>
      <c r="T18" s="547"/>
      <c r="U18" s="527"/>
      <c r="V18" s="548"/>
      <c r="W18" s="527"/>
      <c r="X18" s="529"/>
      <c r="Y18" s="530"/>
      <c r="Z18" s="521"/>
      <c r="AA18" s="531"/>
      <c r="AB18" s="521"/>
      <c r="AC18" s="531"/>
      <c r="AD18" s="532"/>
      <c r="AE18" s="533"/>
    </row>
    <row r="19" spans="1:31" s="518" customFormat="1">
      <c r="A19" s="500"/>
      <c r="B19" s="629"/>
      <c r="C19" s="501"/>
      <c r="D19" s="519"/>
      <c r="E19" s="536"/>
      <c r="F19" s="504"/>
      <c r="G19" s="536"/>
      <c r="H19" s="505"/>
      <c r="I19" s="506"/>
      <c r="J19" s="521"/>
      <c r="K19" s="522"/>
      <c r="L19" s="550"/>
      <c r="M19" s="522"/>
      <c r="N19" s="521"/>
      <c r="O19" s="524"/>
      <c r="P19" s="521"/>
      <c r="Q19" s="525"/>
      <c r="R19" s="521"/>
      <c r="S19" s="525"/>
      <c r="T19" s="547"/>
      <c r="U19" s="527"/>
      <c r="V19" s="548"/>
      <c r="W19" s="527"/>
      <c r="X19" s="529"/>
      <c r="Y19" s="530"/>
      <c r="Z19" s="521"/>
      <c r="AA19" s="531"/>
      <c r="AB19" s="521"/>
      <c r="AC19" s="531"/>
      <c r="AD19" s="532"/>
      <c r="AE19" s="533"/>
    </row>
    <row r="20" spans="1:31" s="518" customFormat="1" ht="14.25" customHeight="1">
      <c r="A20" s="500">
        <v>4</v>
      </c>
      <c r="B20" s="629" t="s">
        <v>134</v>
      </c>
      <c r="C20" s="501"/>
      <c r="D20" s="519">
        <v>55000000</v>
      </c>
      <c r="E20" s="536">
        <v>48280000</v>
      </c>
      <c r="F20" s="504">
        <f t="shared" ref="F20" si="2">E21-E20</f>
        <v>6540000</v>
      </c>
      <c r="G20" s="536">
        <f>SUM(E20:F20)</f>
        <v>54820000</v>
      </c>
      <c r="H20" s="505">
        <v>6</v>
      </c>
      <c r="I20" s="506">
        <v>0</v>
      </c>
      <c r="J20" s="537">
        <v>10</v>
      </c>
      <c r="K20" s="522">
        <v>0</v>
      </c>
      <c r="L20" s="538">
        <v>25</v>
      </c>
      <c r="M20" s="506">
        <v>20.192727272727275</v>
      </c>
      <c r="N20" s="537">
        <v>33</v>
      </c>
      <c r="O20" s="524">
        <v>31.647272727272728</v>
      </c>
      <c r="P20" s="540">
        <v>38</v>
      </c>
      <c r="Q20" s="512">
        <v>37.374545454545455</v>
      </c>
      <c r="R20" s="540">
        <v>45</v>
      </c>
      <c r="S20" s="512">
        <v>43.101818181818182</v>
      </c>
      <c r="T20" s="541">
        <v>50</v>
      </c>
      <c r="U20" s="527">
        <v>48.829090909090908</v>
      </c>
      <c r="V20" s="514">
        <v>56</v>
      </c>
      <c r="W20" s="542">
        <v>55.647272727272721</v>
      </c>
      <c r="X20" s="543">
        <v>77</v>
      </c>
      <c r="Y20" s="543">
        <v>76.327272727272728</v>
      </c>
      <c r="Z20" s="540"/>
      <c r="AA20" s="545">
        <v>82.054545454545462</v>
      </c>
      <c r="AB20" s="540"/>
      <c r="AC20" s="545">
        <v>87.781818181818181</v>
      </c>
      <c r="AD20" s="549"/>
      <c r="AE20" s="545">
        <f t="shared" ref="AE20" si="3">G20/D20%</f>
        <v>99.672727272727272</v>
      </c>
    </row>
    <row r="21" spans="1:31" s="518" customFormat="1">
      <c r="A21" s="500"/>
      <c r="B21" s="629"/>
      <c r="C21" s="501"/>
      <c r="D21" s="535"/>
      <c r="E21" s="503">
        <v>54820000</v>
      </c>
      <c r="F21" s="504"/>
      <c r="G21" s="536"/>
      <c r="H21" s="505"/>
      <c r="I21" s="506"/>
      <c r="J21" s="521"/>
      <c r="K21" s="522"/>
      <c r="L21" s="550"/>
      <c r="M21" s="522"/>
      <c r="N21" s="521"/>
      <c r="O21" s="524"/>
      <c r="P21" s="521"/>
      <c r="Q21" s="525"/>
      <c r="R21" s="521"/>
      <c r="S21" s="525"/>
      <c r="T21" s="547"/>
      <c r="U21" s="527"/>
      <c r="V21" s="548"/>
      <c r="W21" s="527"/>
      <c r="X21" s="529"/>
      <c r="Y21" s="530"/>
      <c r="Z21" s="521"/>
      <c r="AA21" s="531"/>
      <c r="AB21" s="521"/>
      <c r="AC21" s="531"/>
      <c r="AD21" s="532"/>
      <c r="AE21" s="533"/>
    </row>
    <row r="22" spans="1:31" s="518" customFormat="1">
      <c r="A22" s="500"/>
      <c r="B22" s="629"/>
      <c r="C22" s="501"/>
      <c r="D22" s="519"/>
      <c r="E22" s="536"/>
      <c r="F22" s="504"/>
      <c r="G22" s="536"/>
      <c r="H22" s="505"/>
      <c r="I22" s="506"/>
      <c r="J22" s="521"/>
      <c r="K22" s="522"/>
      <c r="L22" s="550"/>
      <c r="M22" s="522"/>
      <c r="N22" s="521"/>
      <c r="O22" s="524"/>
      <c r="P22" s="521"/>
      <c r="Q22" s="525"/>
      <c r="R22" s="521"/>
      <c r="S22" s="525"/>
      <c r="T22" s="547"/>
      <c r="U22" s="527"/>
      <c r="V22" s="548"/>
      <c r="W22" s="527"/>
      <c r="X22" s="529"/>
      <c r="Y22" s="530"/>
      <c r="Z22" s="521"/>
      <c r="AA22" s="531"/>
      <c r="AB22" s="521"/>
      <c r="AC22" s="531"/>
      <c r="AD22" s="532"/>
      <c r="AE22" s="533"/>
    </row>
    <row r="23" spans="1:31" s="518" customFormat="1" ht="12.75" customHeight="1">
      <c r="A23" s="500">
        <v>5</v>
      </c>
      <c r="B23" s="629" t="s">
        <v>108</v>
      </c>
      <c r="C23" s="501"/>
      <c r="D23" s="519">
        <v>25000000</v>
      </c>
      <c r="E23" s="536">
        <v>25000000</v>
      </c>
      <c r="F23" s="504">
        <f t="shared" ref="F23" si="4">E24-E23</f>
        <v>0</v>
      </c>
      <c r="G23" s="536">
        <f>SUM(E23:F23)</f>
        <v>25000000</v>
      </c>
      <c r="H23" s="505">
        <v>7</v>
      </c>
      <c r="I23" s="506">
        <v>0</v>
      </c>
      <c r="J23" s="537">
        <v>10</v>
      </c>
      <c r="K23" s="522">
        <v>0</v>
      </c>
      <c r="L23" s="538">
        <v>25</v>
      </c>
      <c r="M23" s="506">
        <v>23.261599999999998</v>
      </c>
      <c r="N23" s="537">
        <v>25</v>
      </c>
      <c r="O23" s="524">
        <v>23.261599999999998</v>
      </c>
      <c r="P23" s="540">
        <v>25</v>
      </c>
      <c r="Q23" s="512">
        <v>23.261599999999998</v>
      </c>
      <c r="R23" s="540">
        <v>48</v>
      </c>
      <c r="S23" s="512">
        <v>46.6004</v>
      </c>
      <c r="T23" s="541">
        <v>50</v>
      </c>
      <c r="U23" s="527">
        <v>46.6004</v>
      </c>
      <c r="V23" s="514">
        <v>75</v>
      </c>
      <c r="W23" s="542">
        <v>74.362799999999993</v>
      </c>
      <c r="X23" s="543">
        <v>75</v>
      </c>
      <c r="Y23" s="543">
        <v>74.362799999999993</v>
      </c>
      <c r="Z23" s="540"/>
      <c r="AA23" s="540">
        <v>100</v>
      </c>
      <c r="AB23" s="540"/>
      <c r="AC23" s="545">
        <v>100</v>
      </c>
      <c r="AD23" s="549"/>
      <c r="AE23" s="540">
        <f t="shared" ref="AE23" si="5">G23/D23%</f>
        <v>100</v>
      </c>
    </row>
    <row r="24" spans="1:31" s="518" customFormat="1">
      <c r="A24" s="500"/>
      <c r="B24" s="629"/>
      <c r="C24" s="501"/>
      <c r="D24" s="519"/>
      <c r="E24" s="503">
        <v>25000000</v>
      </c>
      <c r="F24" s="504"/>
      <c r="G24" s="536"/>
      <c r="H24" s="505"/>
      <c r="I24" s="506"/>
      <c r="J24" s="521"/>
      <c r="K24" s="522"/>
      <c r="L24" s="523"/>
      <c r="M24" s="522"/>
      <c r="N24" s="521"/>
      <c r="O24" s="524"/>
      <c r="P24" s="521"/>
      <c r="Q24" s="525"/>
      <c r="R24" s="521"/>
      <c r="S24" s="525"/>
      <c r="T24" s="547"/>
      <c r="U24" s="527"/>
      <c r="V24" s="528"/>
      <c r="W24" s="527"/>
      <c r="X24" s="529"/>
      <c r="Y24" s="530"/>
      <c r="Z24" s="521"/>
      <c r="AA24" s="533"/>
      <c r="AB24" s="521"/>
      <c r="AC24" s="531"/>
      <c r="AD24" s="532"/>
      <c r="AE24" s="533"/>
    </row>
    <row r="25" spans="1:31" s="518" customFormat="1">
      <c r="A25" s="500"/>
      <c r="B25" s="629"/>
      <c r="C25" s="501"/>
      <c r="D25" s="519"/>
      <c r="E25" s="536"/>
      <c r="F25" s="504"/>
      <c r="G25" s="536"/>
      <c r="H25" s="505"/>
      <c r="I25" s="506"/>
      <c r="J25" s="521"/>
      <c r="K25" s="522"/>
      <c r="L25" s="523"/>
      <c r="M25" s="522"/>
      <c r="N25" s="521"/>
      <c r="O25" s="524"/>
      <c r="P25" s="521"/>
      <c r="Q25" s="525"/>
      <c r="R25" s="521"/>
      <c r="S25" s="525"/>
      <c r="T25" s="547"/>
      <c r="U25" s="527"/>
      <c r="V25" s="528"/>
      <c r="W25" s="527"/>
      <c r="X25" s="529"/>
      <c r="Y25" s="530"/>
      <c r="Z25" s="521"/>
      <c r="AA25" s="533"/>
      <c r="AB25" s="521"/>
      <c r="AC25" s="531"/>
      <c r="AD25" s="532"/>
      <c r="AE25" s="533"/>
    </row>
    <row r="26" spans="1:31" s="518" customFormat="1" ht="12.75" customHeight="1">
      <c r="A26" s="500">
        <v>6</v>
      </c>
      <c r="B26" s="629" t="s">
        <v>109</v>
      </c>
      <c r="C26" s="501"/>
      <c r="D26" s="519">
        <v>28216000</v>
      </c>
      <c r="E26" s="536">
        <v>28216000</v>
      </c>
      <c r="F26" s="504">
        <f t="shared" ref="F26" si="6">E27-E26</f>
        <v>0</v>
      </c>
      <c r="G26" s="536">
        <f>SUM(E26:F26)</f>
        <v>28216000</v>
      </c>
      <c r="H26" s="505">
        <v>5</v>
      </c>
      <c r="I26" s="506">
        <v>0</v>
      </c>
      <c r="J26" s="537">
        <v>10</v>
      </c>
      <c r="K26" s="522">
        <v>0</v>
      </c>
      <c r="L26" s="538">
        <v>25</v>
      </c>
      <c r="M26" s="506">
        <v>22.734264247235611</v>
      </c>
      <c r="N26" s="537">
        <v>25</v>
      </c>
      <c r="O26" s="524">
        <v>22.734264247235611</v>
      </c>
      <c r="P26" s="540">
        <v>26</v>
      </c>
      <c r="Q26" s="512">
        <v>24.787709101219164</v>
      </c>
      <c r="R26" s="540">
        <v>50</v>
      </c>
      <c r="S26" s="512">
        <v>48.009285511766379</v>
      </c>
      <c r="T26" s="541">
        <v>52</v>
      </c>
      <c r="U26" s="527">
        <v>49.993266231925148</v>
      </c>
      <c r="V26" s="514">
        <v>75</v>
      </c>
      <c r="W26" s="542">
        <v>74.519067195917216</v>
      </c>
      <c r="X26" s="543">
        <v>80</v>
      </c>
      <c r="Y26" s="543">
        <v>77.994400340232488</v>
      </c>
      <c r="Z26" s="540"/>
      <c r="AA26" s="540">
        <v>100</v>
      </c>
      <c r="AB26" s="540"/>
      <c r="AC26" s="545">
        <v>100</v>
      </c>
      <c r="AD26" s="549"/>
      <c r="AE26" s="540">
        <f t="shared" ref="AE26" si="7">G26/D26%</f>
        <v>100</v>
      </c>
    </row>
    <row r="27" spans="1:31" s="518" customFormat="1">
      <c r="A27" s="500"/>
      <c r="B27" s="629"/>
      <c r="C27" s="501"/>
      <c r="D27" s="519"/>
      <c r="E27" s="536">
        <v>28216000</v>
      </c>
      <c r="F27" s="504"/>
      <c r="G27" s="536"/>
      <c r="H27" s="505"/>
      <c r="I27" s="506"/>
      <c r="J27" s="521"/>
      <c r="K27" s="522"/>
      <c r="L27" s="550"/>
      <c r="M27" s="522"/>
      <c r="N27" s="521"/>
      <c r="O27" s="524"/>
      <c r="P27" s="521"/>
      <c r="Q27" s="525"/>
      <c r="R27" s="521"/>
      <c r="S27" s="525"/>
      <c r="T27" s="547"/>
      <c r="U27" s="527"/>
      <c r="V27" s="528"/>
      <c r="W27" s="527"/>
      <c r="X27" s="529"/>
      <c r="Y27" s="530"/>
      <c r="Z27" s="521"/>
      <c r="AA27" s="531"/>
      <c r="AB27" s="521"/>
      <c r="AC27" s="531"/>
      <c r="AD27" s="532"/>
      <c r="AE27" s="533"/>
    </row>
    <row r="28" spans="1:31" s="518" customFormat="1">
      <c r="A28" s="500"/>
      <c r="B28" s="629"/>
      <c r="C28" s="501"/>
      <c r="D28" s="519"/>
      <c r="E28" s="536"/>
      <c r="F28" s="504"/>
      <c r="G28" s="536"/>
      <c r="H28" s="505"/>
      <c r="I28" s="506"/>
      <c r="J28" s="521"/>
      <c r="K28" s="522"/>
      <c r="L28" s="550"/>
      <c r="M28" s="522"/>
      <c r="N28" s="521"/>
      <c r="O28" s="551"/>
      <c r="P28" s="521"/>
      <c r="Q28" s="525"/>
      <c r="R28" s="521"/>
      <c r="S28" s="525"/>
      <c r="T28" s="547"/>
      <c r="U28" s="527"/>
      <c r="V28" s="528"/>
      <c r="W28" s="527"/>
      <c r="X28" s="529"/>
      <c r="Y28" s="530"/>
      <c r="Z28" s="521"/>
      <c r="AA28" s="531"/>
      <c r="AB28" s="521"/>
      <c r="AC28" s="531"/>
      <c r="AD28" s="532"/>
      <c r="AE28" s="533"/>
    </row>
    <row r="29" spans="1:31" s="518" customFormat="1" ht="12.75" customHeight="1">
      <c r="A29" s="500">
        <v>7</v>
      </c>
      <c r="B29" s="629" t="s">
        <v>110</v>
      </c>
      <c r="C29" s="501"/>
      <c r="D29" s="519">
        <v>2600000</v>
      </c>
      <c r="E29" s="536">
        <v>2600000</v>
      </c>
      <c r="F29" s="504">
        <f t="shared" ref="F29" si="8">E30-E29</f>
        <v>0</v>
      </c>
      <c r="G29" s="536">
        <f>SUM(E29:F29)</f>
        <v>2600000</v>
      </c>
      <c r="H29" s="505">
        <v>5</v>
      </c>
      <c r="I29" s="506">
        <v>0</v>
      </c>
      <c r="J29" s="537">
        <v>10</v>
      </c>
      <c r="K29" s="522">
        <v>0</v>
      </c>
      <c r="L29" s="538">
        <v>50</v>
      </c>
      <c r="M29" s="506">
        <v>48.892307692307689</v>
      </c>
      <c r="N29" s="537">
        <v>52</v>
      </c>
      <c r="O29" s="524">
        <v>48.892307692307689</v>
      </c>
      <c r="P29" s="540">
        <v>52</v>
      </c>
      <c r="Q29" s="512">
        <v>48.892307692307689</v>
      </c>
      <c r="R29" s="540">
        <v>70</v>
      </c>
      <c r="S29" s="512">
        <v>48.892307692307689</v>
      </c>
      <c r="T29" s="541">
        <v>100</v>
      </c>
      <c r="U29" s="552">
        <v>100</v>
      </c>
      <c r="V29" s="553">
        <v>100</v>
      </c>
      <c r="W29" s="554">
        <v>100</v>
      </c>
      <c r="X29" s="543">
        <v>100</v>
      </c>
      <c r="Y29" s="543">
        <v>100</v>
      </c>
      <c r="Z29" s="540"/>
      <c r="AA29" s="545">
        <v>100</v>
      </c>
      <c r="AB29" s="540"/>
      <c r="AC29" s="545">
        <v>100</v>
      </c>
      <c r="AD29" s="549"/>
      <c r="AE29" s="545">
        <f t="shared" ref="AE29" si="9">G29/D29%</f>
        <v>100</v>
      </c>
    </row>
    <row r="30" spans="1:31" s="518" customFormat="1">
      <c r="A30" s="500"/>
      <c r="B30" s="629"/>
      <c r="C30" s="501"/>
      <c r="D30" s="519"/>
      <c r="E30" s="536">
        <v>2600000</v>
      </c>
      <c r="F30" s="504"/>
      <c r="G30" s="536"/>
      <c r="H30" s="505"/>
      <c r="I30" s="506"/>
      <c r="J30" s="555"/>
      <c r="K30" s="522"/>
      <c r="L30" s="550"/>
      <c r="M30" s="522"/>
      <c r="N30" s="521"/>
      <c r="O30" s="524"/>
      <c r="P30" s="521"/>
      <c r="Q30" s="556"/>
      <c r="R30" s="521"/>
      <c r="S30" s="525"/>
      <c r="T30" s="547"/>
      <c r="U30" s="527"/>
      <c r="V30" s="528"/>
      <c r="W30" s="527"/>
      <c r="X30" s="529"/>
      <c r="Y30" s="530"/>
      <c r="Z30" s="521"/>
      <c r="AA30" s="531"/>
      <c r="AB30" s="526"/>
      <c r="AC30" s="531"/>
      <c r="AD30" s="532"/>
      <c r="AE30" s="533"/>
    </row>
    <row r="31" spans="1:31" s="518" customFormat="1">
      <c r="A31" s="500"/>
      <c r="B31" s="629"/>
      <c r="C31" s="501"/>
      <c r="D31" s="519"/>
      <c r="E31" s="536"/>
      <c r="F31" s="504"/>
      <c r="G31" s="536"/>
      <c r="H31" s="505"/>
      <c r="I31" s="506"/>
      <c r="J31" s="555"/>
      <c r="K31" s="522"/>
      <c r="L31" s="550"/>
      <c r="M31" s="522"/>
      <c r="N31" s="521"/>
      <c r="O31" s="524"/>
      <c r="P31" s="521"/>
      <c r="Q31" s="556"/>
      <c r="R31" s="521"/>
      <c r="S31" s="525"/>
      <c r="T31" s="547"/>
      <c r="U31" s="527"/>
      <c r="V31" s="528"/>
      <c r="W31" s="527"/>
      <c r="X31" s="529"/>
      <c r="Y31" s="530"/>
      <c r="Z31" s="521"/>
      <c r="AA31" s="531"/>
      <c r="AB31" s="526"/>
      <c r="AC31" s="531"/>
      <c r="AD31" s="532"/>
      <c r="AE31" s="533"/>
    </row>
    <row r="32" spans="1:31" s="518" customFormat="1" ht="12.75" customHeight="1">
      <c r="A32" s="500">
        <v>8</v>
      </c>
      <c r="B32" s="629" t="s">
        <v>111</v>
      </c>
      <c r="C32" s="501"/>
      <c r="D32" s="519">
        <v>2484000</v>
      </c>
      <c r="E32" s="536">
        <v>1955000</v>
      </c>
      <c r="F32" s="504">
        <f t="shared" ref="F32" si="10">E33-E32</f>
        <v>370000</v>
      </c>
      <c r="G32" s="536">
        <f>SUM(E32:F32)</f>
        <v>2325000</v>
      </c>
      <c r="H32" s="505">
        <v>5</v>
      </c>
      <c r="I32" s="506">
        <v>0</v>
      </c>
      <c r="J32" s="537">
        <v>10</v>
      </c>
      <c r="K32" s="522">
        <v>0</v>
      </c>
      <c r="L32" s="538">
        <v>20</v>
      </c>
      <c r="M32" s="506">
        <v>16.103059581320451</v>
      </c>
      <c r="N32" s="537">
        <v>25</v>
      </c>
      <c r="O32" s="524">
        <v>24.154589371980677</v>
      </c>
      <c r="P32" s="540">
        <v>33</v>
      </c>
      <c r="Q32" s="512">
        <v>32.206119162640903</v>
      </c>
      <c r="R32" s="540">
        <v>42</v>
      </c>
      <c r="S32" s="512">
        <v>40.257648953301128</v>
      </c>
      <c r="T32" s="541">
        <v>50</v>
      </c>
      <c r="U32" s="527">
        <v>48.309178743961354</v>
      </c>
      <c r="V32" s="514">
        <v>57</v>
      </c>
      <c r="W32" s="542">
        <v>56.360708534621573</v>
      </c>
      <c r="X32" s="543">
        <v>75</v>
      </c>
      <c r="Y32" s="543">
        <v>63.808373590982285</v>
      </c>
      <c r="Z32" s="540"/>
      <c r="AA32" s="545">
        <v>71.25603864734299</v>
      </c>
      <c r="AB32" s="540"/>
      <c r="AC32" s="545">
        <v>78.703703703703709</v>
      </c>
      <c r="AD32" s="549"/>
      <c r="AE32" s="545">
        <f t="shared" ref="AE32" si="11">G32/D32%</f>
        <v>93.59903381642512</v>
      </c>
    </row>
    <row r="33" spans="1:31" s="518" customFormat="1">
      <c r="A33" s="500"/>
      <c r="B33" s="629"/>
      <c r="C33" s="501"/>
      <c r="D33" s="519"/>
      <c r="E33" s="503">
        <v>2325000</v>
      </c>
      <c r="F33" s="504"/>
      <c r="G33" s="536"/>
      <c r="H33" s="505"/>
      <c r="I33" s="506"/>
      <c r="J33" s="555"/>
      <c r="K33" s="522"/>
      <c r="L33" s="523"/>
      <c r="M33" s="522"/>
      <c r="N33" s="521"/>
      <c r="O33" s="524"/>
      <c r="P33" s="521"/>
      <c r="Q33" s="525"/>
      <c r="R33" s="521"/>
      <c r="S33" s="525"/>
      <c r="T33" s="547"/>
      <c r="U33" s="527"/>
      <c r="V33" s="528"/>
      <c r="W33" s="527"/>
      <c r="X33" s="529"/>
      <c r="Y33" s="530"/>
      <c r="Z33" s="521"/>
      <c r="AA33" s="531"/>
      <c r="AB33" s="521"/>
      <c r="AC33" s="531"/>
      <c r="AD33" s="532"/>
      <c r="AE33" s="533"/>
    </row>
    <row r="34" spans="1:31" s="518" customFormat="1">
      <c r="A34" s="500"/>
      <c r="B34" s="629"/>
      <c r="C34" s="501"/>
      <c r="D34" s="519"/>
      <c r="E34" s="536"/>
      <c r="F34" s="504"/>
      <c r="G34" s="536"/>
      <c r="H34" s="505"/>
      <c r="I34" s="506"/>
      <c r="J34" s="555"/>
      <c r="K34" s="522"/>
      <c r="L34" s="523"/>
      <c r="M34" s="522"/>
      <c r="N34" s="521"/>
      <c r="O34" s="524"/>
      <c r="P34" s="521"/>
      <c r="Q34" s="525"/>
      <c r="R34" s="521"/>
      <c r="S34" s="525"/>
      <c r="T34" s="547"/>
      <c r="U34" s="527"/>
      <c r="V34" s="528"/>
      <c r="W34" s="527"/>
      <c r="X34" s="529"/>
      <c r="Y34" s="530"/>
      <c r="Z34" s="521"/>
      <c r="AA34" s="531"/>
      <c r="AB34" s="521"/>
      <c r="AC34" s="531"/>
      <c r="AD34" s="532"/>
      <c r="AE34" s="533"/>
    </row>
    <row r="35" spans="1:31" s="518" customFormat="1" ht="12.75" customHeight="1">
      <c r="A35" s="500">
        <v>9</v>
      </c>
      <c r="B35" s="629" t="s">
        <v>112</v>
      </c>
      <c r="C35" s="501"/>
      <c r="D35" s="519">
        <v>24000000</v>
      </c>
      <c r="E35" s="536">
        <v>18732500</v>
      </c>
      <c r="F35" s="504">
        <f t="shared" ref="F35" si="12">E36-E35</f>
        <v>4130000</v>
      </c>
      <c r="G35" s="536">
        <f>SUM(E35:F35)</f>
        <v>22862500</v>
      </c>
      <c r="H35" s="505">
        <v>5</v>
      </c>
      <c r="I35" s="506">
        <v>0</v>
      </c>
      <c r="J35" s="537">
        <v>9</v>
      </c>
      <c r="K35" s="522">
        <v>0</v>
      </c>
      <c r="L35" s="538">
        <v>10</v>
      </c>
      <c r="M35" s="506">
        <v>8.8333333333333339</v>
      </c>
      <c r="N35" s="537">
        <v>10</v>
      </c>
      <c r="O35" s="524">
        <v>8.8333333333333339</v>
      </c>
      <c r="P35" s="540">
        <v>10</v>
      </c>
      <c r="Q35" s="512">
        <v>8.8333333333333339</v>
      </c>
      <c r="R35" s="540">
        <v>20</v>
      </c>
      <c r="S35" s="512">
        <v>17.666666666666668</v>
      </c>
      <c r="T35" s="541">
        <v>28</v>
      </c>
      <c r="U35" s="527">
        <v>26.666666666666668</v>
      </c>
      <c r="V35" s="514">
        <v>28</v>
      </c>
      <c r="W35" s="542">
        <v>26.666666666666668</v>
      </c>
      <c r="X35" s="543">
        <v>75</v>
      </c>
      <c r="Y35" s="543">
        <v>61.21875</v>
      </c>
      <c r="Z35" s="540"/>
      <c r="AA35" s="545">
        <v>61.21875</v>
      </c>
      <c r="AB35" s="540"/>
      <c r="AC35" s="545">
        <v>78.052083333333329</v>
      </c>
      <c r="AD35" s="549"/>
      <c r="AE35" s="545">
        <f t="shared" ref="AE35" si="13">G35/D35%</f>
        <v>95.260416666666671</v>
      </c>
    </row>
    <row r="36" spans="1:31" s="518" customFormat="1">
      <c r="A36" s="500"/>
      <c r="B36" s="629"/>
      <c r="C36" s="501"/>
      <c r="D36" s="519"/>
      <c r="E36" s="503">
        <v>22862500</v>
      </c>
      <c r="F36" s="504"/>
      <c r="G36" s="536"/>
      <c r="H36" s="505"/>
      <c r="I36" s="506"/>
      <c r="J36" s="521"/>
      <c r="K36" s="522"/>
      <c r="L36" s="523"/>
      <c r="M36" s="522"/>
      <c r="N36" s="521"/>
      <c r="O36" s="524"/>
      <c r="P36" s="521"/>
      <c r="Q36" s="556"/>
      <c r="R36" s="521"/>
      <c r="S36" s="525"/>
      <c r="T36" s="547"/>
      <c r="U36" s="527"/>
      <c r="V36" s="557"/>
      <c r="W36" s="527"/>
      <c r="X36" s="529"/>
      <c r="Y36" s="530"/>
      <c r="Z36" s="521"/>
      <c r="AA36" s="531"/>
      <c r="AB36" s="521"/>
      <c r="AC36" s="531"/>
      <c r="AD36" s="532"/>
      <c r="AE36" s="533"/>
    </row>
    <row r="37" spans="1:31" s="518" customFormat="1">
      <c r="A37" s="500"/>
      <c r="B37" s="629"/>
      <c r="C37" s="501"/>
      <c r="D37" s="519"/>
      <c r="E37" s="536"/>
      <c r="F37" s="504"/>
      <c r="G37" s="536"/>
      <c r="H37" s="505"/>
      <c r="I37" s="506"/>
      <c r="J37" s="521"/>
      <c r="K37" s="522"/>
      <c r="L37" s="523"/>
      <c r="M37" s="522"/>
      <c r="N37" s="521"/>
      <c r="O37" s="524"/>
      <c r="P37" s="521"/>
      <c r="Q37" s="556"/>
      <c r="R37" s="521"/>
      <c r="S37" s="525"/>
      <c r="T37" s="547"/>
      <c r="U37" s="527"/>
      <c r="V37" s="557"/>
      <c r="W37" s="527"/>
      <c r="X37" s="529"/>
      <c r="Y37" s="530"/>
      <c r="Z37" s="521"/>
      <c r="AA37" s="531"/>
      <c r="AB37" s="521"/>
      <c r="AC37" s="531"/>
      <c r="AD37" s="532"/>
      <c r="AE37" s="533"/>
    </row>
    <row r="38" spans="1:31" s="518" customFormat="1" ht="13.5" customHeight="1">
      <c r="A38" s="500">
        <v>10</v>
      </c>
      <c r="B38" s="629" t="s">
        <v>122</v>
      </c>
      <c r="C38" s="501"/>
      <c r="D38" s="519">
        <v>105000000</v>
      </c>
      <c r="E38" s="536">
        <v>88516189</v>
      </c>
      <c r="F38" s="504">
        <f t="shared" ref="F38" si="14">E39-E38</f>
        <v>15059490</v>
      </c>
      <c r="G38" s="536">
        <f>SUM(E38:F38)</f>
        <v>103575679</v>
      </c>
      <c r="H38" s="505">
        <v>5</v>
      </c>
      <c r="I38" s="506">
        <v>0</v>
      </c>
      <c r="J38" s="537">
        <v>10</v>
      </c>
      <c r="K38" s="522">
        <v>0</v>
      </c>
      <c r="L38" s="538">
        <v>10</v>
      </c>
      <c r="M38" s="506">
        <v>8.4716362499999995</v>
      </c>
      <c r="N38" s="537">
        <v>23</v>
      </c>
      <c r="O38" s="524">
        <v>21.809211250000001</v>
      </c>
      <c r="P38" s="540">
        <v>34</v>
      </c>
      <c r="Q38" s="512">
        <v>33.485436249999999</v>
      </c>
      <c r="R38" s="540">
        <v>46</v>
      </c>
      <c r="S38" s="512">
        <v>43.984211250000001</v>
      </c>
      <c r="T38" s="541">
        <v>52</v>
      </c>
      <c r="U38" s="527">
        <v>50.583586250000003</v>
      </c>
      <c r="V38" s="514">
        <v>62</v>
      </c>
      <c r="W38" s="542">
        <v>61.462486250000005</v>
      </c>
      <c r="X38" s="543">
        <v>75</v>
      </c>
      <c r="Y38" s="543">
        <v>67.628736250000003</v>
      </c>
      <c r="Z38" s="540"/>
      <c r="AA38" s="545">
        <v>66.221370476190472</v>
      </c>
      <c r="AB38" s="540"/>
      <c r="AC38" s="545">
        <v>84.301132380952382</v>
      </c>
      <c r="AD38" s="549"/>
      <c r="AE38" s="545">
        <f t="shared" ref="AE38" si="15">G38/D38%</f>
        <v>98.643503809523807</v>
      </c>
    </row>
    <row r="39" spans="1:31" s="518" customFormat="1">
      <c r="A39" s="500"/>
      <c r="B39" s="629"/>
      <c r="C39" s="501"/>
      <c r="D39" s="519"/>
      <c r="E39" s="503">
        <v>103575679</v>
      </c>
      <c r="F39" s="504"/>
      <c r="G39" s="536"/>
      <c r="H39" s="505"/>
      <c r="I39" s="506"/>
      <c r="J39" s="521"/>
      <c r="K39" s="522"/>
      <c r="L39" s="523"/>
      <c r="M39" s="522"/>
      <c r="N39" s="521"/>
      <c r="O39" s="524"/>
      <c r="P39" s="521"/>
      <c r="Q39" s="556"/>
      <c r="R39" s="521"/>
      <c r="S39" s="525"/>
      <c r="T39" s="547"/>
      <c r="U39" s="527"/>
      <c r="V39" s="528"/>
      <c r="W39" s="527"/>
      <c r="X39" s="529"/>
      <c r="Y39" s="530"/>
      <c r="Z39" s="521"/>
      <c r="AA39" s="531"/>
      <c r="AB39" s="521"/>
      <c r="AC39" s="531"/>
      <c r="AD39" s="532"/>
      <c r="AE39" s="533"/>
    </row>
    <row r="40" spans="1:31" s="518" customFormat="1">
      <c r="A40" s="500"/>
      <c r="B40" s="629"/>
      <c r="C40" s="501"/>
      <c r="D40" s="519"/>
      <c r="E40" s="536"/>
      <c r="F40" s="504"/>
      <c r="G40" s="536"/>
      <c r="H40" s="505"/>
      <c r="I40" s="506"/>
      <c r="J40" s="521"/>
      <c r="K40" s="522"/>
      <c r="L40" s="523"/>
      <c r="M40" s="522"/>
      <c r="N40" s="521"/>
      <c r="O40" s="551"/>
      <c r="P40" s="521"/>
      <c r="Q40" s="556"/>
      <c r="R40" s="521"/>
      <c r="S40" s="525"/>
      <c r="T40" s="547"/>
      <c r="U40" s="527"/>
      <c r="V40" s="558"/>
      <c r="W40" s="527"/>
      <c r="X40" s="529"/>
      <c r="Y40" s="530"/>
      <c r="Z40" s="521"/>
      <c r="AA40" s="531"/>
      <c r="AB40" s="521"/>
      <c r="AC40" s="531"/>
      <c r="AD40" s="532"/>
      <c r="AE40" s="533"/>
    </row>
    <row r="41" spans="1:31" s="518" customFormat="1" ht="15" customHeight="1">
      <c r="A41" s="500">
        <v>11</v>
      </c>
      <c r="B41" s="629" t="s">
        <v>133</v>
      </c>
      <c r="C41" s="501"/>
      <c r="D41" s="519">
        <v>192135000</v>
      </c>
      <c r="E41" s="536">
        <v>42860000</v>
      </c>
      <c r="F41" s="504">
        <f>E42-E41</f>
        <v>148725000</v>
      </c>
      <c r="G41" s="536">
        <f>SUM(E41:F41)</f>
        <v>191585000</v>
      </c>
      <c r="H41" s="505">
        <v>5</v>
      </c>
      <c r="I41" s="506">
        <v>0</v>
      </c>
      <c r="J41" s="537">
        <v>8</v>
      </c>
      <c r="K41" s="522">
        <v>0</v>
      </c>
      <c r="L41" s="538">
        <v>35</v>
      </c>
      <c r="M41" s="506">
        <v>33.806242399675718</v>
      </c>
      <c r="N41" s="537">
        <v>35</v>
      </c>
      <c r="O41" s="524">
        <v>33.806242399675718</v>
      </c>
      <c r="P41" s="540">
        <v>35</v>
      </c>
      <c r="Q41" s="512">
        <v>33.806242399675718</v>
      </c>
      <c r="R41" s="540">
        <v>92</v>
      </c>
      <c r="S41" s="512">
        <v>90.960680989055533</v>
      </c>
      <c r="T41" s="541">
        <v>95</v>
      </c>
      <c r="U41" s="527">
        <v>90.960680989055533</v>
      </c>
      <c r="V41" s="514">
        <v>95</v>
      </c>
      <c r="W41" s="542">
        <v>90.960680989055533</v>
      </c>
      <c r="X41" s="543">
        <v>100</v>
      </c>
      <c r="Y41" s="543">
        <v>96.351844345358742</v>
      </c>
      <c r="Z41" s="540"/>
      <c r="AA41" s="545">
        <v>6.1857548078174203</v>
      </c>
      <c r="AB41" s="540"/>
      <c r="AC41" s="545">
        <v>22.307231894241028</v>
      </c>
      <c r="AD41" s="549"/>
      <c r="AE41" s="545">
        <f t="shared" ref="AE41" si="16">G41/D41%</f>
        <v>99.713742941161158</v>
      </c>
    </row>
    <row r="42" spans="1:31" s="518" customFormat="1">
      <c r="A42" s="500"/>
      <c r="B42" s="629"/>
      <c r="C42" s="501"/>
      <c r="D42" s="519"/>
      <c r="E42" s="503">
        <v>191585000</v>
      </c>
      <c r="F42" s="504"/>
      <c r="G42" s="536"/>
      <c r="H42" s="505"/>
      <c r="I42" s="506"/>
      <c r="J42" s="521"/>
      <c r="K42" s="522"/>
      <c r="L42" s="550"/>
      <c r="M42" s="522"/>
      <c r="N42" s="521"/>
      <c r="O42" s="524"/>
      <c r="P42" s="526"/>
      <c r="Q42" s="556"/>
      <c r="R42" s="526"/>
      <c r="S42" s="525"/>
      <c r="T42" s="547"/>
      <c r="U42" s="527"/>
      <c r="V42" s="528"/>
      <c r="W42" s="527"/>
      <c r="X42" s="529"/>
      <c r="Y42" s="530"/>
      <c r="Z42" s="521"/>
      <c r="AA42" s="531"/>
      <c r="AB42" s="521"/>
      <c r="AC42" s="531"/>
      <c r="AD42" s="532"/>
      <c r="AE42" s="533"/>
    </row>
    <row r="43" spans="1:31" s="518" customFormat="1">
      <c r="A43" s="500"/>
      <c r="B43" s="629"/>
      <c r="C43" s="501"/>
      <c r="D43" s="519"/>
      <c r="E43" s="536"/>
      <c r="F43" s="504"/>
      <c r="G43" s="536"/>
      <c r="H43" s="505"/>
      <c r="I43" s="506"/>
      <c r="J43" s="521"/>
      <c r="K43" s="522"/>
      <c r="L43" s="550"/>
      <c r="M43" s="522"/>
      <c r="N43" s="521"/>
      <c r="O43" s="524"/>
      <c r="P43" s="526"/>
      <c r="Q43" s="556"/>
      <c r="R43" s="526"/>
      <c r="S43" s="525"/>
      <c r="T43" s="547"/>
      <c r="U43" s="527"/>
      <c r="V43" s="558"/>
      <c r="W43" s="527"/>
      <c r="X43" s="529"/>
      <c r="Y43" s="530"/>
      <c r="Z43" s="521"/>
      <c r="AA43" s="531"/>
      <c r="AB43" s="521"/>
      <c r="AC43" s="531"/>
      <c r="AD43" s="532"/>
      <c r="AE43" s="533"/>
    </row>
    <row r="44" spans="1:31" s="518" customFormat="1">
      <c r="A44" s="500">
        <v>12</v>
      </c>
      <c r="B44" s="629" t="s">
        <v>162</v>
      </c>
      <c r="C44" s="501"/>
      <c r="D44" s="519">
        <v>194250000</v>
      </c>
      <c r="E44" s="536">
        <v>0</v>
      </c>
      <c r="F44" s="504">
        <f t="shared" ref="F44" si="17">E45-E44</f>
        <v>192000000</v>
      </c>
      <c r="G44" s="536">
        <f>SUM(E44:F44)</f>
        <v>192000000</v>
      </c>
      <c r="H44" s="505"/>
      <c r="I44" s="506"/>
      <c r="J44" s="521"/>
      <c r="K44" s="522"/>
      <c r="L44" s="550"/>
      <c r="M44" s="506"/>
      <c r="N44" s="521"/>
      <c r="O44" s="524"/>
      <c r="P44" s="526"/>
      <c r="Q44" s="556"/>
      <c r="R44" s="526"/>
      <c r="S44" s="525"/>
      <c r="T44" s="547"/>
      <c r="U44" s="527"/>
      <c r="V44" s="558"/>
      <c r="W44" s="527"/>
      <c r="X44" s="529"/>
      <c r="Y44" s="530"/>
      <c r="Z44" s="521"/>
      <c r="AA44" s="531">
        <v>0</v>
      </c>
      <c r="AB44" s="521"/>
      <c r="AC44" s="545">
        <v>0</v>
      </c>
      <c r="AD44" s="532"/>
      <c r="AE44" s="533">
        <f t="shared" ref="AE44" si="18">G44/D44%</f>
        <v>98.841698841698843</v>
      </c>
    </row>
    <row r="45" spans="1:31" s="518" customFormat="1">
      <c r="A45" s="500"/>
      <c r="B45" s="629"/>
      <c r="C45" s="501"/>
      <c r="D45" s="519"/>
      <c r="E45" s="503">
        <v>192000000</v>
      </c>
      <c r="F45" s="504"/>
      <c r="G45" s="536"/>
      <c r="H45" s="505"/>
      <c r="I45" s="506"/>
      <c r="J45" s="521"/>
      <c r="K45" s="522"/>
      <c r="L45" s="550"/>
      <c r="M45" s="506"/>
      <c r="N45" s="521"/>
      <c r="O45" s="524"/>
      <c r="P45" s="526"/>
      <c r="Q45" s="556"/>
      <c r="R45" s="526"/>
      <c r="S45" s="525"/>
      <c r="T45" s="547"/>
      <c r="U45" s="527"/>
      <c r="V45" s="558"/>
      <c r="W45" s="527"/>
      <c r="X45" s="529"/>
      <c r="Y45" s="530"/>
      <c r="Z45" s="521"/>
      <c r="AA45" s="531"/>
      <c r="AB45" s="521"/>
      <c r="AC45" s="531"/>
      <c r="AD45" s="532"/>
      <c r="AE45" s="533"/>
    </row>
    <row r="46" spans="1:31" s="518" customFormat="1">
      <c r="A46" s="500"/>
      <c r="B46" s="629"/>
      <c r="C46" s="501"/>
      <c r="D46" s="519"/>
      <c r="E46" s="536"/>
      <c r="F46" s="504"/>
      <c r="G46" s="536"/>
      <c r="H46" s="505"/>
      <c r="I46" s="506"/>
      <c r="J46" s="521"/>
      <c r="K46" s="522"/>
      <c r="L46" s="550"/>
      <c r="M46" s="506"/>
      <c r="N46" s="521"/>
      <c r="O46" s="524"/>
      <c r="P46" s="526"/>
      <c r="Q46" s="556"/>
      <c r="R46" s="526"/>
      <c r="S46" s="525"/>
      <c r="T46" s="547"/>
      <c r="U46" s="527"/>
      <c r="V46" s="558"/>
      <c r="W46" s="527"/>
      <c r="X46" s="529"/>
      <c r="Y46" s="530"/>
      <c r="Z46" s="521"/>
      <c r="AA46" s="531"/>
      <c r="AB46" s="521"/>
      <c r="AC46" s="531"/>
      <c r="AD46" s="532"/>
      <c r="AE46" s="533"/>
    </row>
    <row r="47" spans="1:31" s="518" customFormat="1" ht="14.25" customHeight="1">
      <c r="A47" s="500">
        <v>13</v>
      </c>
      <c r="B47" s="629" t="s">
        <v>131</v>
      </c>
      <c r="C47" s="501"/>
      <c r="D47" s="519">
        <v>20995000</v>
      </c>
      <c r="E47" s="536">
        <v>16542000</v>
      </c>
      <c r="F47" s="504">
        <f t="shared" ref="F47" si="19">E48-E47</f>
        <v>0</v>
      </c>
      <c r="G47" s="536">
        <f>SUM(E47:F47)</f>
        <v>16542000</v>
      </c>
      <c r="H47" s="505">
        <v>5</v>
      </c>
      <c r="I47" s="506">
        <v>0</v>
      </c>
      <c r="J47" s="537">
        <v>10</v>
      </c>
      <c r="K47" s="522">
        <v>0</v>
      </c>
      <c r="L47" s="538">
        <v>30</v>
      </c>
      <c r="M47" s="506">
        <v>0</v>
      </c>
      <c r="N47" s="537">
        <v>30</v>
      </c>
      <c r="O47" s="524">
        <v>0</v>
      </c>
      <c r="P47" s="540">
        <v>80</v>
      </c>
      <c r="Q47" s="512">
        <v>78.790188140033351</v>
      </c>
      <c r="R47" s="540">
        <v>80</v>
      </c>
      <c r="S47" s="512">
        <v>78.790188140033351</v>
      </c>
      <c r="T47" s="541">
        <v>80</v>
      </c>
      <c r="U47" s="527">
        <v>78.790188140033351</v>
      </c>
      <c r="V47" s="514">
        <v>80</v>
      </c>
      <c r="W47" s="542">
        <v>78.790188140033351</v>
      </c>
      <c r="X47" s="529">
        <v>80</v>
      </c>
      <c r="Y47" s="530">
        <v>78.790188140033351</v>
      </c>
      <c r="Z47" s="540"/>
      <c r="AA47" s="545">
        <v>78.790188140033351</v>
      </c>
      <c r="AB47" s="540"/>
      <c r="AC47" s="545">
        <v>78.790188140033337</v>
      </c>
      <c r="AD47" s="549"/>
      <c r="AE47" s="545">
        <f t="shared" ref="AE47" si="20">G47/D47%</f>
        <v>78.790188140033337</v>
      </c>
    </row>
    <row r="48" spans="1:31" s="518" customFormat="1">
      <c r="A48" s="500"/>
      <c r="B48" s="629"/>
      <c r="C48" s="501"/>
      <c r="D48" s="519"/>
      <c r="E48" s="536">
        <v>16542000</v>
      </c>
      <c r="F48" s="504"/>
      <c r="G48" s="536"/>
      <c r="H48" s="505"/>
      <c r="I48" s="506"/>
      <c r="J48" s="521"/>
      <c r="K48" s="522"/>
      <c r="L48" s="523"/>
      <c r="M48" s="522"/>
      <c r="N48" s="521"/>
      <c r="O48" s="524"/>
      <c r="P48" s="526"/>
      <c r="Q48" s="556"/>
      <c r="R48" s="526"/>
      <c r="S48" s="525"/>
      <c r="T48" s="547"/>
      <c r="U48" s="527"/>
      <c r="V48" s="558"/>
      <c r="W48" s="527"/>
      <c r="X48" s="529"/>
      <c r="Y48" s="530"/>
      <c r="Z48" s="521"/>
      <c r="AA48" s="531"/>
      <c r="AB48" s="521"/>
      <c r="AC48" s="531"/>
      <c r="AD48" s="532"/>
      <c r="AE48" s="533"/>
    </row>
    <row r="49" spans="1:31" s="518" customFormat="1">
      <c r="A49" s="500"/>
      <c r="B49" s="629"/>
      <c r="C49" s="501"/>
      <c r="D49" s="519"/>
      <c r="E49" s="536"/>
      <c r="F49" s="504"/>
      <c r="G49" s="536"/>
      <c r="H49" s="505"/>
      <c r="I49" s="506"/>
      <c r="J49" s="521"/>
      <c r="K49" s="522"/>
      <c r="L49" s="523"/>
      <c r="M49" s="522"/>
      <c r="N49" s="521"/>
      <c r="O49" s="525"/>
      <c r="P49" s="526"/>
      <c r="Q49" s="556"/>
      <c r="R49" s="526"/>
      <c r="S49" s="525"/>
      <c r="T49" s="547"/>
      <c r="U49" s="527"/>
      <c r="V49" s="558"/>
      <c r="W49" s="527"/>
      <c r="X49" s="529"/>
      <c r="Y49" s="530"/>
      <c r="Z49" s="521"/>
      <c r="AA49" s="531"/>
      <c r="AB49" s="521"/>
      <c r="AC49" s="531"/>
      <c r="AD49" s="532"/>
      <c r="AE49" s="533"/>
    </row>
    <row r="50" spans="1:31" s="518" customFormat="1" ht="13.5" customHeight="1">
      <c r="A50" s="500">
        <v>14</v>
      </c>
      <c r="B50" s="629" t="s">
        <v>113</v>
      </c>
      <c r="C50" s="501"/>
      <c r="D50" s="519">
        <v>111000000</v>
      </c>
      <c r="E50" s="536">
        <v>72657650</v>
      </c>
      <c r="F50" s="504">
        <f t="shared" ref="F50" si="21">E51-E50</f>
        <v>24794750</v>
      </c>
      <c r="G50" s="536">
        <f>SUM(E50:F50)</f>
        <v>97452400</v>
      </c>
      <c r="H50" s="505">
        <v>5</v>
      </c>
      <c r="I50" s="506">
        <v>0</v>
      </c>
      <c r="J50" s="537">
        <v>10</v>
      </c>
      <c r="K50" s="522">
        <v>0</v>
      </c>
      <c r="L50" s="538">
        <v>10</v>
      </c>
      <c r="M50" s="506">
        <v>5.2697222222222218</v>
      </c>
      <c r="N50" s="537">
        <v>12</v>
      </c>
      <c r="O50" s="559">
        <v>10.585388888888888</v>
      </c>
      <c r="P50" s="560">
        <v>15</v>
      </c>
      <c r="Q50" s="512">
        <v>14.733777777777778</v>
      </c>
      <c r="R50" s="560">
        <v>20</v>
      </c>
      <c r="S50" s="512">
        <v>17.257666666666665</v>
      </c>
      <c r="T50" s="541">
        <v>25</v>
      </c>
      <c r="U50" s="527">
        <v>23.943222222222222</v>
      </c>
      <c r="V50" s="514">
        <v>37</v>
      </c>
      <c r="W50" s="542">
        <v>36.152111111111111</v>
      </c>
      <c r="X50" s="543">
        <v>75</v>
      </c>
      <c r="Y50" s="543">
        <v>48.18877777777778</v>
      </c>
      <c r="Z50" s="537"/>
      <c r="AA50" s="545">
        <v>42.135045045045047</v>
      </c>
      <c r="AB50" s="537"/>
      <c r="AC50" s="545">
        <v>65.457342342342343</v>
      </c>
      <c r="AD50" s="549"/>
      <c r="AE50" s="545">
        <f t="shared" ref="AE50" si="22">G50/D50%</f>
        <v>87.79495495495496</v>
      </c>
    </row>
    <row r="51" spans="1:31" s="518" customFormat="1">
      <c r="A51" s="500"/>
      <c r="B51" s="629"/>
      <c r="C51" s="501"/>
      <c r="D51" s="519"/>
      <c r="E51" s="536">
        <v>97452400</v>
      </c>
      <c r="F51" s="504"/>
      <c r="G51" s="536"/>
      <c r="H51" s="561"/>
      <c r="I51" s="506"/>
      <c r="J51" s="521"/>
      <c r="K51" s="522"/>
      <c r="L51" s="523"/>
      <c r="M51" s="522"/>
      <c r="N51" s="521"/>
      <c r="O51" s="525"/>
      <c r="P51" s="562"/>
      <c r="Q51" s="556"/>
      <c r="R51" s="562"/>
      <c r="S51" s="525"/>
      <c r="T51" s="547"/>
      <c r="U51" s="527"/>
      <c r="V51" s="558"/>
      <c r="W51" s="527"/>
      <c r="X51" s="529"/>
      <c r="Y51" s="530"/>
      <c r="Z51" s="521"/>
      <c r="AA51" s="531"/>
      <c r="AB51" s="521"/>
      <c r="AC51" s="531"/>
      <c r="AD51" s="532"/>
      <c r="AE51" s="533"/>
    </row>
    <row r="52" spans="1:31" s="518" customFormat="1">
      <c r="A52" s="500"/>
      <c r="B52" s="629"/>
      <c r="C52" s="501"/>
      <c r="D52" s="519"/>
      <c r="E52" s="536"/>
      <c r="F52" s="504"/>
      <c r="G52" s="536"/>
      <c r="H52" s="561"/>
      <c r="I52" s="506"/>
      <c r="J52" s="521"/>
      <c r="K52" s="522"/>
      <c r="L52" s="523"/>
      <c r="M52" s="522"/>
      <c r="N52" s="521"/>
      <c r="O52" s="525"/>
      <c r="P52" s="562"/>
      <c r="Q52" s="556"/>
      <c r="R52" s="562"/>
      <c r="S52" s="525"/>
      <c r="T52" s="547"/>
      <c r="U52" s="527"/>
      <c r="V52" s="558"/>
      <c r="W52" s="527"/>
      <c r="X52" s="529"/>
      <c r="Y52" s="530"/>
      <c r="Z52" s="521"/>
      <c r="AA52" s="531"/>
      <c r="AB52" s="521"/>
      <c r="AC52" s="531"/>
      <c r="AD52" s="532"/>
      <c r="AE52" s="533"/>
    </row>
    <row r="53" spans="1:31" s="518" customFormat="1" ht="12.75" customHeight="1">
      <c r="A53" s="500">
        <v>15</v>
      </c>
      <c r="B53" s="629" t="s">
        <v>145</v>
      </c>
      <c r="C53" s="501"/>
      <c r="D53" s="519">
        <v>23000000</v>
      </c>
      <c r="E53" s="536">
        <v>18020000</v>
      </c>
      <c r="F53" s="504">
        <f t="shared" ref="F53" si="23">E54-E53</f>
        <v>4330000</v>
      </c>
      <c r="G53" s="536">
        <f>SUM(E53:F53)</f>
        <v>22350000</v>
      </c>
      <c r="H53" s="503">
        <v>5</v>
      </c>
      <c r="I53" s="563">
        <v>0</v>
      </c>
      <c r="J53" s="537">
        <v>8</v>
      </c>
      <c r="K53" s="563">
        <v>0</v>
      </c>
      <c r="L53" s="538">
        <v>20</v>
      </c>
      <c r="M53" s="563">
        <v>18.891304347826086</v>
      </c>
      <c r="N53" s="537">
        <v>25</v>
      </c>
      <c r="O53" s="563">
        <v>22.586956521739129</v>
      </c>
      <c r="P53" s="560">
        <v>27</v>
      </c>
      <c r="Q53" s="563">
        <v>26.826086956521738</v>
      </c>
      <c r="R53" s="560">
        <v>28</v>
      </c>
      <c r="S53" s="563">
        <v>26.826086956521738</v>
      </c>
      <c r="T53" s="564">
        <v>35</v>
      </c>
      <c r="U53" s="565">
        <v>33.869565217391305</v>
      </c>
      <c r="V53" s="503">
        <v>63</v>
      </c>
      <c r="W53" s="542">
        <v>62.673913043478258</v>
      </c>
      <c r="X53" s="543">
        <v>75</v>
      </c>
      <c r="Y53" s="543">
        <v>70.760869565217391</v>
      </c>
      <c r="Z53" s="521"/>
      <c r="AA53" s="531">
        <v>78.347826086956516</v>
      </c>
      <c r="AB53" s="537"/>
      <c r="AC53" s="545">
        <v>78.347826086956516</v>
      </c>
      <c r="AD53" s="549"/>
      <c r="AE53" s="545">
        <f t="shared" ref="AE53" si="24">G53/D53%</f>
        <v>97.173913043478265</v>
      </c>
    </row>
    <row r="54" spans="1:31" s="518" customFormat="1">
      <c r="A54" s="500"/>
      <c r="B54" s="629"/>
      <c r="C54" s="501"/>
      <c r="D54" s="519"/>
      <c r="E54" s="536">
        <v>22350000</v>
      </c>
      <c r="F54" s="504"/>
      <c r="G54" s="536"/>
      <c r="H54" s="561"/>
      <c r="I54" s="506"/>
      <c r="J54" s="521"/>
      <c r="K54" s="522"/>
      <c r="L54" s="523"/>
      <c r="M54" s="506"/>
      <c r="N54" s="521"/>
      <c r="O54" s="559"/>
      <c r="P54" s="562"/>
      <c r="Q54" s="556"/>
      <c r="R54" s="562"/>
      <c r="S54" s="525"/>
      <c r="T54" s="547"/>
      <c r="U54" s="527"/>
      <c r="V54" s="558"/>
      <c r="W54" s="527"/>
      <c r="X54" s="529"/>
      <c r="Y54" s="530"/>
      <c r="Z54" s="521"/>
      <c r="AA54" s="531"/>
      <c r="AB54" s="566"/>
      <c r="AC54" s="531"/>
      <c r="AD54" s="532"/>
      <c r="AE54" s="533"/>
    </row>
    <row r="55" spans="1:31" s="518" customFormat="1">
      <c r="A55" s="500"/>
      <c r="B55" s="629"/>
      <c r="C55" s="501"/>
      <c r="D55" s="519"/>
      <c r="E55" s="536"/>
      <c r="F55" s="504"/>
      <c r="G55" s="536"/>
      <c r="H55" s="561"/>
      <c r="I55" s="506"/>
      <c r="J55" s="521"/>
      <c r="K55" s="522"/>
      <c r="L55" s="523"/>
      <c r="M55" s="506"/>
      <c r="N55" s="521"/>
      <c r="O55" s="559"/>
      <c r="P55" s="562"/>
      <c r="Q55" s="556"/>
      <c r="R55" s="562"/>
      <c r="S55" s="525"/>
      <c r="T55" s="547"/>
      <c r="U55" s="527"/>
      <c r="V55" s="558"/>
      <c r="W55" s="527"/>
      <c r="X55" s="529"/>
      <c r="Y55" s="530"/>
      <c r="Z55" s="521"/>
      <c r="AA55" s="531"/>
      <c r="AB55" s="566"/>
      <c r="AC55" s="531"/>
      <c r="AD55" s="532"/>
      <c r="AE55" s="533"/>
    </row>
    <row r="56" spans="1:31" s="518" customFormat="1" ht="12.75" customHeight="1">
      <c r="A56" s="500">
        <v>16</v>
      </c>
      <c r="B56" s="629" t="s">
        <v>129</v>
      </c>
      <c r="C56" s="501"/>
      <c r="D56" s="519">
        <v>41000000</v>
      </c>
      <c r="E56" s="536">
        <v>33125800</v>
      </c>
      <c r="F56" s="504">
        <f t="shared" ref="F56" si="25">E57-E56</f>
        <v>7633800</v>
      </c>
      <c r="G56" s="536">
        <f>SUM(E56:F56)</f>
        <v>40759600</v>
      </c>
      <c r="H56" s="503">
        <v>5</v>
      </c>
      <c r="I56" s="563">
        <v>0</v>
      </c>
      <c r="J56" s="537">
        <v>10</v>
      </c>
      <c r="K56" s="563">
        <v>0</v>
      </c>
      <c r="L56" s="538">
        <v>22</v>
      </c>
      <c r="M56" s="563">
        <v>20.07268292682927</v>
      </c>
      <c r="N56" s="537">
        <v>37</v>
      </c>
      <c r="O56" s="563">
        <v>35.467804878048781</v>
      </c>
      <c r="P56" s="560">
        <v>39</v>
      </c>
      <c r="Q56" s="563">
        <v>38.701951219512196</v>
      </c>
      <c r="R56" s="560">
        <v>42</v>
      </c>
      <c r="S56" s="563">
        <v>41.244878048780485</v>
      </c>
      <c r="T56" s="564">
        <v>45</v>
      </c>
      <c r="U56" s="527">
        <v>44.026341463414639</v>
      </c>
      <c r="V56" s="503">
        <v>50</v>
      </c>
      <c r="W56" s="542">
        <v>49.934146341463418</v>
      </c>
      <c r="X56" s="529">
        <v>75</v>
      </c>
      <c r="Y56" s="530">
        <v>52.845853658536591</v>
      </c>
      <c r="Z56" s="521"/>
      <c r="AA56" s="567">
        <v>76.890243902439025</v>
      </c>
      <c r="AB56" s="537"/>
      <c r="AC56" s="545">
        <v>80.794634146341465</v>
      </c>
      <c r="AD56" s="549"/>
      <c r="AE56" s="545">
        <f t="shared" ref="AE56" si="26">G56/D56%</f>
        <v>99.413658536585359</v>
      </c>
    </row>
    <row r="57" spans="1:31" s="518" customFormat="1">
      <c r="A57" s="500"/>
      <c r="B57" s="629"/>
      <c r="C57" s="501"/>
      <c r="D57" s="519"/>
      <c r="E57" s="503">
        <v>40759600</v>
      </c>
      <c r="F57" s="504"/>
      <c r="G57" s="536"/>
      <c r="H57" s="561"/>
      <c r="I57" s="506"/>
      <c r="J57" s="521"/>
      <c r="K57" s="522"/>
      <c r="L57" s="523"/>
      <c r="M57" s="506"/>
      <c r="N57" s="521"/>
      <c r="O57" s="559"/>
      <c r="P57" s="562"/>
      <c r="Q57" s="556"/>
      <c r="R57" s="562"/>
      <c r="S57" s="525"/>
      <c r="T57" s="547"/>
      <c r="U57" s="527"/>
      <c r="V57" s="558"/>
      <c r="W57" s="527"/>
      <c r="X57" s="529"/>
      <c r="Y57" s="530"/>
      <c r="Z57" s="521"/>
      <c r="AA57" s="531"/>
      <c r="AB57" s="521"/>
      <c r="AC57" s="531"/>
      <c r="AD57" s="532"/>
      <c r="AE57" s="533"/>
    </row>
    <row r="58" spans="1:31" s="518" customFormat="1">
      <c r="A58" s="500"/>
      <c r="B58" s="629"/>
      <c r="C58" s="501"/>
      <c r="D58" s="519"/>
      <c r="E58" s="536"/>
      <c r="F58" s="504"/>
      <c r="G58" s="536"/>
      <c r="H58" s="561"/>
      <c r="I58" s="506"/>
      <c r="J58" s="521"/>
      <c r="K58" s="522"/>
      <c r="L58" s="523"/>
      <c r="M58" s="506"/>
      <c r="N58" s="521"/>
      <c r="O58" s="559"/>
      <c r="P58" s="562"/>
      <c r="Q58" s="556"/>
      <c r="R58" s="562"/>
      <c r="S58" s="525"/>
      <c r="T58" s="547"/>
      <c r="U58" s="527"/>
      <c r="V58" s="558"/>
      <c r="W58" s="527"/>
      <c r="X58" s="529"/>
      <c r="Y58" s="530"/>
      <c r="Z58" s="521"/>
      <c r="AA58" s="531"/>
      <c r="AB58" s="521"/>
      <c r="AC58" s="531"/>
      <c r="AD58" s="532"/>
      <c r="AE58" s="533"/>
    </row>
    <row r="59" spans="1:31" s="518" customFormat="1" ht="12.75" customHeight="1">
      <c r="A59" s="500">
        <v>17</v>
      </c>
      <c r="B59" s="631" t="s">
        <v>135</v>
      </c>
      <c r="C59" s="501"/>
      <c r="D59" s="519">
        <v>123500000</v>
      </c>
      <c r="E59" s="536">
        <v>90412400</v>
      </c>
      <c r="F59" s="504">
        <f t="shared" ref="F59" si="27">E60-E59</f>
        <v>32187600</v>
      </c>
      <c r="G59" s="536">
        <f>SUM(E59:F59)</f>
        <v>122600000</v>
      </c>
      <c r="H59" s="505">
        <v>5</v>
      </c>
      <c r="I59" s="506">
        <v>0</v>
      </c>
      <c r="J59" s="537">
        <v>10</v>
      </c>
      <c r="K59" s="522">
        <v>0</v>
      </c>
      <c r="L59" s="538">
        <v>10</v>
      </c>
      <c r="M59" s="506">
        <v>0.77272727272727271</v>
      </c>
      <c r="N59" s="537">
        <v>25</v>
      </c>
      <c r="O59" s="568">
        <v>23.928727272727272</v>
      </c>
      <c r="P59" s="569">
        <v>26</v>
      </c>
      <c r="Q59" s="512">
        <v>25.475999999999999</v>
      </c>
      <c r="R59" s="569">
        <v>28</v>
      </c>
      <c r="S59" s="512">
        <v>26.425999999999998</v>
      </c>
      <c r="T59" s="541">
        <v>55</v>
      </c>
      <c r="U59" s="527">
        <v>52.964045454545449</v>
      </c>
      <c r="V59" s="514">
        <v>56</v>
      </c>
      <c r="W59" s="542">
        <v>54.598227272727271</v>
      </c>
      <c r="X59" s="529">
        <v>81</v>
      </c>
      <c r="Y59" s="530">
        <v>80.573272727272723</v>
      </c>
      <c r="Z59" s="540"/>
      <c r="AA59" s="545">
        <v>72.575060728744944</v>
      </c>
      <c r="AB59" s="540"/>
      <c r="AC59" s="545">
        <v>73.208421052631579</v>
      </c>
      <c r="AD59" s="549"/>
      <c r="AE59" s="545">
        <f t="shared" ref="AE59" si="28">G59/D59%</f>
        <v>99.271255060728748</v>
      </c>
    </row>
    <row r="60" spans="1:31" s="205" customFormat="1">
      <c r="A60" s="199"/>
      <c r="B60" s="631"/>
      <c r="C60" s="200"/>
      <c r="D60" s="206"/>
      <c r="E60" s="201">
        <v>122600000</v>
      </c>
      <c r="F60" s="331"/>
      <c r="G60" s="216"/>
      <c r="H60" s="237"/>
      <c r="I60" s="214"/>
      <c r="J60" s="208"/>
      <c r="K60" s="209"/>
      <c r="L60" s="288"/>
      <c r="M60" s="209"/>
      <c r="N60" s="208"/>
      <c r="O60" s="211"/>
      <c r="P60" s="210"/>
      <c r="Q60" s="220"/>
      <c r="R60" s="210"/>
      <c r="S60" s="211"/>
      <c r="T60" s="298"/>
      <c r="U60" s="293"/>
      <c r="V60" s="222"/>
      <c r="W60" s="293"/>
      <c r="X60" s="231"/>
      <c r="Y60" s="400"/>
      <c r="Z60" s="208"/>
      <c r="AA60" s="212"/>
      <c r="AB60" s="208"/>
      <c r="AC60" s="212"/>
      <c r="AD60" s="311"/>
      <c r="AE60" s="213"/>
    </row>
    <row r="61" spans="1:31" s="205" customFormat="1">
      <c r="A61" s="199"/>
      <c r="B61" s="631"/>
      <c r="C61" s="200"/>
      <c r="D61" s="206"/>
      <c r="E61" s="216"/>
      <c r="F61" s="331"/>
      <c r="G61" s="216"/>
      <c r="H61" s="237"/>
      <c r="I61" s="214"/>
      <c r="J61" s="208"/>
      <c r="K61" s="209"/>
      <c r="L61" s="288"/>
      <c r="M61" s="209"/>
      <c r="N61" s="208"/>
      <c r="O61" s="211"/>
      <c r="P61" s="210"/>
      <c r="Q61" s="220"/>
      <c r="R61" s="210"/>
      <c r="S61" s="211"/>
      <c r="T61" s="298"/>
      <c r="U61" s="293"/>
      <c r="V61" s="222"/>
      <c r="W61" s="293"/>
      <c r="X61" s="231"/>
      <c r="Y61" s="400"/>
      <c r="Z61" s="208"/>
      <c r="AA61" s="212"/>
      <c r="AB61" s="208"/>
      <c r="AC61" s="212"/>
      <c r="AD61" s="311"/>
      <c r="AE61" s="213"/>
    </row>
    <row r="62" spans="1:31" s="205" customFormat="1" ht="12.75" customHeight="1">
      <c r="A62" s="199">
        <v>18</v>
      </c>
      <c r="B62" s="631" t="s">
        <v>100</v>
      </c>
      <c r="C62" s="200"/>
      <c r="D62" s="206">
        <v>137133000</v>
      </c>
      <c r="E62" s="216">
        <v>134932000</v>
      </c>
      <c r="F62" s="331">
        <f t="shared" ref="F62" si="29">E63-E62</f>
        <v>0</v>
      </c>
      <c r="G62" s="216">
        <f>SUM(E62:F62)</f>
        <v>134932000</v>
      </c>
      <c r="H62" s="202">
        <v>5</v>
      </c>
      <c r="I62" s="214">
        <v>0</v>
      </c>
      <c r="J62" s="217">
        <v>10</v>
      </c>
      <c r="K62" s="209">
        <v>0</v>
      </c>
      <c r="L62" s="287">
        <v>10</v>
      </c>
      <c r="M62" s="214">
        <v>0.78482203408369966</v>
      </c>
      <c r="N62" s="217">
        <v>36</v>
      </c>
      <c r="O62" s="301">
        <v>34.656683657471213</v>
      </c>
      <c r="P62" s="218">
        <v>73</v>
      </c>
      <c r="Q62" s="204">
        <v>72.006373374752968</v>
      </c>
      <c r="R62" s="227">
        <v>73</v>
      </c>
      <c r="S62" s="204">
        <v>72.50443000590667</v>
      </c>
      <c r="T62" s="297">
        <v>75</v>
      </c>
      <c r="U62" s="293">
        <v>72.50443000590667</v>
      </c>
      <c r="V62" s="203">
        <v>98</v>
      </c>
      <c r="W62" s="305">
        <v>97.807055923811191</v>
      </c>
      <c r="X62" s="401">
        <v>98</v>
      </c>
      <c r="Y62" s="401">
        <v>97.807055923811191</v>
      </c>
      <c r="Z62" s="218"/>
      <c r="AA62" s="219">
        <v>97.807055923811191</v>
      </c>
      <c r="AB62" s="218"/>
      <c r="AC62" s="219">
        <v>98.394988806487135</v>
      </c>
      <c r="AD62" s="312"/>
      <c r="AE62" s="219">
        <f t="shared" ref="AE62" si="30">G62/D62%</f>
        <v>98.394988806487135</v>
      </c>
    </row>
    <row r="63" spans="1:31" s="205" customFormat="1">
      <c r="A63" s="199"/>
      <c r="B63" s="631"/>
      <c r="C63" s="200"/>
      <c r="D63" s="206"/>
      <c r="E63" s="201">
        <v>134932000</v>
      </c>
      <c r="F63" s="331"/>
      <c r="G63" s="216"/>
      <c r="H63" s="237"/>
      <c r="I63" s="214"/>
      <c r="J63" s="208"/>
      <c r="K63" s="209"/>
      <c r="L63" s="288"/>
      <c r="M63" s="209"/>
      <c r="N63" s="208"/>
      <c r="O63" s="301"/>
      <c r="P63" s="210"/>
      <c r="Q63" s="220"/>
      <c r="R63" s="228"/>
      <c r="S63" s="211"/>
      <c r="T63" s="298"/>
      <c r="U63" s="293"/>
      <c r="V63" s="222"/>
      <c r="W63" s="293"/>
      <c r="X63" s="231"/>
      <c r="Y63" s="400"/>
      <c r="Z63" s="208"/>
      <c r="AA63" s="212"/>
      <c r="AB63" s="208"/>
      <c r="AC63" s="212"/>
      <c r="AD63" s="311"/>
      <c r="AE63" s="213"/>
    </row>
    <row r="64" spans="1:31" s="205" customFormat="1">
      <c r="A64" s="199"/>
      <c r="B64" s="631"/>
      <c r="C64" s="200"/>
      <c r="D64" s="206"/>
      <c r="E64" s="216"/>
      <c r="F64" s="331"/>
      <c r="G64" s="216"/>
      <c r="H64" s="237"/>
      <c r="I64" s="214"/>
      <c r="J64" s="208"/>
      <c r="K64" s="209"/>
      <c r="L64" s="284"/>
      <c r="M64" s="209"/>
      <c r="N64" s="208"/>
      <c r="O64" s="301"/>
      <c r="P64" s="210"/>
      <c r="Q64" s="220"/>
      <c r="R64" s="228"/>
      <c r="S64" s="211"/>
      <c r="T64" s="298"/>
      <c r="U64" s="293"/>
      <c r="V64" s="222"/>
      <c r="W64" s="293"/>
      <c r="X64" s="231"/>
      <c r="Y64" s="400"/>
      <c r="Z64" s="208"/>
      <c r="AA64" s="212"/>
      <c r="AB64" s="208"/>
      <c r="AC64" s="212"/>
      <c r="AD64" s="311"/>
      <c r="AE64" s="213"/>
    </row>
    <row r="65" spans="1:31" s="205" customFormat="1" ht="12.75" customHeight="1">
      <c r="A65" s="199">
        <v>19</v>
      </c>
      <c r="B65" s="631" t="s">
        <v>130</v>
      </c>
      <c r="C65" s="200"/>
      <c r="D65" s="206">
        <v>125403000</v>
      </c>
      <c r="E65" s="216">
        <v>118865000</v>
      </c>
      <c r="F65" s="331">
        <f t="shared" ref="F65" si="31">E66-E65</f>
        <v>4576750</v>
      </c>
      <c r="G65" s="216">
        <f>SUM(E65:F65)</f>
        <v>123441750</v>
      </c>
      <c r="H65" s="202">
        <v>5</v>
      </c>
      <c r="I65" s="214">
        <v>0</v>
      </c>
      <c r="J65" s="217">
        <v>5</v>
      </c>
      <c r="K65" s="209">
        <v>0</v>
      </c>
      <c r="L65" s="203">
        <v>5</v>
      </c>
      <c r="M65" s="214">
        <v>0</v>
      </c>
      <c r="N65" s="217">
        <v>37</v>
      </c>
      <c r="O65" s="301">
        <v>35.822508233455338</v>
      </c>
      <c r="P65" s="218">
        <v>71</v>
      </c>
      <c r="Q65" s="204">
        <v>70.015270767047042</v>
      </c>
      <c r="R65" s="295">
        <v>71</v>
      </c>
      <c r="S65" s="204">
        <v>70.110962257681237</v>
      </c>
      <c r="T65" s="297">
        <v>73</v>
      </c>
      <c r="U65" s="293">
        <v>70.813696642026102</v>
      </c>
      <c r="V65" s="203">
        <v>82</v>
      </c>
      <c r="W65" s="305">
        <v>81.977703882682235</v>
      </c>
      <c r="X65" s="401">
        <v>95</v>
      </c>
      <c r="Y65" s="401">
        <v>94.547179892028097</v>
      </c>
      <c r="Z65" s="218"/>
      <c r="AA65" s="219">
        <v>94.786408618613592</v>
      </c>
      <c r="AB65" s="218"/>
      <c r="AC65" s="219">
        <v>94.786408618613592</v>
      </c>
      <c r="AD65" s="312"/>
      <c r="AE65" s="219">
        <f t="shared" ref="AE65" si="32">G65/D65%</f>
        <v>98.436042199947366</v>
      </c>
    </row>
    <row r="66" spans="1:31" s="205" customFormat="1">
      <c r="A66" s="199"/>
      <c r="B66" s="631"/>
      <c r="C66" s="200"/>
      <c r="D66" s="206"/>
      <c r="E66" s="216">
        <v>123441750</v>
      </c>
      <c r="F66" s="331"/>
      <c r="G66" s="216"/>
      <c r="H66" s="237"/>
      <c r="I66" s="214"/>
      <c r="J66" s="208"/>
      <c r="K66" s="209"/>
      <c r="L66" s="284"/>
      <c r="M66" s="209"/>
      <c r="N66" s="208"/>
      <c r="O66" s="211"/>
      <c r="P66" s="210"/>
      <c r="Q66" s="220"/>
      <c r="R66" s="210"/>
      <c r="S66" s="211"/>
      <c r="T66" s="298"/>
      <c r="U66" s="293"/>
      <c r="V66" s="222"/>
      <c r="W66" s="293"/>
      <c r="X66" s="231"/>
      <c r="Y66" s="400"/>
      <c r="Z66" s="208"/>
      <c r="AA66" s="212"/>
      <c r="AB66" s="208"/>
      <c r="AC66" s="212"/>
      <c r="AD66" s="311"/>
      <c r="AE66" s="213"/>
    </row>
    <row r="67" spans="1:31" s="205" customFormat="1">
      <c r="A67" s="199"/>
      <c r="B67" s="631"/>
      <c r="C67" s="200"/>
      <c r="D67" s="206"/>
      <c r="E67" s="216"/>
      <c r="F67" s="331"/>
      <c r="G67" s="216"/>
      <c r="H67" s="237"/>
      <c r="I67" s="214"/>
      <c r="J67" s="208"/>
      <c r="K67" s="209"/>
      <c r="L67" s="284"/>
      <c r="M67" s="209"/>
      <c r="N67" s="208"/>
      <c r="O67" s="211"/>
      <c r="P67" s="210"/>
      <c r="Q67" s="220"/>
      <c r="R67" s="210"/>
      <c r="S67" s="211"/>
      <c r="T67" s="298"/>
      <c r="U67" s="293"/>
      <c r="V67" s="222"/>
      <c r="W67" s="293"/>
      <c r="X67" s="231"/>
      <c r="Y67" s="400"/>
      <c r="Z67" s="208"/>
      <c r="AA67" s="212"/>
      <c r="AB67" s="208"/>
      <c r="AC67" s="212"/>
      <c r="AD67" s="311"/>
      <c r="AE67" s="213"/>
    </row>
    <row r="68" spans="1:31" s="205" customFormat="1" ht="12.75" customHeight="1">
      <c r="A68" s="199">
        <v>20</v>
      </c>
      <c r="B68" s="631" t="s">
        <v>114</v>
      </c>
      <c r="C68" s="200"/>
      <c r="D68" s="206">
        <v>519200000</v>
      </c>
      <c r="E68" s="216">
        <v>311024420</v>
      </c>
      <c r="F68" s="331">
        <f t="shared" ref="F68" si="33">E69-E68</f>
        <v>205198400</v>
      </c>
      <c r="G68" s="216">
        <f>SUM(E68:F68)</f>
        <v>516222820</v>
      </c>
      <c r="H68" s="202">
        <v>5</v>
      </c>
      <c r="I68" s="214">
        <v>0</v>
      </c>
      <c r="J68" s="217">
        <v>10</v>
      </c>
      <c r="K68" s="209">
        <v>0</v>
      </c>
      <c r="L68" s="203">
        <v>10</v>
      </c>
      <c r="M68" s="214">
        <v>1.2961751741788712</v>
      </c>
      <c r="N68" s="217">
        <v>20</v>
      </c>
      <c r="O68" s="211">
        <v>19.281063557514575</v>
      </c>
      <c r="P68" s="226">
        <v>24</v>
      </c>
      <c r="Q68" s="297">
        <v>23.160158111758854</v>
      </c>
      <c r="R68" s="226">
        <v>30</v>
      </c>
      <c r="S68" s="297">
        <v>29.713016067112186</v>
      </c>
      <c r="T68" s="313">
        <v>40</v>
      </c>
      <c r="U68" s="293">
        <v>34.926793971278258</v>
      </c>
      <c r="V68" s="203">
        <v>40</v>
      </c>
      <c r="W68" s="305">
        <v>37.769393146594624</v>
      </c>
      <c r="X68" s="401">
        <v>60</v>
      </c>
      <c r="Y68" s="401">
        <v>50.532929617517418</v>
      </c>
      <c r="Z68" s="218"/>
      <c r="AA68" s="219">
        <v>40.28877060862866</v>
      </c>
      <c r="AB68" s="218"/>
      <c r="AC68" s="219">
        <v>59.904549306625576</v>
      </c>
      <c r="AD68" s="312"/>
      <c r="AE68" s="219">
        <f t="shared" ref="AE68" si="34">G68/D68%</f>
        <v>99.426583204930665</v>
      </c>
    </row>
    <row r="69" spans="1:31" s="205" customFormat="1">
      <c r="A69" s="199"/>
      <c r="B69" s="631"/>
      <c r="C69" s="200"/>
      <c r="D69" s="206"/>
      <c r="E69" s="201">
        <v>516222820</v>
      </c>
      <c r="F69" s="331"/>
      <c r="G69" s="224"/>
      <c r="H69" s="237"/>
      <c r="I69" s="214"/>
      <c r="J69" s="208"/>
      <c r="K69" s="209"/>
      <c r="L69" s="284"/>
      <c r="M69" s="209"/>
      <c r="N69" s="208"/>
      <c r="O69" s="211"/>
      <c r="P69" s="224"/>
      <c r="Q69" s="220"/>
      <c r="R69" s="224"/>
      <c r="S69" s="211"/>
      <c r="T69" s="298"/>
      <c r="U69" s="293"/>
      <c r="V69" s="222"/>
      <c r="W69" s="293"/>
      <c r="X69" s="231"/>
      <c r="Y69" s="400"/>
      <c r="Z69" s="208"/>
      <c r="AA69" s="212"/>
      <c r="AB69" s="208"/>
      <c r="AC69" s="212"/>
      <c r="AD69" s="311"/>
      <c r="AE69" s="213"/>
    </row>
    <row r="70" spans="1:31" s="205" customFormat="1">
      <c r="A70" s="199"/>
      <c r="B70" s="631"/>
      <c r="C70" s="200"/>
      <c r="D70" s="206"/>
      <c r="E70" s="216"/>
      <c r="F70" s="331"/>
      <c r="G70" s="216"/>
      <c r="H70" s="237"/>
      <c r="I70" s="214"/>
      <c r="J70" s="208"/>
      <c r="K70" s="209"/>
      <c r="L70" s="284"/>
      <c r="M70" s="209"/>
      <c r="N70" s="208"/>
      <c r="O70" s="211"/>
      <c r="P70" s="224"/>
      <c r="Q70" s="220"/>
      <c r="R70" s="224"/>
      <c r="S70" s="211"/>
      <c r="T70" s="298"/>
      <c r="U70" s="293"/>
      <c r="V70" s="222"/>
      <c r="W70" s="293"/>
      <c r="X70" s="231"/>
      <c r="Y70" s="400"/>
      <c r="Z70" s="208"/>
      <c r="AA70" s="212"/>
      <c r="AB70" s="208"/>
      <c r="AC70" s="212"/>
      <c r="AD70" s="311"/>
      <c r="AE70" s="213"/>
    </row>
    <row r="71" spans="1:31" s="205" customFormat="1" ht="12.75" customHeight="1">
      <c r="A71" s="199">
        <v>21</v>
      </c>
      <c r="B71" s="631" t="s">
        <v>146</v>
      </c>
      <c r="C71" s="200"/>
      <c r="D71" s="206">
        <v>10000000</v>
      </c>
      <c r="E71" s="216">
        <v>9870300</v>
      </c>
      <c r="F71" s="331">
        <f t="shared" ref="F71" si="35">E72-E71</f>
        <v>0</v>
      </c>
      <c r="G71" s="216">
        <f>SUM(E71:F71)</f>
        <v>9870300</v>
      </c>
      <c r="H71" s="202">
        <v>0</v>
      </c>
      <c r="I71" s="214">
        <v>0</v>
      </c>
      <c r="J71" s="217">
        <v>0</v>
      </c>
      <c r="K71" s="209">
        <v>0</v>
      </c>
      <c r="L71" s="203">
        <v>10</v>
      </c>
      <c r="M71" s="214">
        <v>3</v>
      </c>
      <c r="N71" s="217">
        <v>10</v>
      </c>
      <c r="O71" s="211">
        <v>3</v>
      </c>
      <c r="P71" s="226">
        <v>43</v>
      </c>
      <c r="Q71" s="204">
        <v>42.021999999999998</v>
      </c>
      <c r="R71" s="226">
        <v>51</v>
      </c>
      <c r="S71" s="204">
        <v>50.595999999999997</v>
      </c>
      <c r="T71" s="297">
        <v>60</v>
      </c>
      <c r="U71" s="293">
        <v>50.595999999999997</v>
      </c>
      <c r="V71" s="203">
        <v>60</v>
      </c>
      <c r="W71" s="305">
        <v>50.595999999999997</v>
      </c>
      <c r="X71" s="401">
        <v>60</v>
      </c>
      <c r="Y71" s="401">
        <v>50.595999999999997</v>
      </c>
      <c r="Z71" s="218"/>
      <c r="AA71" s="219">
        <v>61.275999999999996</v>
      </c>
      <c r="AB71" s="218"/>
      <c r="AC71" s="219">
        <v>98.703000000000003</v>
      </c>
      <c r="AD71" s="312"/>
      <c r="AE71" s="219">
        <f t="shared" ref="AE71" si="36">G71/D71%</f>
        <v>98.703000000000003</v>
      </c>
    </row>
    <row r="72" spans="1:31" s="205" customFormat="1">
      <c r="A72" s="199"/>
      <c r="B72" s="631"/>
      <c r="C72" s="200"/>
      <c r="D72" s="206"/>
      <c r="E72" s="201">
        <v>9870300</v>
      </c>
      <c r="F72" s="331"/>
      <c r="G72" s="216"/>
      <c r="H72" s="237"/>
      <c r="I72" s="214"/>
      <c r="J72" s="208"/>
      <c r="K72" s="209"/>
      <c r="L72" s="284"/>
      <c r="M72" s="209"/>
      <c r="N72" s="208"/>
      <c r="O72" s="211"/>
      <c r="P72" s="224"/>
      <c r="Q72" s="211"/>
      <c r="R72" s="224"/>
      <c r="S72" s="211"/>
      <c r="T72" s="298"/>
      <c r="U72" s="293"/>
      <c r="V72" s="222"/>
      <c r="W72" s="293"/>
      <c r="X72" s="231"/>
      <c r="Y72" s="400"/>
      <c r="Z72" s="208"/>
      <c r="AA72" s="212"/>
      <c r="AB72" s="208"/>
      <c r="AC72" s="212"/>
      <c r="AD72" s="311"/>
      <c r="AE72" s="213"/>
    </row>
    <row r="73" spans="1:31" s="205" customFormat="1">
      <c r="A73" s="199"/>
      <c r="B73" s="631"/>
      <c r="C73" s="200"/>
      <c r="D73" s="206"/>
      <c r="E73" s="216"/>
      <c r="F73" s="331"/>
      <c r="G73" s="216"/>
      <c r="H73" s="237"/>
      <c r="I73" s="214"/>
      <c r="J73" s="213"/>
      <c r="K73" s="209"/>
      <c r="L73" s="284"/>
      <c r="M73" s="209"/>
      <c r="N73" s="208"/>
      <c r="O73" s="211"/>
      <c r="P73" s="224"/>
      <c r="Q73" s="211"/>
      <c r="R73" s="224"/>
      <c r="S73" s="211"/>
      <c r="T73" s="298"/>
      <c r="U73" s="293"/>
      <c r="V73" s="222"/>
      <c r="W73" s="293"/>
      <c r="X73" s="231"/>
      <c r="Y73" s="400"/>
      <c r="Z73" s="208"/>
      <c r="AA73" s="212"/>
      <c r="AB73" s="208"/>
      <c r="AC73" s="212"/>
      <c r="AD73" s="311"/>
      <c r="AE73" s="213"/>
    </row>
    <row r="74" spans="1:31" s="205" customFormat="1" ht="12.75" customHeight="1">
      <c r="A74" s="199">
        <v>22</v>
      </c>
      <c r="B74" s="631" t="s">
        <v>147</v>
      </c>
      <c r="C74" s="200"/>
      <c r="D74" s="206">
        <v>52200000</v>
      </c>
      <c r="E74" s="216">
        <v>51440100</v>
      </c>
      <c r="F74" s="331">
        <f t="shared" ref="F74" si="37">E75-E74</f>
        <v>0</v>
      </c>
      <c r="G74" s="216">
        <f>SUM(E74:F74)</f>
        <v>51440100</v>
      </c>
      <c r="H74" s="202">
        <v>0</v>
      </c>
      <c r="I74" s="214">
        <v>0</v>
      </c>
      <c r="J74" s="217">
        <v>0</v>
      </c>
      <c r="K74" s="209">
        <v>0</v>
      </c>
      <c r="L74" s="203">
        <v>0</v>
      </c>
      <c r="M74" s="214">
        <v>0</v>
      </c>
      <c r="N74" s="217">
        <v>0</v>
      </c>
      <c r="O74" s="211">
        <v>0</v>
      </c>
      <c r="P74" s="226">
        <v>92</v>
      </c>
      <c r="Q74" s="204">
        <v>91.611398467432949</v>
      </c>
      <c r="R74" s="226">
        <v>99</v>
      </c>
      <c r="S74" s="204">
        <v>98.544252873563224</v>
      </c>
      <c r="T74" s="297">
        <v>100</v>
      </c>
      <c r="U74" s="293">
        <v>98.544252873563224</v>
      </c>
      <c r="V74" s="203">
        <v>100</v>
      </c>
      <c r="W74" s="305">
        <v>98.544252873563224</v>
      </c>
      <c r="X74" s="401">
        <v>100</v>
      </c>
      <c r="Y74" s="401">
        <v>98.544252873563224</v>
      </c>
      <c r="Z74" s="218"/>
      <c r="AA74" s="219">
        <v>98.544252873563224</v>
      </c>
      <c r="AB74" s="218"/>
      <c r="AC74" s="219">
        <v>98.544252873563224</v>
      </c>
      <c r="AD74" s="312"/>
      <c r="AE74" s="219">
        <f t="shared" ref="AE74" si="38">G74/D74%</f>
        <v>98.544252873563224</v>
      </c>
    </row>
    <row r="75" spans="1:31" s="205" customFormat="1">
      <c r="A75" s="199"/>
      <c r="B75" s="631"/>
      <c r="C75" s="200"/>
      <c r="D75" s="206"/>
      <c r="E75" s="216">
        <v>51440100</v>
      </c>
      <c r="F75" s="331"/>
      <c r="G75" s="216"/>
      <c r="H75" s="237"/>
      <c r="I75" s="214"/>
      <c r="J75" s="213"/>
      <c r="K75" s="209"/>
      <c r="L75" s="284"/>
      <c r="M75" s="209"/>
      <c r="N75" s="208"/>
      <c r="O75" s="211"/>
      <c r="P75" s="224"/>
      <c r="Q75" s="211"/>
      <c r="R75" s="224"/>
      <c r="S75" s="211"/>
      <c r="T75" s="298"/>
      <c r="U75" s="293"/>
      <c r="V75" s="222"/>
      <c r="W75" s="293"/>
      <c r="X75" s="231"/>
      <c r="Y75" s="400"/>
      <c r="Z75" s="208"/>
      <c r="AA75" s="212"/>
      <c r="AB75" s="208"/>
      <c r="AC75" s="212"/>
      <c r="AD75" s="311"/>
      <c r="AE75" s="213"/>
    </row>
    <row r="76" spans="1:31" s="205" customFormat="1">
      <c r="A76" s="199"/>
      <c r="B76" s="631"/>
      <c r="C76" s="200"/>
      <c r="D76" s="206"/>
      <c r="E76" s="216"/>
      <c r="F76" s="331"/>
      <c r="G76" s="216"/>
      <c r="H76" s="237"/>
      <c r="I76" s="214"/>
      <c r="J76" s="213"/>
      <c r="K76" s="209"/>
      <c r="L76" s="284"/>
      <c r="M76" s="209"/>
      <c r="N76" s="208"/>
      <c r="O76" s="211"/>
      <c r="P76" s="224"/>
      <c r="Q76" s="211"/>
      <c r="R76" s="224"/>
      <c r="S76" s="211"/>
      <c r="T76" s="298"/>
      <c r="U76" s="293"/>
      <c r="V76" s="222"/>
      <c r="W76" s="293"/>
      <c r="X76" s="231"/>
      <c r="Y76" s="400"/>
      <c r="Z76" s="208"/>
      <c r="AA76" s="212"/>
      <c r="AB76" s="208"/>
      <c r="AC76" s="212"/>
      <c r="AD76" s="311"/>
      <c r="AE76" s="213"/>
    </row>
    <row r="77" spans="1:31" s="205" customFormat="1" ht="12.75" customHeight="1">
      <c r="A77" s="199">
        <v>23</v>
      </c>
      <c r="B77" s="631" t="s">
        <v>115</v>
      </c>
      <c r="C77" s="200"/>
      <c r="D77" s="206">
        <v>148000000</v>
      </c>
      <c r="E77" s="216">
        <v>89736350</v>
      </c>
      <c r="F77" s="331">
        <f>E78-E77</f>
        <v>47941400</v>
      </c>
      <c r="G77" s="216">
        <f>SUM(E77:F77)</f>
        <v>137677750</v>
      </c>
      <c r="H77" s="202">
        <v>5</v>
      </c>
      <c r="I77" s="214">
        <v>0</v>
      </c>
      <c r="J77" s="217">
        <v>15</v>
      </c>
      <c r="K77" s="209">
        <v>0</v>
      </c>
      <c r="L77" s="203">
        <v>25</v>
      </c>
      <c r="M77" s="214">
        <v>20.229433106575964</v>
      </c>
      <c r="N77" s="217">
        <v>35</v>
      </c>
      <c r="O77" s="211">
        <v>33.327165532879818</v>
      </c>
      <c r="P77" s="226">
        <v>49</v>
      </c>
      <c r="Q77" s="204">
        <v>48.179047619047623</v>
      </c>
      <c r="R77" s="226">
        <v>51</v>
      </c>
      <c r="S77" s="204">
        <v>50.778775510204078</v>
      </c>
      <c r="T77" s="297">
        <v>68</v>
      </c>
      <c r="U77" s="319">
        <v>65.971519274376419</v>
      </c>
      <c r="V77" s="203">
        <v>70</v>
      </c>
      <c r="W77" s="305">
        <v>69.427528344671202</v>
      </c>
      <c r="X77" s="401">
        <v>77</v>
      </c>
      <c r="Y77" s="401">
        <v>76.717777777777769</v>
      </c>
      <c r="Z77" s="218"/>
      <c r="AA77" s="219">
        <v>60.325236486486489</v>
      </c>
      <c r="AB77" s="218"/>
      <c r="AC77" s="219">
        <v>60.632668918918917</v>
      </c>
      <c r="AD77" s="312"/>
      <c r="AE77" s="219">
        <f t="shared" ref="AE77" si="39">G77/D77%</f>
        <v>93.025506756756755</v>
      </c>
    </row>
    <row r="78" spans="1:31" s="205" customFormat="1">
      <c r="A78" s="199"/>
      <c r="B78" s="631"/>
      <c r="C78" s="200"/>
      <c r="D78" s="206"/>
      <c r="E78" s="201">
        <v>137677750</v>
      </c>
      <c r="F78" s="331"/>
      <c r="G78" s="499">
        <f>G77/D77</f>
        <v>0.9302550675675676</v>
      </c>
      <c r="H78" s="237"/>
      <c r="I78" s="214"/>
      <c r="J78" s="213"/>
      <c r="K78" s="209"/>
      <c r="L78" s="284"/>
      <c r="M78" s="209"/>
      <c r="N78" s="208"/>
      <c r="O78" s="211"/>
      <c r="P78" s="224"/>
      <c r="Q78" s="211"/>
      <c r="R78" s="224"/>
      <c r="S78" s="211"/>
      <c r="T78" s="298"/>
      <c r="U78" s="293"/>
      <c r="V78" s="222"/>
      <c r="W78" s="293"/>
      <c r="X78" s="231"/>
      <c r="Y78" s="400"/>
      <c r="Z78" s="208"/>
      <c r="AA78" s="212"/>
      <c r="AB78" s="208"/>
      <c r="AC78" s="212"/>
      <c r="AD78" s="311"/>
      <c r="AE78" s="213"/>
    </row>
    <row r="79" spans="1:31" s="205" customFormat="1">
      <c r="A79" s="199"/>
      <c r="B79" s="631"/>
      <c r="C79" s="200"/>
      <c r="D79" s="206"/>
      <c r="E79" s="216"/>
      <c r="F79" s="331"/>
      <c r="G79" s="216">
        <f>D77-G77</f>
        <v>10322250</v>
      </c>
      <c r="H79" s="237"/>
      <c r="I79" s="214"/>
      <c r="J79" s="213"/>
      <c r="K79" s="209"/>
      <c r="L79" s="284"/>
      <c r="M79" s="209"/>
      <c r="N79" s="208"/>
      <c r="O79" s="211"/>
      <c r="P79" s="224"/>
      <c r="Q79" s="211"/>
      <c r="R79" s="224"/>
      <c r="S79" s="211"/>
      <c r="T79" s="298"/>
      <c r="U79" s="293"/>
      <c r="V79" s="222"/>
      <c r="W79" s="293"/>
      <c r="X79" s="231"/>
      <c r="Y79" s="400"/>
      <c r="Z79" s="208"/>
      <c r="AA79" s="212"/>
      <c r="AB79" s="208"/>
      <c r="AC79" s="212"/>
      <c r="AD79" s="311"/>
      <c r="AE79" s="213"/>
    </row>
    <row r="80" spans="1:31" s="205" customFormat="1" ht="12.75" customHeight="1">
      <c r="A80" s="199">
        <v>24</v>
      </c>
      <c r="B80" s="631" t="s">
        <v>45</v>
      </c>
      <c r="C80" s="200"/>
      <c r="D80" s="206">
        <v>41000000</v>
      </c>
      <c r="E80" s="216">
        <v>36634050</v>
      </c>
      <c r="F80" s="331">
        <f t="shared" ref="F80" si="40">E81-E80</f>
        <v>300000</v>
      </c>
      <c r="G80" s="216">
        <f>SUM(E80:F80)</f>
        <v>36934050</v>
      </c>
      <c r="H80" s="202">
        <v>5</v>
      </c>
      <c r="I80" s="214">
        <v>0</v>
      </c>
      <c r="J80" s="217">
        <v>10</v>
      </c>
      <c r="K80" s="209">
        <v>0</v>
      </c>
      <c r="L80" s="203">
        <v>15</v>
      </c>
      <c r="M80" s="214">
        <v>11.191463414634146</v>
      </c>
      <c r="N80" s="217">
        <v>20</v>
      </c>
      <c r="O80" s="211">
        <v>19.275731707317075</v>
      </c>
      <c r="P80" s="226">
        <v>35</v>
      </c>
      <c r="Q80" s="204">
        <v>34.919634146341465</v>
      </c>
      <c r="R80" s="226">
        <v>37</v>
      </c>
      <c r="S80" s="204">
        <v>36.504999999999995</v>
      </c>
      <c r="T80" s="297">
        <v>37</v>
      </c>
      <c r="U80" s="293">
        <v>36.504999999999995</v>
      </c>
      <c r="V80" s="203">
        <v>38</v>
      </c>
      <c r="W80" s="305">
        <v>37.602560975609755</v>
      </c>
      <c r="X80" s="401">
        <v>75</v>
      </c>
      <c r="Y80" s="401">
        <v>37.602560975609755</v>
      </c>
      <c r="Z80" s="218"/>
      <c r="AA80" s="219">
        <v>65.578170731707317</v>
      </c>
      <c r="AB80" s="218"/>
      <c r="AC80" s="219">
        <v>89.351341463414627</v>
      </c>
      <c r="AD80" s="312"/>
      <c r="AE80" s="219">
        <f t="shared" ref="AE80" si="41">G80/D80%</f>
        <v>90.0830487804878</v>
      </c>
    </row>
    <row r="81" spans="1:31" s="205" customFormat="1">
      <c r="A81" s="199"/>
      <c r="B81" s="631"/>
      <c r="C81" s="200"/>
      <c r="D81" s="206">
        <f>SUM(D77:D80)</f>
        <v>189000000</v>
      </c>
      <c r="E81" s="201">
        <v>36934050</v>
      </c>
      <c r="F81" s="206">
        <f>SUM(F77:F80)</f>
        <v>48241400</v>
      </c>
      <c r="G81" s="498">
        <f>F81/D81</f>
        <v>0.25524550264550266</v>
      </c>
      <c r="H81" s="237"/>
      <c r="I81" s="214"/>
      <c r="J81" s="213"/>
      <c r="K81" s="209"/>
      <c r="L81" s="284"/>
      <c r="M81" s="209"/>
      <c r="N81" s="208"/>
      <c r="O81" s="211"/>
      <c r="P81" s="224"/>
      <c r="Q81" s="211"/>
      <c r="R81" s="224"/>
      <c r="S81" s="211"/>
      <c r="T81" s="298"/>
      <c r="U81" s="293"/>
      <c r="V81" s="222"/>
      <c r="W81" s="293"/>
      <c r="X81" s="231"/>
      <c r="Y81" s="400"/>
      <c r="Z81" s="208"/>
      <c r="AA81" s="212"/>
      <c r="AB81" s="208"/>
      <c r="AC81" s="212"/>
      <c r="AD81" s="311"/>
      <c r="AE81" s="213"/>
    </row>
    <row r="82" spans="1:31" s="205" customFormat="1">
      <c r="A82" s="199"/>
      <c r="B82" s="631"/>
      <c r="C82" s="200"/>
      <c r="D82" s="206"/>
      <c r="E82" s="216"/>
      <c r="F82" s="331"/>
      <c r="G82" s="216"/>
      <c r="H82" s="237"/>
      <c r="I82" s="214"/>
      <c r="J82" s="213"/>
      <c r="K82" s="209"/>
      <c r="L82" s="284"/>
      <c r="M82" s="209"/>
      <c r="N82" s="208"/>
      <c r="O82" s="211"/>
      <c r="P82" s="224"/>
      <c r="Q82" s="220"/>
      <c r="R82" s="224"/>
      <c r="S82" s="211"/>
      <c r="T82" s="298"/>
      <c r="U82" s="293"/>
      <c r="V82" s="222"/>
      <c r="W82" s="293"/>
      <c r="X82" s="231"/>
      <c r="Y82" s="400"/>
      <c r="Z82" s="208"/>
      <c r="AA82" s="212"/>
      <c r="AB82" s="208"/>
      <c r="AC82" s="212"/>
      <c r="AD82" s="311"/>
      <c r="AE82" s="213"/>
    </row>
    <row r="83" spans="1:31" s="205" customFormat="1" ht="12.75" customHeight="1">
      <c r="A83" s="199">
        <v>25</v>
      </c>
      <c r="B83" s="631" t="s">
        <v>77</v>
      </c>
      <c r="C83" s="200"/>
      <c r="D83" s="206">
        <v>67188000</v>
      </c>
      <c r="E83" s="216">
        <v>50042950</v>
      </c>
      <c r="F83" s="331">
        <f t="shared" ref="F83" si="42">E84-E83</f>
        <v>14544630</v>
      </c>
      <c r="G83" s="216">
        <f>SUM(E83:F83)</f>
        <v>64587580</v>
      </c>
      <c r="H83" s="202">
        <v>5</v>
      </c>
      <c r="I83" s="214">
        <v>0</v>
      </c>
      <c r="J83" s="217">
        <v>10</v>
      </c>
      <c r="K83" s="209">
        <v>0</v>
      </c>
      <c r="L83" s="203">
        <v>15</v>
      </c>
      <c r="M83" s="214">
        <v>10.07992498660475</v>
      </c>
      <c r="N83" s="217">
        <v>20</v>
      </c>
      <c r="O83" s="303">
        <v>18.831487765672442</v>
      </c>
      <c r="P83" s="226">
        <v>22</v>
      </c>
      <c r="Q83" s="204">
        <v>21.4770494731202</v>
      </c>
      <c r="R83" s="226">
        <v>45</v>
      </c>
      <c r="S83" s="204">
        <v>44.676802405191403</v>
      </c>
      <c r="T83" s="299">
        <v>48</v>
      </c>
      <c r="U83" s="319">
        <v>47.741337738881946</v>
      </c>
      <c r="V83" s="203">
        <v>55</v>
      </c>
      <c r="W83" s="305">
        <v>54.558403286301129</v>
      </c>
      <c r="X83" s="401">
        <v>75</v>
      </c>
      <c r="Y83" s="401">
        <v>57.367684705602194</v>
      </c>
      <c r="Z83" s="218"/>
      <c r="AA83" s="219">
        <v>61.672768946835745</v>
      </c>
      <c r="AB83" s="218"/>
      <c r="AC83" s="219">
        <v>74.481975948085974</v>
      </c>
      <c r="AD83" s="312"/>
      <c r="AE83" s="219">
        <f t="shared" ref="AE83" si="43">G83/D83%</f>
        <v>96.129636244567479</v>
      </c>
    </row>
    <row r="84" spans="1:31" s="205" customFormat="1">
      <c r="A84" s="199"/>
      <c r="B84" s="631"/>
      <c r="C84" s="200"/>
      <c r="D84" s="206"/>
      <c r="E84" s="201">
        <v>64587580</v>
      </c>
      <c r="F84" s="331"/>
      <c r="G84" s="216"/>
      <c r="H84" s="237"/>
      <c r="I84" s="214"/>
      <c r="J84" s="213"/>
      <c r="K84" s="209"/>
      <c r="L84" s="284"/>
      <c r="M84" s="209"/>
      <c r="N84" s="208"/>
      <c r="O84" s="211"/>
      <c r="P84" s="224"/>
      <c r="Q84" s="211"/>
      <c r="R84" s="224"/>
      <c r="S84" s="211"/>
      <c r="T84" s="298"/>
      <c r="U84" s="293"/>
      <c r="V84" s="222"/>
      <c r="W84" s="293"/>
      <c r="X84" s="231"/>
      <c r="Y84" s="400"/>
      <c r="Z84" s="208"/>
      <c r="AA84" s="212"/>
      <c r="AB84" s="208"/>
      <c r="AC84" s="212"/>
      <c r="AD84" s="311"/>
      <c r="AE84" s="213"/>
    </row>
    <row r="85" spans="1:31" s="205" customFormat="1">
      <c r="A85" s="199"/>
      <c r="B85" s="631"/>
      <c r="C85" s="200"/>
      <c r="D85" s="206"/>
      <c r="E85" s="216"/>
      <c r="F85" s="331"/>
      <c r="G85" s="216"/>
      <c r="H85" s="237"/>
      <c r="I85" s="214"/>
      <c r="J85" s="213"/>
      <c r="K85" s="209"/>
      <c r="L85" s="284"/>
      <c r="M85" s="209"/>
      <c r="N85" s="208"/>
      <c r="O85" s="211"/>
      <c r="P85" s="224"/>
      <c r="Q85" s="211"/>
      <c r="R85" s="224"/>
      <c r="S85" s="211"/>
      <c r="T85" s="298"/>
      <c r="U85" s="293"/>
      <c r="V85" s="222"/>
      <c r="W85" s="293"/>
      <c r="X85" s="231"/>
      <c r="Y85" s="400"/>
      <c r="Z85" s="208"/>
      <c r="AA85" s="212"/>
      <c r="AB85" s="208"/>
      <c r="AC85" s="212"/>
      <c r="AD85" s="311"/>
      <c r="AE85" s="213"/>
    </row>
    <row r="86" spans="1:31" s="205" customFormat="1" ht="12.75" customHeight="1">
      <c r="A86" s="199">
        <v>26</v>
      </c>
      <c r="B86" s="631" t="s">
        <v>103</v>
      </c>
      <c r="C86" s="200"/>
      <c r="D86" s="206">
        <v>101150000</v>
      </c>
      <c r="E86" s="216">
        <v>51375500</v>
      </c>
      <c r="F86" s="331">
        <f t="shared" ref="F86" si="44">E87-E86</f>
        <v>49110250</v>
      </c>
      <c r="G86" s="216">
        <f>SUM(E86:F86)</f>
        <v>100485750</v>
      </c>
      <c r="H86" s="237">
        <v>0</v>
      </c>
      <c r="I86" s="214">
        <v>0</v>
      </c>
      <c r="J86" s="286">
        <v>0</v>
      </c>
      <c r="K86" s="209">
        <v>0</v>
      </c>
      <c r="L86" s="203">
        <v>5</v>
      </c>
      <c r="M86" s="214">
        <v>2.8679166666666664</v>
      </c>
      <c r="N86" s="217">
        <v>5</v>
      </c>
      <c r="O86" s="302">
        <v>2.8679166666666664</v>
      </c>
      <c r="P86" s="226">
        <v>5</v>
      </c>
      <c r="Q86" s="211">
        <v>2.8679166666666664</v>
      </c>
      <c r="R86" s="226">
        <v>5</v>
      </c>
      <c r="S86" s="204">
        <v>2.8679166666666664</v>
      </c>
      <c r="T86" s="299">
        <v>6</v>
      </c>
      <c r="U86" s="293">
        <v>4.67</v>
      </c>
      <c r="V86" s="299">
        <v>73</v>
      </c>
      <c r="W86" s="305">
        <v>72.673749999999998</v>
      </c>
      <c r="X86" s="401">
        <v>77</v>
      </c>
      <c r="Y86" s="401">
        <v>75.98833333333333</v>
      </c>
      <c r="Z86" s="218"/>
      <c r="AA86" s="212">
        <v>48.307464162135446</v>
      </c>
      <c r="AB86" s="218"/>
      <c r="AC86" s="219">
        <v>50.791398912506182</v>
      </c>
      <c r="AD86" s="312"/>
      <c r="AE86" s="219">
        <f t="shared" ref="AE86" si="45">G86/D86%</f>
        <v>99.343302026693024</v>
      </c>
    </row>
    <row r="87" spans="1:31" s="205" customFormat="1">
      <c r="A87" s="199"/>
      <c r="B87" s="631"/>
      <c r="C87" s="200"/>
      <c r="D87" s="206"/>
      <c r="E87" s="201">
        <v>100485750</v>
      </c>
      <c r="F87" s="331"/>
      <c r="G87" s="216"/>
      <c r="H87" s="237"/>
      <c r="I87" s="214"/>
      <c r="J87" s="213"/>
      <c r="K87" s="209"/>
      <c r="L87" s="284"/>
      <c r="M87" s="209"/>
      <c r="N87" s="208"/>
      <c r="O87" s="302"/>
      <c r="P87" s="224"/>
      <c r="Q87" s="211"/>
      <c r="R87" s="224"/>
      <c r="S87" s="211"/>
      <c r="T87" s="300"/>
      <c r="U87" s="293"/>
      <c r="V87" s="222"/>
      <c r="W87" s="293"/>
      <c r="X87" s="231"/>
      <c r="Y87" s="400"/>
      <c r="Z87" s="208"/>
      <c r="AA87" s="212"/>
      <c r="AB87" s="208"/>
      <c r="AC87" s="212"/>
      <c r="AD87" s="311"/>
      <c r="AE87" s="213"/>
    </row>
    <row r="88" spans="1:31" s="205" customFormat="1">
      <c r="A88" s="199"/>
      <c r="B88" s="631"/>
      <c r="C88" s="200"/>
      <c r="D88" s="206"/>
      <c r="E88" s="216"/>
      <c r="F88" s="331"/>
      <c r="G88" s="216"/>
      <c r="H88" s="237"/>
      <c r="I88" s="214"/>
      <c r="J88" s="213"/>
      <c r="K88" s="209"/>
      <c r="L88" s="284"/>
      <c r="M88" s="209"/>
      <c r="N88" s="208"/>
      <c r="O88" s="302"/>
      <c r="P88" s="224"/>
      <c r="Q88" s="211"/>
      <c r="R88" s="224"/>
      <c r="S88" s="211"/>
      <c r="T88" s="300"/>
      <c r="U88" s="293"/>
      <c r="V88" s="222"/>
      <c r="W88" s="293"/>
      <c r="X88" s="231"/>
      <c r="Y88" s="400"/>
      <c r="Z88" s="208"/>
      <c r="AA88" s="212"/>
      <c r="AB88" s="208"/>
      <c r="AC88" s="212"/>
      <c r="AD88" s="311"/>
      <c r="AE88" s="213"/>
    </row>
    <row r="89" spans="1:31" s="592" customFormat="1" ht="12.75" customHeight="1">
      <c r="A89" s="570">
        <v>27</v>
      </c>
      <c r="B89" s="631" t="s">
        <v>118</v>
      </c>
      <c r="C89" s="593"/>
      <c r="D89" s="594">
        <v>60720000</v>
      </c>
      <c r="E89" s="595">
        <v>47268250</v>
      </c>
      <c r="F89" s="596">
        <f t="shared" ref="F89" si="46">E90-E89</f>
        <v>7130250</v>
      </c>
      <c r="G89" s="595">
        <f>SUM(E89:F89)</f>
        <v>54398500</v>
      </c>
      <c r="H89" s="597">
        <v>5</v>
      </c>
      <c r="I89" s="575">
        <v>0</v>
      </c>
      <c r="J89" s="598">
        <v>10</v>
      </c>
      <c r="K89" s="577">
        <v>0</v>
      </c>
      <c r="L89" s="599">
        <v>10</v>
      </c>
      <c r="M89" s="575">
        <v>1.6818181818181819</v>
      </c>
      <c r="N89" s="598">
        <v>20</v>
      </c>
      <c r="O89" s="614">
        <v>19.633636363636363</v>
      </c>
      <c r="P89" s="600">
        <v>22</v>
      </c>
      <c r="Q89" s="601">
        <v>21.334090909090907</v>
      </c>
      <c r="R89" s="600">
        <v>43</v>
      </c>
      <c r="S89" s="601">
        <v>42.254545454545458</v>
      </c>
      <c r="T89" s="613">
        <v>45</v>
      </c>
      <c r="U89" s="584">
        <v>42.254545454545458</v>
      </c>
      <c r="V89" s="599">
        <v>62</v>
      </c>
      <c r="W89" s="603">
        <v>61.545909090909092</v>
      </c>
      <c r="X89" s="604">
        <v>62</v>
      </c>
      <c r="Y89" s="587">
        <v>61.545909090909092</v>
      </c>
      <c r="Z89" s="605"/>
      <c r="AA89" s="590">
        <v>63.708827404479571</v>
      </c>
      <c r="AB89" s="605"/>
      <c r="AC89" s="590">
        <v>77.84626152832675</v>
      </c>
      <c r="AD89" s="606"/>
      <c r="AE89" s="590">
        <f t="shared" ref="AE89" si="47">G89/D89%</f>
        <v>89.589097496706188</v>
      </c>
    </row>
    <row r="90" spans="1:31" s="205" customFormat="1">
      <c r="A90" s="199"/>
      <c r="B90" s="631"/>
      <c r="C90" s="200"/>
      <c r="D90" s="206"/>
      <c r="E90" s="201">
        <v>54398500</v>
      </c>
      <c r="F90" s="331"/>
      <c r="G90" s="216"/>
      <c r="H90" s="237"/>
      <c r="I90" s="214"/>
      <c r="J90" s="213"/>
      <c r="K90" s="209"/>
      <c r="L90" s="284"/>
      <c r="M90" s="209"/>
      <c r="N90" s="208"/>
      <c r="O90" s="211"/>
      <c r="P90" s="224"/>
      <c r="Q90" s="211"/>
      <c r="R90" s="224"/>
      <c r="S90" s="211"/>
      <c r="T90" s="298"/>
      <c r="U90" s="293"/>
      <c r="V90" s="222"/>
      <c r="W90" s="293"/>
      <c r="X90" s="231"/>
      <c r="Y90" s="400"/>
      <c r="Z90" s="208"/>
      <c r="AA90" s="212"/>
      <c r="AB90" s="208"/>
      <c r="AC90" s="212"/>
      <c r="AD90" s="311"/>
      <c r="AE90" s="213"/>
    </row>
    <row r="91" spans="1:31" s="205" customFormat="1">
      <c r="A91" s="199"/>
      <c r="B91" s="631"/>
      <c r="C91" s="200"/>
      <c r="D91" s="206"/>
      <c r="E91" s="216"/>
      <c r="F91" s="331"/>
      <c r="G91" s="216"/>
      <c r="H91" s="237"/>
      <c r="I91" s="214"/>
      <c r="J91" s="213"/>
      <c r="K91" s="209"/>
      <c r="L91" s="284"/>
      <c r="M91" s="209"/>
      <c r="N91" s="208"/>
      <c r="O91" s="211"/>
      <c r="P91" s="224"/>
      <c r="Q91" s="211"/>
      <c r="R91" s="224"/>
      <c r="S91" s="211"/>
      <c r="T91" s="298"/>
      <c r="U91" s="293"/>
      <c r="V91" s="221"/>
      <c r="W91" s="293"/>
      <c r="X91" s="231"/>
      <c r="Y91" s="400"/>
      <c r="Z91" s="208"/>
      <c r="AA91" s="212"/>
      <c r="AB91" s="208"/>
      <c r="AC91" s="212"/>
      <c r="AD91" s="311"/>
      <c r="AE91" s="213"/>
    </row>
    <row r="92" spans="1:31" s="205" customFormat="1" ht="12.75" customHeight="1">
      <c r="A92" s="199">
        <v>28</v>
      </c>
      <c r="B92" s="631" t="s">
        <v>116</v>
      </c>
      <c r="C92" s="200"/>
      <c r="D92" s="206">
        <v>5574000</v>
      </c>
      <c r="E92" s="216">
        <v>5448000</v>
      </c>
      <c r="F92" s="331">
        <f t="shared" ref="F92" si="48">E93-E92</f>
        <v>0</v>
      </c>
      <c r="G92" s="216">
        <f>SUM(E92:F92)</f>
        <v>5448000</v>
      </c>
      <c r="H92" s="202">
        <v>5</v>
      </c>
      <c r="I92" s="214">
        <v>0</v>
      </c>
      <c r="J92" s="217">
        <v>10</v>
      </c>
      <c r="K92" s="209">
        <v>0</v>
      </c>
      <c r="L92" s="203">
        <v>20</v>
      </c>
      <c r="M92" s="214">
        <v>17.922497308934339</v>
      </c>
      <c r="N92" s="217">
        <v>35</v>
      </c>
      <c r="O92" s="211">
        <v>34.261750986724074</v>
      </c>
      <c r="P92" s="226">
        <v>41</v>
      </c>
      <c r="Q92" s="204">
        <v>40.092393254395411</v>
      </c>
      <c r="R92" s="226">
        <v>46</v>
      </c>
      <c r="S92" s="204">
        <v>45.923035522066741</v>
      </c>
      <c r="T92" s="299">
        <v>46</v>
      </c>
      <c r="U92" s="293">
        <v>45.923035522066741</v>
      </c>
      <c r="V92" s="203">
        <v>46</v>
      </c>
      <c r="W92" s="305">
        <v>45.923035522066741</v>
      </c>
      <c r="X92" s="401">
        <v>75</v>
      </c>
      <c r="Y92" s="401">
        <v>57.5843200574094</v>
      </c>
      <c r="Z92" s="218"/>
      <c r="AA92" s="219">
        <v>57.5843200574094</v>
      </c>
      <c r="AB92" s="218"/>
      <c r="AC92" s="219">
        <v>97.739504843918198</v>
      </c>
      <c r="AD92" s="312"/>
      <c r="AE92" s="219">
        <f t="shared" ref="AE92" si="49">G92/D92%</f>
        <v>97.739504843918198</v>
      </c>
    </row>
    <row r="93" spans="1:31" s="205" customFormat="1">
      <c r="A93" s="199"/>
      <c r="B93" s="631"/>
      <c r="C93" s="200"/>
      <c r="D93" s="206"/>
      <c r="E93" s="201">
        <v>5448000</v>
      </c>
      <c r="F93" s="331"/>
      <c r="G93" s="216"/>
      <c r="H93" s="237"/>
      <c r="I93" s="214"/>
      <c r="J93" s="213"/>
      <c r="K93" s="209"/>
      <c r="L93" s="284"/>
      <c r="M93" s="209"/>
      <c r="N93" s="208"/>
      <c r="O93" s="304"/>
      <c r="P93" s="224"/>
      <c r="Q93" s="211"/>
      <c r="R93" s="224"/>
      <c r="S93" s="211"/>
      <c r="T93" s="298"/>
      <c r="U93" s="293"/>
      <c r="V93" s="221"/>
      <c r="W93" s="293"/>
      <c r="X93" s="231"/>
      <c r="Y93" s="400"/>
      <c r="Z93" s="208"/>
      <c r="AA93" s="212"/>
      <c r="AB93" s="208"/>
      <c r="AC93" s="212"/>
      <c r="AD93" s="311"/>
      <c r="AE93" s="213"/>
    </row>
    <row r="94" spans="1:31" s="205" customFormat="1">
      <c r="A94" s="199"/>
      <c r="B94" s="631"/>
      <c r="C94" s="200"/>
      <c r="D94" s="206"/>
      <c r="E94" s="216"/>
      <c r="F94" s="331"/>
      <c r="G94" s="216"/>
      <c r="H94" s="237"/>
      <c r="I94" s="214"/>
      <c r="J94" s="213"/>
      <c r="K94" s="209"/>
      <c r="L94" s="284"/>
      <c r="M94" s="209"/>
      <c r="N94" s="208"/>
      <c r="O94" s="304"/>
      <c r="P94" s="224"/>
      <c r="Q94" s="231"/>
      <c r="R94" s="224"/>
      <c r="S94" s="211"/>
      <c r="T94" s="298"/>
      <c r="U94" s="293"/>
      <c r="V94" s="221"/>
      <c r="W94" s="293"/>
      <c r="X94" s="231"/>
      <c r="Y94" s="400"/>
      <c r="Z94" s="208"/>
      <c r="AA94" s="212"/>
      <c r="AB94" s="208"/>
      <c r="AC94" s="212"/>
      <c r="AD94" s="311"/>
      <c r="AE94" s="213"/>
    </row>
    <row r="95" spans="1:31" s="592" customFormat="1" ht="12.75" customHeight="1">
      <c r="A95" s="570">
        <v>29</v>
      </c>
      <c r="B95" s="631" t="s">
        <v>78</v>
      </c>
      <c r="C95" s="610"/>
      <c r="D95" s="611">
        <v>92500000</v>
      </c>
      <c r="E95" s="595">
        <v>85108140</v>
      </c>
      <c r="F95" s="596">
        <f t="shared" ref="F95" si="50">E96-E95</f>
        <v>5313750</v>
      </c>
      <c r="G95" s="595">
        <f>SUM(E95:F95)</f>
        <v>90421890</v>
      </c>
      <c r="H95" s="597">
        <v>5</v>
      </c>
      <c r="I95" s="575">
        <v>0</v>
      </c>
      <c r="J95" s="598">
        <v>10</v>
      </c>
      <c r="K95" s="577">
        <v>0</v>
      </c>
      <c r="L95" s="599">
        <v>10</v>
      </c>
      <c r="M95" s="575">
        <v>1.6622702702702701</v>
      </c>
      <c r="N95" s="598">
        <v>10</v>
      </c>
      <c r="O95" s="580">
        <v>1.6622702702702701</v>
      </c>
      <c r="P95" s="600">
        <v>10</v>
      </c>
      <c r="Q95" s="601">
        <v>2.7003783783783786</v>
      </c>
      <c r="R95" s="600">
        <v>72</v>
      </c>
      <c r="S95" s="601">
        <v>71.411729729729728</v>
      </c>
      <c r="T95" s="613">
        <v>85</v>
      </c>
      <c r="U95" s="584">
        <v>84.384702702702711</v>
      </c>
      <c r="V95" s="599">
        <v>85</v>
      </c>
      <c r="W95" s="603">
        <v>84.384702702702711</v>
      </c>
      <c r="X95" s="604">
        <v>85</v>
      </c>
      <c r="Y95" s="604">
        <v>84.384702702702711</v>
      </c>
      <c r="Z95" s="605"/>
      <c r="AA95" s="590">
        <v>86.408918918918914</v>
      </c>
      <c r="AB95" s="605"/>
      <c r="AC95" s="590">
        <v>92.008799999999994</v>
      </c>
      <c r="AD95" s="606"/>
      <c r="AE95" s="590">
        <f t="shared" ref="AE95" si="51">G95/D95%</f>
        <v>97.753394594594596</v>
      </c>
    </row>
    <row r="96" spans="1:31" s="205" customFormat="1">
      <c r="A96" s="199"/>
      <c r="B96" s="631"/>
      <c r="C96" s="232"/>
      <c r="D96" s="233"/>
      <c r="E96" s="201">
        <v>90421890</v>
      </c>
      <c r="F96" s="331"/>
      <c r="G96" s="234"/>
      <c r="H96" s="237"/>
      <c r="I96" s="214"/>
      <c r="J96" s="213"/>
      <c r="K96" s="209"/>
      <c r="L96" s="284"/>
      <c r="M96" s="209"/>
      <c r="N96" s="208"/>
      <c r="O96" s="304"/>
      <c r="P96" s="224"/>
      <c r="Q96" s="220"/>
      <c r="R96" s="224"/>
      <c r="S96" s="211"/>
      <c r="T96" s="298"/>
      <c r="U96" s="293"/>
      <c r="V96" s="222"/>
      <c r="W96" s="293"/>
      <c r="X96" s="231"/>
      <c r="Y96" s="400"/>
      <c r="Z96" s="208"/>
      <c r="AA96" s="212"/>
      <c r="AB96" s="210"/>
      <c r="AC96" s="212"/>
      <c r="AD96" s="311"/>
      <c r="AE96" s="213"/>
    </row>
    <row r="97" spans="1:31" s="205" customFormat="1">
      <c r="A97" s="199"/>
      <c r="B97" s="631"/>
      <c r="C97" s="232"/>
      <c r="D97" s="233"/>
      <c r="E97" s="234"/>
      <c r="F97" s="331"/>
      <c r="G97" s="234"/>
      <c r="H97" s="237"/>
      <c r="I97" s="214"/>
      <c r="J97" s="213"/>
      <c r="K97" s="209"/>
      <c r="L97" s="284"/>
      <c r="M97" s="209"/>
      <c r="N97" s="208"/>
      <c r="O97" s="304"/>
      <c r="P97" s="224"/>
      <c r="Q97" s="220"/>
      <c r="R97" s="224"/>
      <c r="S97" s="211"/>
      <c r="T97" s="298"/>
      <c r="U97" s="293"/>
      <c r="V97" s="222"/>
      <c r="W97" s="293"/>
      <c r="X97" s="231"/>
      <c r="Y97" s="400"/>
      <c r="Z97" s="208"/>
      <c r="AA97" s="212"/>
      <c r="AB97" s="210"/>
      <c r="AC97" s="212"/>
      <c r="AD97" s="311"/>
      <c r="AE97" s="213"/>
    </row>
    <row r="98" spans="1:31" s="592" customFormat="1">
      <c r="A98" s="570">
        <v>30</v>
      </c>
      <c r="B98" s="631" t="s">
        <v>80</v>
      </c>
      <c r="C98" s="593"/>
      <c r="D98" s="594">
        <v>30150000</v>
      </c>
      <c r="E98" s="595">
        <v>15355400</v>
      </c>
      <c r="F98" s="596">
        <f t="shared" ref="F98" si="52">E99-E98</f>
        <v>11444600</v>
      </c>
      <c r="G98" s="595">
        <f>SUM(E98:F98)</f>
        <v>26800000</v>
      </c>
      <c r="H98" s="597">
        <v>5</v>
      </c>
      <c r="I98" s="575">
        <v>0</v>
      </c>
      <c r="J98" s="598">
        <v>10</v>
      </c>
      <c r="K98" s="577">
        <v>0</v>
      </c>
      <c r="L98" s="599">
        <v>20</v>
      </c>
      <c r="M98" s="575">
        <v>16.751999999999999</v>
      </c>
      <c r="N98" s="598">
        <v>25</v>
      </c>
      <c r="O98" s="580">
        <v>23.952000000000002</v>
      </c>
      <c r="P98" s="600">
        <v>25</v>
      </c>
      <c r="Q98" s="601">
        <v>23.952000000000002</v>
      </c>
      <c r="R98" s="600">
        <v>25</v>
      </c>
      <c r="S98" s="601">
        <v>23.952000000000002</v>
      </c>
      <c r="T98" s="602">
        <v>65</v>
      </c>
      <c r="U98" s="584">
        <v>60.126999999999995</v>
      </c>
      <c r="V98" s="599">
        <v>67</v>
      </c>
      <c r="W98" s="603">
        <v>66.527000000000001</v>
      </c>
      <c r="X98" s="604">
        <v>75</v>
      </c>
      <c r="Y98" s="604">
        <v>66.527000000000001</v>
      </c>
      <c r="Z98" s="605"/>
      <c r="AA98" s="590">
        <v>50.930016583747928</v>
      </c>
      <c r="AB98" s="605"/>
      <c r="AC98" s="590">
        <v>50.930016583747928</v>
      </c>
      <c r="AD98" s="606"/>
      <c r="AE98" s="590">
        <f t="shared" ref="AE98" si="53">G98/D98%</f>
        <v>88.888888888888886</v>
      </c>
    </row>
    <row r="99" spans="1:31" s="205" customFormat="1">
      <c r="A99" s="199"/>
      <c r="B99" s="631"/>
      <c r="C99" s="200"/>
      <c r="D99" s="206"/>
      <c r="E99" s="216">
        <v>26800000</v>
      </c>
      <c r="F99" s="331"/>
      <c r="G99" s="216"/>
      <c r="H99" s="237"/>
      <c r="I99" s="214"/>
      <c r="J99" s="213"/>
      <c r="K99" s="209"/>
      <c r="L99" s="284"/>
      <c r="M99" s="209"/>
      <c r="N99" s="208"/>
      <c r="O99" s="304"/>
      <c r="P99" s="224"/>
      <c r="Q99" s="220"/>
      <c r="R99" s="224"/>
      <c r="S99" s="211"/>
      <c r="T99" s="298"/>
      <c r="U99" s="293"/>
      <c r="V99" s="221"/>
      <c r="W99" s="293"/>
      <c r="X99" s="231"/>
      <c r="Y99" s="400"/>
      <c r="Z99" s="208"/>
      <c r="AA99" s="212"/>
      <c r="AB99" s="210"/>
      <c r="AC99" s="212"/>
      <c r="AD99" s="311"/>
      <c r="AE99" s="213"/>
    </row>
    <row r="100" spans="1:31" s="205" customFormat="1">
      <c r="A100" s="199"/>
      <c r="B100" s="631"/>
      <c r="C100" s="200"/>
      <c r="D100" s="206"/>
      <c r="E100" s="216"/>
      <c r="F100" s="331"/>
      <c r="G100" s="216"/>
      <c r="H100" s="237"/>
      <c r="I100" s="214"/>
      <c r="J100" s="213"/>
      <c r="K100" s="209"/>
      <c r="L100" s="284"/>
      <c r="M100" s="209"/>
      <c r="N100" s="208"/>
      <c r="O100" s="304"/>
      <c r="P100" s="224"/>
      <c r="Q100" s="220"/>
      <c r="R100" s="224"/>
      <c r="S100" s="211"/>
      <c r="T100" s="298"/>
      <c r="U100" s="293"/>
      <c r="V100" s="221"/>
      <c r="W100" s="293"/>
      <c r="X100" s="231"/>
      <c r="Y100" s="400"/>
      <c r="Z100" s="208"/>
      <c r="AA100" s="212"/>
      <c r="AB100" s="210"/>
      <c r="AC100" s="212"/>
      <c r="AD100" s="311"/>
      <c r="AE100" s="213"/>
    </row>
    <row r="101" spans="1:31" s="592" customFormat="1" ht="13.5" customHeight="1">
      <c r="A101" s="570">
        <v>31</v>
      </c>
      <c r="B101" s="631" t="s">
        <v>59</v>
      </c>
      <c r="C101" s="593"/>
      <c r="D101" s="594">
        <v>12500000</v>
      </c>
      <c r="E101" s="595">
        <v>10787500</v>
      </c>
      <c r="F101" s="596">
        <f t="shared" ref="F101" si="54">E102-E101</f>
        <v>1662500</v>
      </c>
      <c r="G101" s="595">
        <f>SUM(E101:F101)</f>
        <v>12450000</v>
      </c>
      <c r="H101" s="597">
        <v>5</v>
      </c>
      <c r="I101" s="575">
        <v>0</v>
      </c>
      <c r="J101" s="598">
        <v>15</v>
      </c>
      <c r="K101" s="577">
        <v>0</v>
      </c>
      <c r="L101" s="599">
        <v>25</v>
      </c>
      <c r="M101" s="575">
        <v>21.815999999999999</v>
      </c>
      <c r="N101" s="598">
        <v>33</v>
      </c>
      <c r="O101" s="580">
        <v>30.225999999999999</v>
      </c>
      <c r="P101" s="600">
        <v>37</v>
      </c>
      <c r="Q101" s="601">
        <v>36.256</v>
      </c>
      <c r="R101" s="600">
        <v>37</v>
      </c>
      <c r="S101" s="601">
        <v>36.256</v>
      </c>
      <c r="T101" s="602">
        <v>50</v>
      </c>
      <c r="U101" s="612">
        <v>50.016000000000005</v>
      </c>
      <c r="V101" s="599">
        <v>73</v>
      </c>
      <c r="W101" s="603">
        <v>72.225999999999999</v>
      </c>
      <c r="X101" s="604">
        <v>75</v>
      </c>
      <c r="Y101" s="604">
        <v>72.225999999999999</v>
      </c>
      <c r="Z101" s="605"/>
      <c r="AA101" s="590">
        <v>86.3</v>
      </c>
      <c r="AB101" s="605"/>
      <c r="AC101" s="590">
        <v>86.3</v>
      </c>
      <c r="AD101" s="606"/>
      <c r="AE101" s="590">
        <f t="shared" ref="AE101" si="55">G101/D101%</f>
        <v>99.6</v>
      </c>
    </row>
    <row r="102" spans="1:31" s="205" customFormat="1">
      <c r="A102" s="199"/>
      <c r="B102" s="631"/>
      <c r="C102" s="200"/>
      <c r="D102" s="206"/>
      <c r="E102" s="201">
        <v>12450000</v>
      </c>
      <c r="F102" s="331"/>
      <c r="G102" s="216"/>
      <c r="H102" s="237"/>
      <c r="I102" s="214"/>
      <c r="J102" s="213"/>
      <c r="K102" s="209"/>
      <c r="L102" s="284"/>
      <c r="M102" s="209"/>
      <c r="N102" s="208"/>
      <c r="O102" s="211"/>
      <c r="P102" s="224"/>
      <c r="Q102" s="220"/>
      <c r="R102" s="224"/>
      <c r="S102" s="211"/>
      <c r="T102" s="298"/>
      <c r="U102" s="293"/>
      <c r="V102" s="221"/>
      <c r="W102" s="293"/>
      <c r="X102" s="231"/>
      <c r="Y102" s="400"/>
      <c r="Z102" s="208"/>
      <c r="AA102" s="212"/>
      <c r="AB102" s="210"/>
      <c r="AC102" s="212"/>
      <c r="AD102" s="311"/>
      <c r="AE102" s="213"/>
    </row>
    <row r="103" spans="1:31" s="205" customFormat="1">
      <c r="A103" s="199"/>
      <c r="B103" s="631"/>
      <c r="C103" s="200"/>
      <c r="D103" s="206"/>
      <c r="E103" s="216"/>
      <c r="F103" s="331"/>
      <c r="G103" s="216"/>
      <c r="H103" s="237"/>
      <c r="I103" s="214"/>
      <c r="J103" s="213"/>
      <c r="K103" s="209"/>
      <c r="L103" s="284"/>
      <c r="M103" s="209"/>
      <c r="N103" s="208"/>
      <c r="O103" s="211"/>
      <c r="P103" s="224"/>
      <c r="Q103" s="220"/>
      <c r="R103" s="224"/>
      <c r="S103" s="211"/>
      <c r="T103" s="298"/>
      <c r="U103" s="293"/>
      <c r="V103" s="221"/>
      <c r="W103" s="293"/>
      <c r="X103" s="231"/>
      <c r="Y103" s="400"/>
      <c r="Z103" s="208"/>
      <c r="AA103" s="212"/>
      <c r="AB103" s="210"/>
      <c r="AC103" s="212"/>
      <c r="AD103" s="311"/>
      <c r="AE103" s="213"/>
    </row>
    <row r="104" spans="1:31" s="592" customFormat="1" ht="12.75" customHeight="1">
      <c r="A104" s="570">
        <v>32</v>
      </c>
      <c r="B104" s="631" t="s">
        <v>82</v>
      </c>
      <c r="C104" s="610"/>
      <c r="D104" s="611">
        <v>140000000</v>
      </c>
      <c r="E104" s="607">
        <v>66117600</v>
      </c>
      <c r="F104" s="596">
        <f t="shared" ref="F104" si="56">E105-E104</f>
        <v>57713000</v>
      </c>
      <c r="G104" s="607">
        <f>SUM(E104:F104)</f>
        <v>123830600</v>
      </c>
      <c r="H104" s="597">
        <v>5</v>
      </c>
      <c r="I104" s="575">
        <v>0</v>
      </c>
      <c r="J104" s="598">
        <v>10</v>
      </c>
      <c r="K104" s="577">
        <v>0</v>
      </c>
      <c r="L104" s="599">
        <v>25</v>
      </c>
      <c r="M104" s="575">
        <v>23.670999999999999</v>
      </c>
      <c r="N104" s="598">
        <v>28</v>
      </c>
      <c r="O104" s="580">
        <v>26.831</v>
      </c>
      <c r="P104" s="600">
        <v>28</v>
      </c>
      <c r="Q104" s="601">
        <v>26.831</v>
      </c>
      <c r="R104" s="600">
        <v>66</v>
      </c>
      <c r="S104" s="601">
        <v>65.310999999999993</v>
      </c>
      <c r="T104" s="602">
        <v>70</v>
      </c>
      <c r="U104" s="584">
        <v>65.310999999999993</v>
      </c>
      <c r="V104" s="599">
        <v>74</v>
      </c>
      <c r="W104" s="603">
        <v>73.622</v>
      </c>
      <c r="X104" s="604">
        <v>80</v>
      </c>
      <c r="Y104" s="604">
        <v>73.622</v>
      </c>
      <c r="Z104" s="605"/>
      <c r="AA104" s="590">
        <v>13.146785714285713</v>
      </c>
      <c r="AB104" s="605"/>
      <c r="AC104" s="590">
        <v>47.226857142857142</v>
      </c>
      <c r="AD104" s="606"/>
      <c r="AE104" s="590">
        <f t="shared" ref="AE104" si="57">G104/D104%</f>
        <v>88.450428571428574</v>
      </c>
    </row>
    <row r="105" spans="1:31" s="205" customFormat="1">
      <c r="A105" s="199"/>
      <c r="B105" s="631"/>
      <c r="C105" s="232"/>
      <c r="D105" s="233"/>
      <c r="E105" s="201">
        <v>123830600</v>
      </c>
      <c r="F105" s="331"/>
      <c r="G105" s="235"/>
      <c r="H105" s="237"/>
      <c r="I105" s="214"/>
      <c r="J105" s="213"/>
      <c r="K105" s="209"/>
      <c r="L105" s="284"/>
      <c r="M105" s="209"/>
      <c r="N105" s="208"/>
      <c r="O105" s="211"/>
      <c r="P105" s="224"/>
      <c r="Q105" s="220"/>
      <c r="R105" s="224"/>
      <c r="S105" s="211"/>
      <c r="T105" s="298"/>
      <c r="U105" s="293"/>
      <c r="V105" s="222"/>
      <c r="W105" s="293"/>
      <c r="X105" s="231"/>
      <c r="Y105" s="400"/>
      <c r="Z105" s="208"/>
      <c r="AA105" s="212"/>
      <c r="AB105" s="210"/>
      <c r="AC105" s="212"/>
      <c r="AD105" s="311"/>
      <c r="AE105" s="213"/>
    </row>
    <row r="106" spans="1:31" s="205" customFormat="1">
      <c r="A106" s="199"/>
      <c r="B106" s="631"/>
      <c r="C106" s="232"/>
      <c r="D106" s="233"/>
      <c r="E106" s="235"/>
      <c r="F106" s="331"/>
      <c r="G106" s="235"/>
      <c r="H106" s="237"/>
      <c r="I106" s="214"/>
      <c r="J106" s="213"/>
      <c r="K106" s="209"/>
      <c r="L106" s="284"/>
      <c r="M106" s="209"/>
      <c r="N106" s="208"/>
      <c r="O106" s="211"/>
      <c r="P106" s="224"/>
      <c r="Q106" s="220"/>
      <c r="R106" s="226"/>
      <c r="S106" s="211"/>
      <c r="T106" s="298"/>
      <c r="U106" s="293"/>
      <c r="V106" s="222"/>
      <c r="W106" s="293"/>
      <c r="X106" s="231"/>
      <c r="Y106" s="400"/>
      <c r="Z106" s="208"/>
      <c r="AA106" s="212"/>
      <c r="AB106" s="210"/>
      <c r="AC106" s="212"/>
      <c r="AD106" s="311"/>
      <c r="AE106" s="213"/>
    </row>
    <row r="107" spans="1:31" s="592" customFormat="1" ht="12.75" customHeight="1">
      <c r="A107" s="570">
        <v>33</v>
      </c>
      <c r="B107" s="631" t="s">
        <v>79</v>
      </c>
      <c r="C107" s="593"/>
      <c r="D107" s="594">
        <v>26812000</v>
      </c>
      <c r="E107" s="607">
        <v>15224500</v>
      </c>
      <c r="F107" s="596">
        <f t="shared" ref="F107" si="58">E108-E107</f>
        <v>6986750</v>
      </c>
      <c r="G107" s="607">
        <f>SUM(E107:F107)</f>
        <v>22211250</v>
      </c>
      <c r="H107" s="597">
        <v>5</v>
      </c>
      <c r="I107" s="575">
        <v>0</v>
      </c>
      <c r="J107" s="598">
        <v>15</v>
      </c>
      <c r="K107" s="577">
        <v>0</v>
      </c>
      <c r="L107" s="599">
        <v>15</v>
      </c>
      <c r="M107" s="575">
        <v>11.230978666268834</v>
      </c>
      <c r="N107" s="598">
        <v>23</v>
      </c>
      <c r="O107" s="608">
        <v>20.145830225272267</v>
      </c>
      <c r="P107" s="600">
        <v>24</v>
      </c>
      <c r="Q107" s="601">
        <v>21.275921229300312</v>
      </c>
      <c r="R107" s="600">
        <v>24</v>
      </c>
      <c r="S107" s="601">
        <v>23.606967029688199</v>
      </c>
      <c r="T107" s="602">
        <v>30</v>
      </c>
      <c r="U107" s="584">
        <v>26.893741608235118</v>
      </c>
      <c r="V107" s="609">
        <v>34</v>
      </c>
      <c r="W107" s="603">
        <v>33.187565269282409</v>
      </c>
      <c r="X107" s="604">
        <v>75</v>
      </c>
      <c r="Y107" s="604">
        <v>33.187565269282409</v>
      </c>
      <c r="Z107" s="605"/>
      <c r="AA107" s="590">
        <v>53.467663732657023</v>
      </c>
      <c r="AB107" s="600"/>
      <c r="AC107" s="590">
        <v>56.782410860808596</v>
      </c>
      <c r="AD107" s="606"/>
      <c r="AE107" s="590">
        <f t="shared" ref="AE107" si="59">G107/D107%</f>
        <v>82.840705654184688</v>
      </c>
    </row>
    <row r="108" spans="1:31" s="205" customFormat="1">
      <c r="A108" s="199"/>
      <c r="B108" s="631"/>
      <c r="C108" s="200"/>
      <c r="D108" s="206"/>
      <c r="E108" s="201">
        <v>22211250</v>
      </c>
      <c r="F108" s="331"/>
      <c r="G108" s="216"/>
      <c r="H108" s="237"/>
      <c r="I108" s="214"/>
      <c r="J108" s="213"/>
      <c r="K108" s="209"/>
      <c r="L108" s="284"/>
      <c r="M108" s="209"/>
      <c r="N108" s="208"/>
      <c r="O108" s="211"/>
      <c r="P108" s="224"/>
      <c r="Q108" s="220"/>
      <c r="R108" s="224"/>
      <c r="S108" s="211"/>
      <c r="T108" s="298"/>
      <c r="U108" s="293"/>
      <c r="V108" s="221"/>
      <c r="W108" s="293"/>
      <c r="X108" s="231"/>
      <c r="Y108" s="400"/>
      <c r="Z108" s="208"/>
      <c r="AA108" s="212"/>
      <c r="AB108" s="210"/>
      <c r="AC108" s="212"/>
      <c r="AD108" s="311"/>
      <c r="AE108" s="213"/>
    </row>
    <row r="109" spans="1:31" s="205" customFormat="1">
      <c r="A109" s="199"/>
      <c r="B109" s="631"/>
      <c r="C109" s="200"/>
      <c r="D109" s="206"/>
      <c r="E109" s="216"/>
      <c r="F109" s="331"/>
      <c r="G109" s="216"/>
      <c r="H109" s="237"/>
      <c r="I109" s="214"/>
      <c r="J109" s="213"/>
      <c r="K109" s="209"/>
      <c r="L109" s="284"/>
      <c r="M109" s="209"/>
      <c r="N109" s="208"/>
      <c r="O109" s="211"/>
      <c r="P109" s="224"/>
      <c r="Q109" s="220"/>
      <c r="R109" s="224"/>
      <c r="S109" s="211"/>
      <c r="T109" s="298"/>
      <c r="U109" s="293"/>
      <c r="V109" s="221"/>
      <c r="W109" s="293"/>
      <c r="X109" s="231"/>
      <c r="Y109" s="400"/>
      <c r="Z109" s="208"/>
      <c r="AA109" s="212"/>
      <c r="AB109" s="210"/>
      <c r="AC109" s="212"/>
      <c r="AD109" s="311"/>
      <c r="AE109" s="213"/>
    </row>
    <row r="110" spans="1:31" s="592" customFormat="1" ht="12.75" customHeight="1">
      <c r="A110" s="570">
        <v>34</v>
      </c>
      <c r="B110" s="631" t="s">
        <v>137</v>
      </c>
      <c r="C110" s="593"/>
      <c r="D110" s="594">
        <v>5000000</v>
      </c>
      <c r="E110" s="595">
        <v>4744750</v>
      </c>
      <c r="F110" s="596">
        <f t="shared" ref="F110" si="60">E111-E110</f>
        <v>150000</v>
      </c>
      <c r="G110" s="595">
        <f>SUM(E110:F110)</f>
        <v>4894750</v>
      </c>
      <c r="H110" s="597">
        <v>5</v>
      </c>
      <c r="I110" s="575">
        <v>0</v>
      </c>
      <c r="J110" s="598">
        <v>10</v>
      </c>
      <c r="K110" s="577">
        <v>0</v>
      </c>
      <c r="L110" s="599">
        <v>10</v>
      </c>
      <c r="M110" s="575">
        <v>6.5</v>
      </c>
      <c r="N110" s="598">
        <v>45</v>
      </c>
      <c r="O110" s="580">
        <v>42.594999999999999</v>
      </c>
      <c r="P110" s="600">
        <v>43</v>
      </c>
      <c r="Q110" s="601">
        <v>42.594999999999999</v>
      </c>
      <c r="R110" s="600">
        <v>43</v>
      </c>
      <c r="S110" s="601">
        <v>42.594999999999999</v>
      </c>
      <c r="T110" s="602">
        <v>45</v>
      </c>
      <c r="U110" s="584">
        <v>42.594999999999999</v>
      </c>
      <c r="V110" s="599">
        <v>43</v>
      </c>
      <c r="W110" s="603">
        <v>42.594999999999999</v>
      </c>
      <c r="X110" s="604">
        <v>70</v>
      </c>
      <c r="Y110" s="604">
        <v>42.594999999999999</v>
      </c>
      <c r="Z110" s="605"/>
      <c r="AA110" s="590">
        <v>94.894999999999996</v>
      </c>
      <c r="AB110" s="605"/>
      <c r="AC110" s="590">
        <v>94.894999999999996</v>
      </c>
      <c r="AD110" s="606"/>
      <c r="AE110" s="590">
        <f t="shared" ref="AE110" si="61">G110/D110%</f>
        <v>97.894999999999996</v>
      </c>
    </row>
    <row r="111" spans="1:31" s="205" customFormat="1">
      <c r="A111" s="199"/>
      <c r="B111" s="631"/>
      <c r="C111" s="200"/>
      <c r="D111" s="206"/>
      <c r="E111" s="201">
        <v>4894750</v>
      </c>
      <c r="F111" s="331"/>
      <c r="G111" s="216"/>
      <c r="H111" s="237"/>
      <c r="I111" s="214"/>
      <c r="J111" s="213"/>
      <c r="K111" s="209"/>
      <c r="L111" s="284"/>
      <c r="M111" s="209"/>
      <c r="N111" s="208"/>
      <c r="O111" s="211"/>
      <c r="P111" s="224"/>
      <c r="Q111" s="220"/>
      <c r="R111" s="224"/>
      <c r="S111" s="211"/>
      <c r="T111" s="298"/>
      <c r="U111" s="293"/>
      <c r="V111" s="222"/>
      <c r="W111" s="293"/>
      <c r="X111" s="231"/>
      <c r="Y111" s="400"/>
      <c r="Z111" s="208"/>
      <c r="AA111" s="212"/>
      <c r="AB111" s="210"/>
      <c r="AC111" s="212"/>
      <c r="AD111" s="311"/>
      <c r="AE111" s="213"/>
    </row>
    <row r="112" spans="1:31" s="205" customFormat="1">
      <c r="A112" s="199"/>
      <c r="B112" s="631"/>
      <c r="C112" s="200"/>
      <c r="D112" s="206"/>
      <c r="E112" s="216"/>
      <c r="F112" s="331"/>
      <c r="G112" s="216"/>
      <c r="H112" s="237"/>
      <c r="I112" s="214"/>
      <c r="J112" s="213"/>
      <c r="K112" s="209"/>
      <c r="L112" s="284"/>
      <c r="M112" s="209"/>
      <c r="N112" s="208"/>
      <c r="O112" s="211"/>
      <c r="P112" s="224"/>
      <c r="Q112" s="220"/>
      <c r="R112" s="224"/>
      <c r="S112" s="211"/>
      <c r="T112" s="298"/>
      <c r="U112" s="293"/>
      <c r="V112" s="222"/>
      <c r="W112" s="293"/>
      <c r="X112" s="231"/>
      <c r="Y112" s="400"/>
      <c r="Z112" s="208"/>
      <c r="AA112" s="212"/>
      <c r="AB112" s="210"/>
      <c r="AC112" s="212"/>
      <c r="AD112" s="311"/>
      <c r="AE112" s="213"/>
    </row>
    <row r="113" spans="1:31" s="205" customFormat="1" ht="12.75" customHeight="1">
      <c r="A113" s="199">
        <v>35</v>
      </c>
      <c r="B113" s="631" t="s">
        <v>136</v>
      </c>
      <c r="C113" s="200"/>
      <c r="D113" s="206">
        <v>25000000</v>
      </c>
      <c r="E113" s="235">
        <v>19372800</v>
      </c>
      <c r="F113" s="331">
        <f t="shared" ref="F113" si="62">E114-E113</f>
        <v>3600000</v>
      </c>
      <c r="G113" s="235">
        <f>SUM(E113:F113)</f>
        <v>22972800</v>
      </c>
      <c r="H113" s="202">
        <v>5</v>
      </c>
      <c r="I113" s="214">
        <v>0</v>
      </c>
      <c r="J113" s="217">
        <v>10</v>
      </c>
      <c r="K113" s="209">
        <v>0</v>
      </c>
      <c r="L113" s="203">
        <v>10</v>
      </c>
      <c r="M113" s="214">
        <v>0</v>
      </c>
      <c r="N113" s="217">
        <v>11</v>
      </c>
      <c r="O113" s="211">
        <v>10.76</v>
      </c>
      <c r="P113" s="226">
        <v>11</v>
      </c>
      <c r="Q113" s="204">
        <v>10.76</v>
      </c>
      <c r="R113" s="226">
        <v>11</v>
      </c>
      <c r="S113" s="204">
        <v>10.76</v>
      </c>
      <c r="T113" s="297">
        <v>11</v>
      </c>
      <c r="U113" s="293">
        <v>10.76</v>
      </c>
      <c r="V113" s="203">
        <v>11</v>
      </c>
      <c r="W113" s="305">
        <v>10.76</v>
      </c>
      <c r="X113" s="401">
        <v>90</v>
      </c>
      <c r="Y113" s="401">
        <v>10.76</v>
      </c>
      <c r="Z113" s="218"/>
      <c r="AA113" s="219">
        <v>73.099999999999994</v>
      </c>
      <c r="AB113" s="218"/>
      <c r="AC113" s="219">
        <v>77.491200000000006</v>
      </c>
      <c r="AD113" s="312"/>
      <c r="AE113" s="219">
        <f t="shared" ref="AE113" si="63">G113/D113%</f>
        <v>91.891199999999998</v>
      </c>
    </row>
    <row r="114" spans="1:31" s="205" customFormat="1">
      <c r="A114" s="199"/>
      <c r="B114" s="631"/>
      <c r="C114" s="200"/>
      <c r="D114" s="206"/>
      <c r="E114" s="201">
        <v>22972800</v>
      </c>
      <c r="F114" s="331"/>
      <c r="G114" s="235"/>
      <c r="H114" s="237"/>
      <c r="I114" s="214"/>
      <c r="J114" s="213"/>
      <c r="K114" s="209"/>
      <c r="L114" s="284"/>
      <c r="M114" s="209"/>
      <c r="N114" s="208"/>
      <c r="O114" s="211"/>
      <c r="P114" s="224"/>
      <c r="Q114" s="220"/>
      <c r="R114" s="224"/>
      <c r="S114" s="211"/>
      <c r="T114" s="298"/>
      <c r="U114" s="293"/>
      <c r="V114" s="222"/>
      <c r="W114" s="293"/>
      <c r="X114" s="231"/>
      <c r="Y114" s="400"/>
      <c r="Z114" s="208"/>
      <c r="AA114" s="212"/>
      <c r="AB114" s="210"/>
      <c r="AC114" s="212"/>
      <c r="AD114" s="311"/>
      <c r="AE114" s="213"/>
    </row>
    <row r="115" spans="1:31" s="205" customFormat="1">
      <c r="A115" s="199"/>
      <c r="B115" s="631"/>
      <c r="C115" s="232"/>
      <c r="D115" s="233"/>
      <c r="E115" s="235"/>
      <c r="F115" s="331"/>
      <c r="G115" s="235"/>
      <c r="H115" s="237"/>
      <c r="I115" s="214"/>
      <c r="J115" s="213"/>
      <c r="K115" s="209"/>
      <c r="L115" s="284"/>
      <c r="M115" s="209"/>
      <c r="N115" s="208"/>
      <c r="O115" s="211"/>
      <c r="P115" s="224"/>
      <c r="Q115" s="220"/>
      <c r="R115" s="224"/>
      <c r="S115" s="211"/>
      <c r="T115" s="298"/>
      <c r="U115" s="293"/>
      <c r="V115" s="222"/>
      <c r="W115" s="293"/>
      <c r="X115" s="231"/>
      <c r="Y115" s="400"/>
      <c r="Z115" s="208"/>
      <c r="AA115" s="212"/>
      <c r="AB115" s="210"/>
      <c r="AC115" s="212"/>
      <c r="AD115" s="311"/>
      <c r="AE115" s="213"/>
    </row>
    <row r="116" spans="1:31" s="205" customFormat="1" ht="12.75" customHeight="1">
      <c r="A116" s="199">
        <v>36</v>
      </c>
      <c r="B116" s="631" t="s">
        <v>117</v>
      </c>
      <c r="C116" s="200"/>
      <c r="D116" s="206">
        <v>12260000</v>
      </c>
      <c r="E116" s="216">
        <v>9477950</v>
      </c>
      <c r="F116" s="331">
        <f t="shared" ref="F116" si="64">E117-E116</f>
        <v>2713450</v>
      </c>
      <c r="G116" s="216">
        <f>SUM(E116:F116)</f>
        <v>12191400</v>
      </c>
      <c r="H116" s="202">
        <v>5</v>
      </c>
      <c r="I116" s="214">
        <v>0</v>
      </c>
      <c r="J116" s="217">
        <v>5</v>
      </c>
      <c r="K116" s="209">
        <v>0</v>
      </c>
      <c r="L116" s="203">
        <v>15</v>
      </c>
      <c r="M116" s="214">
        <v>9.794861337683523</v>
      </c>
      <c r="N116" s="217">
        <v>15</v>
      </c>
      <c r="O116" s="211">
        <v>11.834013050570963</v>
      </c>
      <c r="P116" s="226">
        <v>12</v>
      </c>
      <c r="Q116" s="204">
        <v>11.834013050570963</v>
      </c>
      <c r="R116" s="226">
        <v>75</v>
      </c>
      <c r="S116" s="204">
        <v>74.249184339314837</v>
      </c>
      <c r="T116" s="297">
        <v>75</v>
      </c>
      <c r="U116" s="293">
        <v>74.249184339314837</v>
      </c>
      <c r="V116" s="203">
        <v>75</v>
      </c>
      <c r="W116" s="305">
        <v>74.249184339314837</v>
      </c>
      <c r="X116" s="401">
        <v>80</v>
      </c>
      <c r="Y116" s="401">
        <v>74.249184339314837</v>
      </c>
      <c r="Z116" s="218"/>
      <c r="AA116" s="219">
        <v>74.249184339314837</v>
      </c>
      <c r="AB116" s="218"/>
      <c r="AC116" s="219">
        <v>77.307911908646005</v>
      </c>
      <c r="AD116" s="312"/>
      <c r="AE116" s="219">
        <f t="shared" ref="AE116" si="65">G116/D116%</f>
        <v>99.440456769983683</v>
      </c>
    </row>
    <row r="117" spans="1:31" s="205" customFormat="1" ht="12.75" customHeight="1">
      <c r="A117" s="199"/>
      <c r="B117" s="631"/>
      <c r="C117" s="200"/>
      <c r="D117" s="206"/>
      <c r="E117" s="201">
        <v>12191400</v>
      </c>
      <c r="F117" s="331"/>
      <c r="G117" s="216"/>
      <c r="H117" s="237"/>
      <c r="I117" s="214"/>
      <c r="J117" s="213"/>
      <c r="K117" s="209"/>
      <c r="L117" s="284"/>
      <c r="M117" s="209"/>
      <c r="N117" s="208"/>
      <c r="O117" s="211"/>
      <c r="P117" s="224"/>
      <c r="Q117" s="220"/>
      <c r="R117" s="224"/>
      <c r="S117" s="211"/>
      <c r="T117" s="298"/>
      <c r="U117" s="293"/>
      <c r="V117" s="222"/>
      <c r="W117" s="293"/>
      <c r="X117" s="231"/>
      <c r="Y117" s="400"/>
      <c r="Z117" s="208"/>
      <c r="AA117" s="212"/>
      <c r="AB117" s="210"/>
      <c r="AC117" s="212"/>
      <c r="AD117" s="311"/>
      <c r="AE117" s="213"/>
    </row>
    <row r="118" spans="1:31" s="205" customFormat="1" ht="12.75" customHeight="1">
      <c r="A118" s="199"/>
      <c r="B118" s="631"/>
      <c r="C118" s="200"/>
      <c r="D118" s="206"/>
      <c r="E118" s="235"/>
      <c r="F118" s="331"/>
      <c r="G118" s="235"/>
      <c r="H118" s="237"/>
      <c r="I118" s="214"/>
      <c r="J118" s="213"/>
      <c r="K118" s="209"/>
      <c r="L118" s="284"/>
      <c r="M118" s="209"/>
      <c r="N118" s="208"/>
      <c r="O118" s="211"/>
      <c r="P118" s="224"/>
      <c r="Q118" s="220"/>
      <c r="R118" s="224"/>
      <c r="S118" s="211"/>
      <c r="T118" s="298"/>
      <c r="U118" s="293"/>
      <c r="V118" s="222"/>
      <c r="W118" s="293"/>
      <c r="X118" s="231"/>
      <c r="Y118" s="400"/>
      <c r="Z118" s="208"/>
      <c r="AA118" s="212"/>
      <c r="AB118" s="210"/>
      <c r="AC118" s="212"/>
      <c r="AD118" s="311"/>
      <c r="AE118" s="213"/>
    </row>
    <row r="119" spans="1:31" s="592" customFormat="1" ht="12.75" customHeight="1">
      <c r="A119" s="570">
        <v>37</v>
      </c>
      <c r="B119" s="631" t="s">
        <v>119</v>
      </c>
      <c r="C119" s="593"/>
      <c r="D119" s="594">
        <v>51100000</v>
      </c>
      <c r="E119" s="595">
        <v>7391500</v>
      </c>
      <c r="F119" s="596">
        <f t="shared" ref="F119" si="66">E120-E119</f>
        <v>42186250</v>
      </c>
      <c r="G119" s="595">
        <f>SUM(E119:F119)</f>
        <v>49577750</v>
      </c>
      <c r="H119" s="597">
        <v>5</v>
      </c>
      <c r="I119" s="575">
        <v>0</v>
      </c>
      <c r="J119" s="598">
        <v>10</v>
      </c>
      <c r="K119" s="577">
        <v>0</v>
      </c>
      <c r="L119" s="599">
        <v>20</v>
      </c>
      <c r="M119" s="575">
        <v>16.052499999999998</v>
      </c>
      <c r="N119" s="598">
        <v>37</v>
      </c>
      <c r="O119" s="580">
        <v>35.115000000000002</v>
      </c>
      <c r="P119" s="600">
        <v>36</v>
      </c>
      <c r="Q119" s="601">
        <v>35.115000000000002</v>
      </c>
      <c r="R119" s="600">
        <v>36</v>
      </c>
      <c r="S119" s="601">
        <v>35.115000000000002</v>
      </c>
      <c r="T119" s="602">
        <v>40</v>
      </c>
      <c r="U119" s="584">
        <v>35.115000000000002</v>
      </c>
      <c r="V119" s="599">
        <v>44</v>
      </c>
      <c r="W119" s="603">
        <v>43.414999999999999</v>
      </c>
      <c r="X119" s="604">
        <v>65</v>
      </c>
      <c r="Y119" s="604">
        <v>43.414999999999999</v>
      </c>
      <c r="Z119" s="605"/>
      <c r="AA119" s="590">
        <v>14.46477495107632</v>
      </c>
      <c r="AB119" s="605"/>
      <c r="AC119" s="590">
        <v>14.46477495107632</v>
      </c>
      <c r="AD119" s="606"/>
      <c r="AE119" s="590">
        <f t="shared" ref="AE119" si="67">G119/D119%</f>
        <v>97.021037181996093</v>
      </c>
    </row>
    <row r="120" spans="1:31" s="205" customFormat="1" ht="12.75" customHeight="1">
      <c r="A120" s="199"/>
      <c r="B120" s="631"/>
      <c r="C120" s="200"/>
      <c r="D120" s="206"/>
      <c r="E120" s="216">
        <v>49577750</v>
      </c>
      <c r="F120" s="331"/>
      <c r="G120" s="216"/>
      <c r="H120" s="237"/>
      <c r="I120" s="214"/>
      <c r="J120" s="213"/>
      <c r="K120" s="209"/>
      <c r="L120" s="284"/>
      <c r="M120" s="209"/>
      <c r="N120" s="208"/>
      <c r="O120" s="211"/>
      <c r="P120" s="224"/>
      <c r="Q120" s="220"/>
      <c r="R120" s="224"/>
      <c r="S120" s="211"/>
      <c r="T120" s="298"/>
      <c r="U120" s="293"/>
      <c r="V120" s="236"/>
      <c r="W120" s="293"/>
      <c r="X120" s="231"/>
      <c r="Y120" s="400"/>
      <c r="Z120" s="208"/>
      <c r="AA120" s="212"/>
      <c r="AB120" s="208"/>
      <c r="AC120" s="212"/>
      <c r="AD120" s="311"/>
      <c r="AE120" s="213"/>
    </row>
    <row r="121" spans="1:31" s="205" customFormat="1" ht="12.75" customHeight="1">
      <c r="A121" s="199"/>
      <c r="B121" s="631"/>
      <c r="C121" s="200"/>
      <c r="D121" s="206"/>
      <c r="E121" s="216"/>
      <c r="F121" s="331"/>
      <c r="G121" s="216"/>
      <c r="H121" s="237"/>
      <c r="I121" s="214"/>
      <c r="J121" s="213"/>
      <c r="K121" s="209"/>
      <c r="L121" s="284"/>
      <c r="M121" s="209"/>
      <c r="N121" s="208"/>
      <c r="O121" s="211"/>
      <c r="P121" s="224"/>
      <c r="Q121" s="220"/>
      <c r="R121" s="224"/>
      <c r="S121" s="211"/>
      <c r="T121" s="298"/>
      <c r="U121" s="293"/>
      <c r="V121" s="236"/>
      <c r="W121" s="293"/>
      <c r="X121" s="231"/>
      <c r="Y121" s="400"/>
      <c r="Z121" s="208"/>
      <c r="AA121" s="212"/>
      <c r="AB121" s="208"/>
      <c r="AC121" s="212"/>
      <c r="AD121" s="311"/>
      <c r="AE121" s="213"/>
    </row>
    <row r="122" spans="1:31" s="205" customFormat="1" ht="12.75" customHeight="1">
      <c r="A122" s="199">
        <v>38</v>
      </c>
      <c r="B122" s="631" t="s">
        <v>148</v>
      </c>
      <c r="C122" s="200"/>
      <c r="D122" s="206">
        <v>0</v>
      </c>
      <c r="E122" s="216">
        <v>0</v>
      </c>
      <c r="F122" s="331">
        <f t="shared" ref="F122" si="68">E123-E122</f>
        <v>0</v>
      </c>
      <c r="G122" s="216">
        <f>SUM(E122:F122)</f>
        <v>0</v>
      </c>
      <c r="H122" s="202">
        <v>0</v>
      </c>
      <c r="I122" s="214">
        <v>0</v>
      </c>
      <c r="J122" s="217">
        <v>0</v>
      </c>
      <c r="K122" s="209">
        <v>0</v>
      </c>
      <c r="L122" s="203">
        <v>0</v>
      </c>
      <c r="M122" s="214">
        <v>0</v>
      </c>
      <c r="N122" s="217">
        <v>0</v>
      </c>
      <c r="O122" s="211">
        <v>0</v>
      </c>
      <c r="P122" s="226">
        <v>0</v>
      </c>
      <c r="Q122" s="204">
        <v>0</v>
      </c>
      <c r="R122" s="226">
        <v>0</v>
      </c>
      <c r="S122" s="204">
        <v>0</v>
      </c>
      <c r="T122" s="297">
        <v>0</v>
      </c>
      <c r="U122" s="293">
        <v>0</v>
      </c>
      <c r="V122" s="203">
        <v>0</v>
      </c>
      <c r="W122" s="305">
        <v>0</v>
      </c>
      <c r="X122" s="401">
        <v>0</v>
      </c>
      <c r="Y122" s="401">
        <v>0</v>
      </c>
      <c r="Z122" s="218"/>
      <c r="AA122" s="219">
        <v>0</v>
      </c>
      <c r="AB122" s="218"/>
      <c r="AC122" s="219">
        <v>0</v>
      </c>
      <c r="AD122" s="312"/>
      <c r="AE122" s="219">
        <v>0</v>
      </c>
    </row>
    <row r="123" spans="1:31" s="205" customFormat="1" ht="12.75" customHeight="1">
      <c r="A123" s="199"/>
      <c r="B123" s="631"/>
      <c r="C123" s="200"/>
      <c r="D123" s="206"/>
      <c r="E123" s="201"/>
      <c r="F123" s="331"/>
      <c r="G123" s="216"/>
      <c r="H123" s="237"/>
      <c r="I123" s="214"/>
      <c r="J123" s="213"/>
      <c r="K123" s="209"/>
      <c r="L123" s="284"/>
      <c r="M123" s="209"/>
      <c r="N123" s="208"/>
      <c r="O123" s="211"/>
      <c r="P123" s="224"/>
      <c r="Q123" s="220"/>
      <c r="R123" s="224"/>
      <c r="S123" s="211"/>
      <c r="T123" s="298"/>
      <c r="U123" s="293"/>
      <c r="V123" s="236"/>
      <c r="W123" s="293"/>
      <c r="X123" s="231"/>
      <c r="Y123" s="400"/>
      <c r="Z123" s="208"/>
      <c r="AA123" s="212"/>
      <c r="AB123" s="210"/>
      <c r="AC123" s="212"/>
      <c r="AD123" s="311"/>
      <c r="AE123" s="213"/>
    </row>
    <row r="124" spans="1:31" s="205" customFormat="1" ht="12.75" customHeight="1">
      <c r="A124" s="199"/>
      <c r="B124" s="631"/>
      <c r="C124" s="200"/>
      <c r="D124" s="206"/>
      <c r="E124" s="229"/>
      <c r="F124" s="338"/>
      <c r="G124" s="229"/>
      <c r="H124" s="237"/>
      <c r="I124" s="214"/>
      <c r="J124" s="213"/>
      <c r="K124" s="209"/>
      <c r="L124" s="284"/>
      <c r="M124" s="209"/>
      <c r="N124" s="208"/>
      <c r="O124" s="211"/>
      <c r="P124" s="224"/>
      <c r="Q124" s="220"/>
      <c r="R124" s="224"/>
      <c r="S124" s="211"/>
      <c r="T124" s="298"/>
      <c r="U124" s="293"/>
      <c r="V124" s="236"/>
      <c r="W124" s="293"/>
      <c r="X124" s="231"/>
      <c r="Y124" s="400"/>
      <c r="Z124" s="208"/>
      <c r="AA124" s="212"/>
      <c r="AB124" s="210"/>
      <c r="AC124" s="212"/>
      <c r="AD124" s="311"/>
      <c r="AE124" s="213"/>
    </row>
    <row r="125" spans="1:31" s="205" customFormat="1" ht="12.75" customHeight="1">
      <c r="A125" s="199">
        <v>39</v>
      </c>
      <c r="B125" s="631" t="s">
        <v>149</v>
      </c>
      <c r="C125" s="187"/>
      <c r="D125" s="237">
        <v>83000000</v>
      </c>
      <c r="E125" s="294">
        <v>80358540</v>
      </c>
      <c r="F125" s="338">
        <f>E126-E125</f>
        <v>0</v>
      </c>
      <c r="G125" s="294">
        <f>SUM(E125:F125)</f>
        <v>80358540</v>
      </c>
      <c r="H125" s="202">
        <v>0</v>
      </c>
      <c r="I125" s="214">
        <v>0</v>
      </c>
      <c r="J125" s="217">
        <v>0</v>
      </c>
      <c r="K125" s="209">
        <v>0</v>
      </c>
      <c r="L125" s="203">
        <v>0</v>
      </c>
      <c r="M125" s="214">
        <v>0</v>
      </c>
      <c r="N125" s="217">
        <v>3</v>
      </c>
      <c r="O125" s="211">
        <v>0.18072289156626506</v>
      </c>
      <c r="P125" s="226">
        <v>3</v>
      </c>
      <c r="Q125" s="204">
        <v>2.9101325301204817</v>
      </c>
      <c r="R125" s="226">
        <v>25</v>
      </c>
      <c r="S125" s="204">
        <v>24.539048192771084</v>
      </c>
      <c r="T125" s="297">
        <v>91</v>
      </c>
      <c r="U125" s="293">
        <v>90.738746987951814</v>
      </c>
      <c r="V125" s="203">
        <v>97</v>
      </c>
      <c r="W125" s="305">
        <v>96.082469879518072</v>
      </c>
      <c r="X125" s="401">
        <v>100</v>
      </c>
      <c r="Y125" s="401">
        <v>96.817518072289161</v>
      </c>
      <c r="Z125" s="218"/>
      <c r="AA125" s="219">
        <v>96.817518072289161</v>
      </c>
      <c r="AB125" s="218"/>
      <c r="AC125" s="219">
        <v>96.817518072289161</v>
      </c>
      <c r="AD125" s="312"/>
      <c r="AE125" s="219">
        <f t="shared" ref="AE125" si="69">G125/D125%</f>
        <v>96.817518072289161</v>
      </c>
    </row>
    <row r="126" spans="1:31" s="205" customFormat="1" ht="12.75" customHeight="1">
      <c r="A126" s="199"/>
      <c r="B126" s="631"/>
      <c r="C126" s="187"/>
      <c r="D126" s="237"/>
      <c r="E126" s="202">
        <v>80358540</v>
      </c>
      <c r="F126" s="338"/>
      <c r="G126" s="229"/>
      <c r="H126" s="237"/>
      <c r="I126" s="214"/>
      <c r="J126" s="213"/>
      <c r="K126" s="209"/>
      <c r="L126" s="284"/>
      <c r="M126" s="209"/>
      <c r="N126" s="208"/>
      <c r="O126" s="211"/>
      <c r="P126" s="224"/>
      <c r="Q126" s="220"/>
      <c r="R126" s="224"/>
      <c r="S126" s="211"/>
      <c r="T126" s="298"/>
      <c r="U126" s="293"/>
      <c r="V126" s="236"/>
      <c r="W126" s="293"/>
      <c r="X126" s="231"/>
      <c r="Y126" s="400"/>
      <c r="Z126" s="208"/>
      <c r="AA126" s="212"/>
      <c r="AB126" s="210"/>
      <c r="AC126" s="212"/>
      <c r="AD126" s="311"/>
      <c r="AE126" s="213"/>
    </row>
    <row r="127" spans="1:31" s="205" customFormat="1" ht="12.75" customHeight="1">
      <c r="A127" s="199"/>
      <c r="B127" s="631"/>
      <c r="E127" s="229"/>
      <c r="F127" s="338"/>
      <c r="G127" s="229"/>
      <c r="H127" s="237"/>
      <c r="I127" s="214"/>
      <c r="J127" s="213"/>
      <c r="K127" s="209"/>
      <c r="L127" s="284"/>
      <c r="M127" s="209"/>
      <c r="N127" s="208"/>
      <c r="O127" s="211"/>
      <c r="P127" s="224"/>
      <c r="Q127" s="220"/>
      <c r="R127" s="224"/>
      <c r="S127" s="211"/>
      <c r="T127" s="298"/>
      <c r="U127" s="293"/>
      <c r="V127" s="221"/>
      <c r="W127" s="293"/>
      <c r="X127" s="231"/>
      <c r="Y127" s="400"/>
      <c r="Z127" s="208"/>
      <c r="AA127" s="212"/>
      <c r="AB127" s="210"/>
      <c r="AC127" s="212"/>
      <c r="AD127" s="311"/>
      <c r="AE127" s="213"/>
    </row>
    <row r="128" spans="1:31" s="592" customFormat="1" ht="12.75" customHeight="1">
      <c r="A128" s="570">
        <v>40</v>
      </c>
      <c r="B128" s="631" t="s">
        <v>159</v>
      </c>
      <c r="C128" s="571"/>
      <c r="D128" s="572">
        <v>10000000</v>
      </c>
      <c r="E128" s="573">
        <v>0</v>
      </c>
      <c r="F128" s="574">
        <f t="shared" ref="F128" si="70">E129-E128</f>
        <v>9978750</v>
      </c>
      <c r="G128" s="573">
        <f>SUM(E128:F128)</f>
        <v>9978750</v>
      </c>
      <c r="H128" s="572"/>
      <c r="I128" s="575"/>
      <c r="J128" s="576"/>
      <c r="K128" s="577"/>
      <c r="L128" s="578"/>
      <c r="M128" s="575"/>
      <c r="N128" s="579"/>
      <c r="O128" s="580"/>
      <c r="P128" s="581"/>
      <c r="Q128" s="582"/>
      <c r="R128" s="581"/>
      <c r="S128" s="580"/>
      <c r="T128" s="583"/>
      <c r="U128" s="584"/>
      <c r="V128" s="585"/>
      <c r="W128" s="584"/>
      <c r="X128" s="586">
        <v>0</v>
      </c>
      <c r="Y128" s="587">
        <v>0</v>
      </c>
      <c r="Z128" s="579"/>
      <c r="AA128" s="588">
        <v>0</v>
      </c>
      <c r="AB128" s="589"/>
      <c r="AC128" s="590">
        <v>0</v>
      </c>
      <c r="AD128" s="591"/>
      <c r="AE128" s="576">
        <f t="shared" ref="AE128" si="71">G128/D128%</f>
        <v>99.787499999999994</v>
      </c>
    </row>
    <row r="129" spans="1:31" s="205" customFormat="1" ht="12.75" customHeight="1">
      <c r="A129" s="199"/>
      <c r="B129" s="631"/>
      <c r="C129" s="187"/>
      <c r="D129" s="237"/>
      <c r="E129" s="202">
        <v>9978750</v>
      </c>
      <c r="F129" s="338"/>
      <c r="G129" s="229"/>
      <c r="H129" s="237"/>
      <c r="I129" s="214"/>
      <c r="J129" s="213"/>
      <c r="K129" s="209"/>
      <c r="L129" s="284"/>
      <c r="M129" s="214"/>
      <c r="N129" s="208"/>
      <c r="O129" s="211"/>
      <c r="P129" s="224"/>
      <c r="Q129" s="220"/>
      <c r="R129" s="224"/>
      <c r="S129" s="211"/>
      <c r="T129" s="298"/>
      <c r="U129" s="293"/>
      <c r="V129" s="221"/>
      <c r="W129" s="293"/>
      <c r="X129" s="208"/>
      <c r="Y129" s="212"/>
      <c r="Z129" s="208"/>
      <c r="AA129" s="212"/>
      <c r="AB129" s="210"/>
      <c r="AC129" s="212"/>
      <c r="AD129" s="311"/>
      <c r="AE129" s="213"/>
    </row>
    <row r="130" spans="1:31" s="205" customFormat="1" ht="12.75" customHeight="1">
      <c r="A130" s="199"/>
      <c r="B130" s="631"/>
      <c r="E130" s="229"/>
      <c r="F130" s="338"/>
      <c r="G130" s="229"/>
      <c r="H130" s="237"/>
      <c r="I130" s="214"/>
      <c r="J130" s="213"/>
      <c r="K130" s="209"/>
      <c r="L130" s="284"/>
      <c r="M130" s="214"/>
      <c r="N130" s="208"/>
      <c r="O130" s="211"/>
      <c r="P130" s="224"/>
      <c r="Q130" s="220"/>
      <c r="R130" s="224"/>
      <c r="S130" s="211"/>
      <c r="T130" s="298"/>
      <c r="U130" s="293"/>
      <c r="V130" s="221"/>
      <c r="W130" s="293"/>
      <c r="X130" s="208"/>
      <c r="Y130" s="212"/>
      <c r="Z130" s="208"/>
      <c r="AA130" s="212"/>
      <c r="AB130" s="210"/>
      <c r="AC130" s="212"/>
      <c r="AD130" s="311"/>
      <c r="AE130" s="213"/>
    </row>
    <row r="131" spans="1:31" s="205" customFormat="1" ht="12.75" customHeight="1">
      <c r="A131" s="199">
        <v>41</v>
      </c>
      <c r="B131" s="631" t="s">
        <v>160</v>
      </c>
      <c r="C131" s="187"/>
      <c r="D131" s="237">
        <v>15000000</v>
      </c>
      <c r="E131" s="294">
        <v>0</v>
      </c>
      <c r="F131" s="338">
        <f t="shared" ref="F131" si="72">E132-E131</f>
        <v>14160000</v>
      </c>
      <c r="G131" s="294">
        <f>SUM(E131:F131)</f>
        <v>14160000</v>
      </c>
      <c r="H131" s="237"/>
      <c r="I131" s="214"/>
      <c r="J131" s="213"/>
      <c r="K131" s="209"/>
      <c r="L131" s="284"/>
      <c r="M131" s="214"/>
      <c r="N131" s="208"/>
      <c r="O131" s="211"/>
      <c r="P131" s="224"/>
      <c r="Q131" s="220"/>
      <c r="R131" s="224"/>
      <c r="S131" s="211"/>
      <c r="T131" s="298"/>
      <c r="U131" s="293"/>
      <c r="V131" s="221"/>
      <c r="W131" s="293"/>
      <c r="X131" s="208">
        <v>0</v>
      </c>
      <c r="Y131" s="212">
        <v>0</v>
      </c>
      <c r="Z131" s="208"/>
      <c r="AA131" s="212">
        <v>0</v>
      </c>
      <c r="AB131" s="210"/>
      <c r="AC131" s="219">
        <v>0</v>
      </c>
      <c r="AD131" s="311"/>
      <c r="AE131" s="213">
        <f t="shared" ref="AE131" si="73">G131/D131%</f>
        <v>94.4</v>
      </c>
    </row>
    <row r="132" spans="1:31" s="205" customFormat="1" ht="12.75" customHeight="1">
      <c r="A132" s="199"/>
      <c r="B132" s="631"/>
      <c r="C132" s="187"/>
      <c r="D132" s="237"/>
      <c r="E132" s="202">
        <v>14160000</v>
      </c>
      <c r="F132" s="338"/>
      <c r="G132" s="229"/>
      <c r="H132" s="237"/>
      <c r="I132" s="214"/>
      <c r="J132" s="213"/>
      <c r="K132" s="209"/>
      <c r="L132" s="284"/>
      <c r="M132" s="214"/>
      <c r="N132" s="208"/>
      <c r="O132" s="211"/>
      <c r="P132" s="224"/>
      <c r="Q132" s="220"/>
      <c r="R132" s="224"/>
      <c r="S132" s="211"/>
      <c r="T132" s="298"/>
      <c r="U132" s="293"/>
      <c r="V132" s="221"/>
      <c r="W132" s="293"/>
      <c r="X132" s="208"/>
      <c r="Y132" s="212"/>
      <c r="Z132" s="208"/>
      <c r="AA132" s="212"/>
      <c r="AB132" s="210"/>
      <c r="AC132" s="212"/>
      <c r="AD132" s="311"/>
      <c r="AE132" s="213"/>
    </row>
    <row r="133" spans="1:31" s="205" customFormat="1" ht="12.75" customHeight="1">
      <c r="A133" s="199"/>
      <c r="B133" s="631"/>
      <c r="E133" s="229"/>
      <c r="F133" s="338"/>
      <c r="G133" s="229"/>
      <c r="H133" s="237"/>
      <c r="I133" s="214"/>
      <c r="J133" s="213"/>
      <c r="K133" s="209"/>
      <c r="L133" s="284"/>
      <c r="M133" s="214"/>
      <c r="N133" s="208"/>
      <c r="O133" s="211"/>
      <c r="P133" s="224"/>
      <c r="Q133" s="220"/>
      <c r="R133" s="224"/>
      <c r="S133" s="211"/>
      <c r="T133" s="298"/>
      <c r="U133" s="293"/>
      <c r="V133" s="221"/>
      <c r="W133" s="293"/>
      <c r="X133" s="208"/>
      <c r="Y133" s="212"/>
      <c r="Z133" s="208"/>
      <c r="AA133" s="212"/>
      <c r="AB133" s="210"/>
      <c r="AC133" s="212"/>
      <c r="AD133" s="311"/>
      <c r="AE133" s="213"/>
    </row>
    <row r="134" spans="1:31" s="205" customFormat="1" ht="12.75" customHeight="1">
      <c r="A134" s="199">
        <v>42</v>
      </c>
      <c r="B134" s="631" t="s">
        <v>161</v>
      </c>
      <c r="D134" s="205">
        <v>185000000</v>
      </c>
      <c r="E134" s="229">
        <v>0</v>
      </c>
      <c r="F134" s="338">
        <f t="shared" ref="F134" si="74">E135-E134</f>
        <v>172211000</v>
      </c>
      <c r="G134" s="294">
        <f>SUM(E134:F134)</f>
        <v>172211000</v>
      </c>
      <c r="H134" s="237"/>
      <c r="I134" s="214"/>
      <c r="J134" s="213"/>
      <c r="K134" s="209"/>
      <c r="L134" s="284"/>
      <c r="M134" s="214"/>
      <c r="N134" s="208"/>
      <c r="O134" s="211"/>
      <c r="P134" s="224"/>
      <c r="Q134" s="220"/>
      <c r="R134" s="224"/>
      <c r="S134" s="211"/>
      <c r="T134" s="298"/>
      <c r="U134" s="293"/>
      <c r="V134" s="221"/>
      <c r="W134" s="293"/>
      <c r="X134" s="208">
        <v>0</v>
      </c>
      <c r="Y134" s="212">
        <v>0</v>
      </c>
      <c r="Z134" s="208"/>
      <c r="AA134" s="212">
        <v>0</v>
      </c>
      <c r="AB134" s="210"/>
      <c r="AC134" s="219">
        <v>0</v>
      </c>
      <c r="AD134" s="311"/>
      <c r="AE134" s="213">
        <f t="shared" ref="AE134" si="75">G134/D134%</f>
        <v>93.087027027027034</v>
      </c>
    </row>
    <row r="135" spans="1:31" s="205" customFormat="1" ht="12.75" customHeight="1">
      <c r="A135" s="199"/>
      <c r="B135" s="631"/>
      <c r="E135" s="229">
        <v>172211000</v>
      </c>
      <c r="F135" s="338"/>
      <c r="G135" s="229"/>
      <c r="H135" s="237"/>
      <c r="I135" s="214"/>
      <c r="J135" s="213"/>
      <c r="K135" s="209"/>
      <c r="L135" s="284"/>
      <c r="M135" s="214"/>
      <c r="N135" s="208"/>
      <c r="O135" s="211"/>
      <c r="P135" s="224"/>
      <c r="Q135" s="220"/>
      <c r="R135" s="224"/>
      <c r="S135" s="211"/>
      <c r="T135" s="298"/>
      <c r="U135" s="293"/>
      <c r="V135" s="221"/>
      <c r="W135" s="293"/>
      <c r="X135" s="208"/>
      <c r="Y135" s="212"/>
      <c r="Z135" s="208"/>
      <c r="AA135" s="212"/>
      <c r="AB135" s="210"/>
      <c r="AC135" s="212"/>
      <c r="AD135" s="311"/>
      <c r="AE135" s="213"/>
    </row>
    <row r="136" spans="1:31" s="205" customFormat="1" ht="12.75" customHeight="1">
      <c r="A136" s="199"/>
      <c r="B136" s="631"/>
      <c r="E136" s="229"/>
      <c r="F136" s="338"/>
      <c r="G136" s="229"/>
      <c r="H136" s="237"/>
      <c r="I136" s="214"/>
      <c r="J136" s="213"/>
      <c r="K136" s="209"/>
      <c r="L136" s="284"/>
      <c r="M136" s="214"/>
      <c r="N136" s="208"/>
      <c r="O136" s="211"/>
      <c r="P136" s="224"/>
      <c r="Q136" s="220"/>
      <c r="R136" s="224"/>
      <c r="S136" s="211"/>
      <c r="T136" s="298"/>
      <c r="U136" s="293"/>
      <c r="V136" s="221"/>
      <c r="W136" s="293"/>
      <c r="X136" s="208"/>
      <c r="Y136" s="212"/>
      <c r="Z136" s="208"/>
      <c r="AA136" s="212"/>
      <c r="AB136" s="210"/>
      <c r="AC136" s="212"/>
      <c r="AD136" s="311"/>
      <c r="AE136" s="213"/>
    </row>
    <row r="137" spans="1:31" s="205" customFormat="1" ht="12.75" customHeight="1">
      <c r="A137" s="199">
        <v>43</v>
      </c>
      <c r="B137" s="631" t="s">
        <v>138</v>
      </c>
      <c r="C137" s="200"/>
      <c r="D137" s="206">
        <v>55000000</v>
      </c>
      <c r="E137" s="229">
        <v>50057940</v>
      </c>
      <c r="F137" s="338">
        <f t="shared" ref="F137" si="76">E138-E137</f>
        <v>0</v>
      </c>
      <c r="G137" s="229">
        <f>SUM(E137:F137)</f>
        <v>50057940</v>
      </c>
      <c r="H137" s="202">
        <v>0</v>
      </c>
      <c r="I137" s="214">
        <v>0</v>
      </c>
      <c r="J137" s="217">
        <v>20</v>
      </c>
      <c r="K137" s="209">
        <v>0</v>
      </c>
      <c r="L137" s="203">
        <v>20</v>
      </c>
      <c r="M137" s="214">
        <v>11.103290909090909</v>
      </c>
      <c r="N137" s="217">
        <v>25</v>
      </c>
      <c r="O137" s="211">
        <v>22.287381818181817</v>
      </c>
      <c r="P137" s="226">
        <v>70</v>
      </c>
      <c r="Q137" s="204">
        <v>68.129436363636358</v>
      </c>
      <c r="R137" s="226">
        <v>74</v>
      </c>
      <c r="S137" s="204">
        <v>73.872618181818183</v>
      </c>
      <c r="T137" s="297">
        <v>74</v>
      </c>
      <c r="U137" s="293">
        <v>73.872618181818183</v>
      </c>
      <c r="V137" s="203">
        <v>78</v>
      </c>
      <c r="W137" s="305">
        <v>77.261709090909093</v>
      </c>
      <c r="X137" s="218">
        <v>95</v>
      </c>
      <c r="Y137" s="219">
        <v>77.805345454545446</v>
      </c>
      <c r="Z137" s="218"/>
      <c r="AA137" s="219">
        <v>91.014436363636364</v>
      </c>
      <c r="AB137" s="218"/>
      <c r="AC137" s="219">
        <v>91.014436363636364</v>
      </c>
      <c r="AD137" s="312"/>
      <c r="AE137" s="219">
        <f t="shared" ref="AE137" si="77">G137/D137%</f>
        <v>91.014436363636364</v>
      </c>
    </row>
    <row r="138" spans="1:31" s="205" customFormat="1" ht="12.75" customHeight="1">
      <c r="A138" s="199"/>
      <c r="B138" s="631"/>
      <c r="C138" s="200"/>
      <c r="D138" s="206"/>
      <c r="E138" s="229">
        <v>50057940</v>
      </c>
      <c r="F138" s="338"/>
      <c r="G138" s="229"/>
      <c r="H138" s="237"/>
      <c r="I138" s="214"/>
      <c r="J138" s="213"/>
      <c r="K138" s="209"/>
      <c r="L138" s="284"/>
      <c r="M138" s="209"/>
      <c r="N138" s="208"/>
      <c r="O138" s="304"/>
      <c r="P138" s="224"/>
      <c r="Q138" s="220"/>
      <c r="R138" s="224"/>
      <c r="S138" s="211"/>
      <c r="T138" s="298"/>
      <c r="U138" s="293"/>
      <c r="V138" s="221"/>
      <c r="W138" s="293"/>
      <c r="X138" s="208"/>
      <c r="Y138" s="212"/>
      <c r="Z138" s="208"/>
      <c r="AA138" s="212"/>
      <c r="AB138" s="210"/>
      <c r="AC138" s="212"/>
      <c r="AD138" s="311"/>
      <c r="AE138" s="213"/>
    </row>
    <row r="139" spans="1:31" s="205" customFormat="1" ht="12.75" customHeight="1">
      <c r="A139" s="199"/>
      <c r="B139" s="631"/>
      <c r="C139" s="232"/>
      <c r="D139" s="233"/>
      <c r="E139" s="238"/>
      <c r="F139" s="338"/>
      <c r="G139" s="238"/>
      <c r="H139" s="237"/>
      <c r="I139" s="214"/>
      <c r="J139" s="213"/>
      <c r="K139" s="209"/>
      <c r="L139" s="284"/>
      <c r="M139" s="209"/>
      <c r="N139" s="208"/>
      <c r="O139" s="304"/>
      <c r="P139" s="224"/>
      <c r="Q139" s="220"/>
      <c r="R139" s="224"/>
      <c r="S139" s="211"/>
      <c r="T139" s="298"/>
      <c r="U139" s="293"/>
      <c r="V139" s="222"/>
      <c r="W139" s="293"/>
      <c r="X139" s="208"/>
      <c r="Y139" s="212"/>
      <c r="Z139" s="208"/>
      <c r="AA139" s="212"/>
      <c r="AB139" s="210"/>
      <c r="AC139" s="212"/>
      <c r="AD139" s="311"/>
      <c r="AE139" s="213"/>
    </row>
    <row r="140" spans="1:31" s="205" customFormat="1" ht="12.75" customHeight="1">
      <c r="A140" s="199">
        <v>44</v>
      </c>
      <c r="B140" s="631" t="s">
        <v>150</v>
      </c>
      <c r="C140" s="200"/>
      <c r="D140" s="206">
        <v>33150000</v>
      </c>
      <c r="E140" s="229">
        <v>13960500</v>
      </c>
      <c r="F140" s="338">
        <f t="shared" ref="F140" si="78">E141-E140</f>
        <v>17375000</v>
      </c>
      <c r="G140" s="229">
        <f>SUM(E140:F140)</f>
        <v>31335500</v>
      </c>
      <c r="H140" s="202">
        <v>0</v>
      </c>
      <c r="I140" s="214">
        <v>0</v>
      </c>
      <c r="J140" s="217">
        <v>10</v>
      </c>
      <c r="K140" s="209">
        <v>0</v>
      </c>
      <c r="L140" s="203">
        <v>10</v>
      </c>
      <c r="M140" s="214">
        <v>5.8672500000000003</v>
      </c>
      <c r="N140" s="217">
        <v>20</v>
      </c>
      <c r="O140" s="211">
        <v>19.75975</v>
      </c>
      <c r="P140" s="226">
        <v>30</v>
      </c>
      <c r="Q140" s="204">
        <v>28.222249999999999</v>
      </c>
      <c r="R140" s="226">
        <v>57</v>
      </c>
      <c r="S140" s="204">
        <v>56.173249999999996</v>
      </c>
      <c r="T140" s="297">
        <v>56</v>
      </c>
      <c r="U140" s="320">
        <v>57.755749999999992</v>
      </c>
      <c r="V140" s="203">
        <v>61</v>
      </c>
      <c r="W140" s="305">
        <v>60.755749999999999</v>
      </c>
      <c r="X140" s="218">
        <v>80</v>
      </c>
      <c r="Y140" s="219">
        <v>60.755749999999999</v>
      </c>
      <c r="Z140" s="218"/>
      <c r="AA140" s="219">
        <v>37.635444947209649</v>
      </c>
      <c r="AB140" s="218"/>
      <c r="AC140" s="219">
        <v>42.113122171945705</v>
      </c>
      <c r="AD140" s="312"/>
      <c r="AE140" s="219">
        <f t="shared" ref="AE140" si="79">G140/D140%</f>
        <v>94.526395173453992</v>
      </c>
    </row>
    <row r="141" spans="1:31" s="205" customFormat="1" ht="12.75" customHeight="1">
      <c r="A141" s="199"/>
      <c r="B141" s="631"/>
      <c r="C141" s="200"/>
      <c r="D141" s="206"/>
      <c r="E141" s="229">
        <v>31335500</v>
      </c>
      <c r="F141" s="333"/>
      <c r="G141" s="229"/>
      <c r="H141" s="237"/>
      <c r="I141" s="214"/>
      <c r="J141" s="213"/>
      <c r="K141" s="209"/>
      <c r="L141" s="284"/>
      <c r="M141" s="209"/>
      <c r="N141" s="208"/>
      <c r="O141" s="209"/>
      <c r="P141" s="224"/>
      <c r="Q141" s="304"/>
      <c r="R141" s="224"/>
      <c r="S141" s="211"/>
      <c r="T141" s="298"/>
      <c r="U141" s="211"/>
      <c r="V141" s="221"/>
      <c r="W141" s="293"/>
      <c r="X141" s="208"/>
      <c r="Y141" s="212"/>
      <c r="Z141" s="208"/>
      <c r="AA141" s="212"/>
      <c r="AB141" s="210"/>
      <c r="AC141" s="212"/>
      <c r="AD141" s="311"/>
      <c r="AE141" s="213"/>
    </row>
    <row r="142" spans="1:31" s="205" customFormat="1" ht="12.75" customHeight="1">
      <c r="A142" s="199"/>
      <c r="B142" s="631"/>
      <c r="C142" s="200"/>
      <c r="D142" s="206"/>
      <c r="E142" s="234"/>
      <c r="F142" s="332"/>
      <c r="G142" s="234"/>
      <c r="H142" s="237"/>
      <c r="I142" s="214"/>
      <c r="J142" s="213"/>
      <c r="K142" s="209"/>
      <c r="L142" s="284"/>
      <c r="M142" s="209"/>
      <c r="N142" s="208"/>
      <c r="O142" s="209"/>
      <c r="P142" s="224"/>
      <c r="Q142" s="304"/>
      <c r="R142" s="224"/>
      <c r="S142" s="211"/>
      <c r="T142" s="298"/>
      <c r="U142" s="211"/>
      <c r="V142" s="222"/>
      <c r="W142" s="293"/>
      <c r="X142" s="208"/>
      <c r="Y142" s="212"/>
      <c r="Z142" s="208"/>
      <c r="AA142" s="212"/>
      <c r="AB142" s="210"/>
      <c r="AC142" s="212"/>
      <c r="AD142" s="311"/>
      <c r="AE142" s="213"/>
    </row>
    <row r="143" spans="1:31" s="205" customFormat="1" ht="12.75" customHeight="1">
      <c r="A143" s="199"/>
      <c r="B143" s="371"/>
      <c r="C143" s="200"/>
      <c r="D143" s="206"/>
      <c r="E143" s="207"/>
      <c r="F143" s="334"/>
      <c r="G143" s="216"/>
      <c r="H143" s="237"/>
      <c r="I143" s="216"/>
      <c r="J143" s="230"/>
      <c r="K143" s="223"/>
      <c r="L143" s="284"/>
      <c r="M143" s="225"/>
      <c r="N143" s="210"/>
      <c r="O143" s="225"/>
      <c r="P143" s="224"/>
      <c r="Q143" s="225"/>
      <c r="R143" s="224"/>
      <c r="S143" s="305"/>
      <c r="T143" s="224"/>
      <c r="U143" s="211"/>
      <c r="V143" s="221"/>
      <c r="W143" s="211"/>
      <c r="X143" s="208"/>
      <c r="Y143" s="306"/>
      <c r="Z143" s="210"/>
      <c r="AA143" s="213"/>
      <c r="AB143" s="210"/>
      <c r="AC143" s="212"/>
      <c r="AD143" s="311"/>
      <c r="AE143" s="212"/>
    </row>
    <row r="144" spans="1:31">
      <c r="B144" s="239"/>
      <c r="C144" s="240"/>
      <c r="D144" s="241">
        <f>SUM(D11:D142)</f>
        <v>7822323000</v>
      </c>
      <c r="E144" s="242">
        <f>SUM(E11:E143)</f>
        <v>12518960062</v>
      </c>
      <c r="F144" s="241">
        <f>SUM(F13:F142)</f>
        <v>1164348896</v>
      </c>
      <c r="G144" s="241">
        <f>SUM(G11:G142)</f>
        <v>7035743670.1855001</v>
      </c>
      <c r="H144" s="243"/>
      <c r="I144" s="244"/>
      <c r="J144" s="245"/>
      <c r="K144" s="198"/>
      <c r="L144" s="289"/>
      <c r="M144" s="197"/>
      <c r="N144" s="246"/>
      <c r="O144" s="197"/>
      <c r="P144" s="247"/>
      <c r="Q144" s="197"/>
      <c r="R144" s="248"/>
      <c r="S144" s="197"/>
      <c r="T144" s="247"/>
      <c r="U144" s="197"/>
      <c r="V144" s="249"/>
      <c r="W144" s="250"/>
      <c r="X144" s="247"/>
      <c r="Y144" s="197"/>
      <c r="Z144" s="246"/>
      <c r="AA144" s="246"/>
      <c r="AB144" s="247"/>
      <c r="AC144" s="251"/>
      <c r="AD144" s="252"/>
      <c r="AE144" s="251"/>
    </row>
    <row r="145" spans="1:30" ht="12.75" customHeight="1">
      <c r="B145" s="114"/>
      <c r="E145" s="168" t="s">
        <v>75</v>
      </c>
      <c r="F145" s="166" t="s">
        <v>81</v>
      </c>
      <c r="G145" s="166" t="s">
        <v>43</v>
      </c>
      <c r="H145" s="172"/>
      <c r="I145" s="172"/>
      <c r="X145" s="254"/>
    </row>
    <row r="146" spans="1:30">
      <c r="B146" s="114"/>
      <c r="E146" s="169"/>
      <c r="F146" s="167"/>
      <c r="G146" s="167"/>
      <c r="H146" s="172"/>
      <c r="I146" s="172"/>
      <c r="L146" s="290"/>
      <c r="N146" s="255"/>
      <c r="P146" s="255"/>
      <c r="Q146" s="256"/>
      <c r="R146" s="255"/>
      <c r="S146" s="256"/>
      <c r="AD146" s="296"/>
    </row>
    <row r="147" spans="1:30">
      <c r="A147" s="180"/>
      <c r="B147" s="114"/>
      <c r="F147" s="262"/>
      <c r="G147" s="258"/>
      <c r="H147" s="258"/>
      <c r="I147" s="258"/>
      <c r="L147" s="290"/>
      <c r="N147" s="255"/>
      <c r="P147" s="255"/>
      <c r="R147" s="255"/>
    </row>
    <row r="148" spans="1:30">
      <c r="A148" s="180"/>
      <c r="B148" s="114"/>
      <c r="D148" s="258"/>
      <c r="E148" s="259"/>
      <c r="F148" s="335"/>
      <c r="G148" s="497">
        <f>G144/D144%</f>
        <v>89.94442789163142</v>
      </c>
      <c r="H148" s="260"/>
      <c r="I148" s="260"/>
      <c r="L148" s="290"/>
      <c r="N148" s="255"/>
      <c r="P148" s="255"/>
      <c r="R148" s="255"/>
    </row>
    <row r="149" spans="1:30">
      <c r="A149" s="180"/>
      <c r="B149" s="114"/>
      <c r="D149" s="258"/>
      <c r="E149" s="261"/>
      <c r="F149" s="262"/>
      <c r="G149" s="261"/>
      <c r="H149" s="261"/>
      <c r="I149" s="261"/>
      <c r="L149" s="291"/>
      <c r="N149" s="263"/>
      <c r="P149" s="263"/>
    </row>
    <row r="150" spans="1:30">
      <c r="A150" s="180"/>
      <c r="B150" s="114"/>
      <c r="F150" s="259"/>
      <c r="G150" s="264"/>
      <c r="H150" s="264"/>
      <c r="I150" s="264"/>
    </row>
    <row r="151" spans="1:30">
      <c r="A151" s="180"/>
      <c r="B151" s="114"/>
      <c r="F151" s="259"/>
      <c r="G151" s="264"/>
      <c r="H151" s="264"/>
      <c r="I151" s="264"/>
    </row>
    <row r="152" spans="1:30">
      <c r="A152" s="180"/>
      <c r="B152" s="114"/>
      <c r="F152" s="262"/>
      <c r="G152" s="258"/>
      <c r="H152" s="258"/>
      <c r="I152" s="258"/>
    </row>
    <row r="153" spans="1:30">
      <c r="A153" s="180"/>
      <c r="B153" s="114"/>
      <c r="G153" s="258"/>
    </row>
    <row r="154" spans="1:30" ht="12.75" customHeight="1">
      <c r="A154" s="180"/>
      <c r="D154" s="265"/>
    </row>
    <row r="155" spans="1:30">
      <c r="A155" s="180"/>
      <c r="C155" s="615"/>
      <c r="D155" s="258"/>
      <c r="E155" s="258"/>
      <c r="F155" s="262"/>
      <c r="G155" s="258"/>
      <c r="H155" s="258"/>
    </row>
    <row r="156" spans="1:30">
      <c r="A156" s="180"/>
      <c r="C156" s="615"/>
      <c r="D156" s="258"/>
      <c r="E156" s="258"/>
      <c r="F156" s="262"/>
      <c r="G156" s="258"/>
      <c r="H156" s="258"/>
    </row>
    <row r="157" spans="1:30">
      <c r="A157" s="180"/>
      <c r="C157" s="615"/>
      <c r="F157" s="259"/>
      <c r="G157" s="258"/>
      <c r="H157" s="258"/>
      <c r="I157" s="258"/>
    </row>
    <row r="158" spans="1:30">
      <c r="A158" s="180"/>
      <c r="C158" s="615"/>
      <c r="F158" s="262"/>
    </row>
    <row r="159" spans="1:30">
      <c r="A159" s="180"/>
      <c r="C159" s="615"/>
      <c r="F159" s="259"/>
    </row>
    <row r="160" spans="1:30">
      <c r="A160" s="180"/>
      <c r="B160" s="114"/>
      <c r="C160" s="615"/>
    </row>
    <row r="161" spans="1:11">
      <c r="A161" s="180"/>
      <c r="B161" s="114"/>
      <c r="E161" s="266"/>
      <c r="F161" s="336"/>
      <c r="G161" s="267"/>
      <c r="H161" s="267"/>
      <c r="I161" s="267"/>
    </row>
    <row r="162" spans="1:11">
      <c r="A162" s="180"/>
      <c r="B162" s="114"/>
      <c r="E162" s="266"/>
      <c r="F162" s="336"/>
      <c r="G162" s="267"/>
      <c r="H162" s="267"/>
      <c r="I162" s="267"/>
    </row>
    <row r="163" spans="1:11">
      <c r="A163" s="180"/>
      <c r="B163" s="114"/>
      <c r="E163" s="266"/>
      <c r="F163" s="337"/>
      <c r="G163" s="267"/>
      <c r="H163" s="267"/>
      <c r="I163" s="267"/>
    </row>
    <row r="164" spans="1:11">
      <c r="A164" s="180"/>
      <c r="B164" s="114"/>
      <c r="K164" s="182"/>
    </row>
    <row r="165" spans="1:11">
      <c r="A165" s="180"/>
      <c r="B165" s="114"/>
      <c r="G165" s="265"/>
      <c r="H165" s="265"/>
      <c r="I165" s="265"/>
      <c r="K165" s="182"/>
    </row>
    <row r="166" spans="1:11">
      <c r="A166" s="180"/>
      <c r="B166" s="114"/>
      <c r="K166" s="182"/>
    </row>
    <row r="167" spans="1:11">
      <c r="A167" s="180"/>
      <c r="B167" s="114"/>
      <c r="K167" s="182"/>
    </row>
    <row r="168" spans="1:11">
      <c r="A168" s="180"/>
      <c r="B168" s="114"/>
      <c r="K168" s="182"/>
    </row>
    <row r="169" spans="1:11">
      <c r="A169" s="180"/>
      <c r="B169" s="114"/>
      <c r="K169" s="182"/>
    </row>
    <row r="170" spans="1:11">
      <c r="A170" s="180"/>
      <c r="B170" s="114"/>
      <c r="K170" s="182"/>
    </row>
    <row r="171" spans="1:11">
      <c r="A171" s="180"/>
      <c r="B171" s="114"/>
      <c r="K171" s="182"/>
    </row>
    <row r="172" spans="1:11">
      <c r="A172" s="180"/>
      <c r="B172" s="114"/>
      <c r="K172" s="182"/>
    </row>
    <row r="173" spans="1:11">
      <c r="A173" s="180"/>
      <c r="B173" s="114"/>
      <c r="K173" s="182"/>
    </row>
    <row r="174" spans="1:11">
      <c r="A174" s="180"/>
      <c r="B174" s="114"/>
      <c r="K174" s="182"/>
    </row>
    <row r="175" spans="1:11">
      <c r="A175" s="180"/>
      <c r="B175" s="114"/>
      <c r="K175" s="182"/>
    </row>
    <row r="176" spans="1:11">
      <c r="A176" s="180"/>
      <c r="B176" s="114"/>
      <c r="K176" s="182"/>
    </row>
    <row r="177" spans="1:11">
      <c r="A177" s="180"/>
      <c r="B177" s="114"/>
      <c r="K177" s="182"/>
    </row>
    <row r="178" spans="1:11">
      <c r="A178" s="180"/>
      <c r="B178" s="114"/>
      <c r="K178" s="182"/>
    </row>
    <row r="179" spans="1:11">
      <c r="A179" s="180"/>
      <c r="B179" s="114"/>
      <c r="K179" s="182"/>
    </row>
    <row r="180" spans="1:11">
      <c r="A180" s="180"/>
      <c r="B180" s="114"/>
      <c r="E180" s="180"/>
      <c r="K180" s="182"/>
    </row>
    <row r="181" spans="1:11">
      <c r="A181" s="180"/>
      <c r="B181" s="114"/>
      <c r="E181" s="180"/>
      <c r="K181" s="182"/>
    </row>
    <row r="182" spans="1:11">
      <c r="A182" s="180"/>
      <c r="B182" s="114"/>
      <c r="E182" s="180"/>
      <c r="K182" s="182"/>
    </row>
    <row r="183" spans="1:11">
      <c r="A183" s="180"/>
      <c r="B183" s="114"/>
      <c r="E183" s="180"/>
      <c r="K183" s="182"/>
    </row>
    <row r="184" spans="1:11">
      <c r="A184" s="180"/>
      <c r="B184" s="114"/>
      <c r="E184" s="180"/>
      <c r="K184" s="182"/>
    </row>
    <row r="185" spans="1:11">
      <c r="A185" s="180"/>
      <c r="B185" s="114"/>
      <c r="E185" s="180"/>
      <c r="K185" s="182"/>
    </row>
    <row r="186" spans="1:11">
      <c r="A186" s="180"/>
      <c r="B186" s="114"/>
      <c r="E186" s="180"/>
      <c r="K186" s="182"/>
    </row>
    <row r="187" spans="1:11">
      <c r="A187" s="180"/>
      <c r="B187" s="114"/>
      <c r="E187" s="180"/>
      <c r="K187" s="182"/>
    </row>
    <row r="188" spans="1:11">
      <c r="A188" s="180"/>
      <c r="B188" s="114"/>
      <c r="E188" s="180"/>
      <c r="K188" s="182"/>
    </row>
    <row r="189" spans="1:11">
      <c r="A189" s="180"/>
      <c r="B189" s="114"/>
      <c r="E189" s="180"/>
      <c r="K189" s="182"/>
    </row>
    <row r="190" spans="1:11">
      <c r="A190" s="180"/>
      <c r="B190" s="114"/>
      <c r="E190" s="180"/>
      <c r="K190" s="182"/>
    </row>
    <row r="191" spans="1:11">
      <c r="A191" s="180"/>
      <c r="B191" s="114"/>
      <c r="E191" s="180"/>
      <c r="K191" s="182"/>
    </row>
    <row r="192" spans="1:11">
      <c r="A192" s="180"/>
      <c r="B192" s="114"/>
      <c r="E192" s="180"/>
      <c r="K192" s="182"/>
    </row>
    <row r="193" spans="1:11">
      <c r="A193" s="180"/>
      <c r="B193" s="114"/>
      <c r="E193" s="180"/>
      <c r="K193" s="182"/>
    </row>
    <row r="194" spans="1:11">
      <c r="A194" s="180"/>
      <c r="B194" s="114"/>
      <c r="E194" s="180"/>
      <c r="K194" s="182"/>
    </row>
    <row r="195" spans="1:11">
      <c r="A195" s="180"/>
      <c r="B195" s="114"/>
      <c r="E195" s="180"/>
      <c r="K195" s="182"/>
    </row>
    <row r="196" spans="1:11">
      <c r="A196" s="180"/>
      <c r="B196" s="114"/>
      <c r="E196" s="180"/>
      <c r="K196" s="182"/>
    </row>
    <row r="197" spans="1:11">
      <c r="A197" s="180"/>
      <c r="B197" s="114"/>
      <c r="E197" s="180"/>
      <c r="K197" s="182"/>
    </row>
    <row r="198" spans="1:11">
      <c r="A198" s="180"/>
      <c r="B198" s="114"/>
      <c r="E198" s="180"/>
      <c r="K198" s="182"/>
    </row>
    <row r="199" spans="1:11">
      <c r="A199" s="180"/>
      <c r="B199" s="114"/>
      <c r="E199" s="180"/>
      <c r="K199" s="182"/>
    </row>
    <row r="200" spans="1:11">
      <c r="A200" s="180"/>
      <c r="B200" s="114"/>
      <c r="E200" s="180"/>
      <c r="K200" s="182"/>
    </row>
    <row r="201" spans="1:11">
      <c r="A201" s="180"/>
      <c r="B201" s="114"/>
      <c r="E201" s="180"/>
      <c r="K201" s="182"/>
    </row>
    <row r="202" spans="1:11">
      <c r="A202" s="180"/>
      <c r="B202" s="114"/>
      <c r="E202" s="180"/>
      <c r="K202" s="182"/>
    </row>
    <row r="203" spans="1:11">
      <c r="A203" s="180"/>
      <c r="B203" s="114"/>
      <c r="E203" s="180"/>
      <c r="K203" s="182"/>
    </row>
    <row r="204" spans="1:11">
      <c r="A204" s="180"/>
      <c r="B204" s="114"/>
      <c r="E204" s="180"/>
      <c r="K204" s="182"/>
    </row>
    <row r="205" spans="1:11">
      <c r="A205" s="180"/>
      <c r="B205" s="114"/>
      <c r="E205" s="180"/>
      <c r="K205" s="182"/>
    </row>
    <row r="206" spans="1:11">
      <c r="A206" s="180"/>
      <c r="B206" s="114"/>
      <c r="E206" s="180"/>
      <c r="K206" s="182"/>
    </row>
    <row r="207" spans="1:11">
      <c r="A207" s="180"/>
      <c r="B207" s="114"/>
      <c r="E207" s="180"/>
      <c r="K207" s="182"/>
    </row>
    <row r="208" spans="1:11">
      <c r="A208" s="180"/>
      <c r="B208" s="114"/>
      <c r="E208" s="180"/>
      <c r="K208" s="182"/>
    </row>
    <row r="209" spans="1:11">
      <c r="A209" s="180"/>
      <c r="B209" s="114"/>
      <c r="E209" s="180"/>
      <c r="K209" s="182"/>
    </row>
    <row r="210" spans="1:11">
      <c r="A210" s="180"/>
      <c r="B210" s="114"/>
      <c r="E210" s="180"/>
      <c r="K210" s="182"/>
    </row>
    <row r="211" spans="1:11">
      <c r="A211" s="180"/>
      <c r="B211" s="114"/>
      <c r="E211" s="180"/>
      <c r="K211" s="182"/>
    </row>
    <row r="212" spans="1:11">
      <c r="A212" s="180"/>
      <c r="B212" s="114"/>
      <c r="E212" s="180"/>
      <c r="K212" s="182"/>
    </row>
    <row r="213" spans="1:11">
      <c r="A213" s="180"/>
      <c r="B213" s="114"/>
      <c r="E213" s="180"/>
      <c r="K213" s="182"/>
    </row>
    <row r="214" spans="1:11">
      <c r="A214" s="180"/>
      <c r="B214" s="114"/>
      <c r="E214" s="180"/>
      <c r="K214" s="182"/>
    </row>
  </sheetData>
  <mergeCells count="90">
    <mergeCell ref="B137:B139"/>
    <mergeCell ref="B116:B118"/>
    <mergeCell ref="B104:B106"/>
    <mergeCell ref="B110:B112"/>
    <mergeCell ref="B107:B109"/>
    <mergeCell ref="B128:B130"/>
    <mergeCell ref="B131:B133"/>
    <mergeCell ref="B134:B136"/>
    <mergeCell ref="B113:B115"/>
    <mergeCell ref="B119:B121"/>
    <mergeCell ref="B122:B124"/>
    <mergeCell ref="B125:B127"/>
    <mergeCell ref="B80:B82"/>
    <mergeCell ref="B77:B79"/>
    <mergeCell ref="B74:B76"/>
    <mergeCell ref="B71:B73"/>
    <mergeCell ref="B95:B97"/>
    <mergeCell ref="B89:B91"/>
    <mergeCell ref="B98:B100"/>
    <mergeCell ref="B101:B103"/>
    <mergeCell ref="B140:B142"/>
    <mergeCell ref="L7:M7"/>
    <mergeCell ref="H7:I7"/>
    <mergeCell ref="I8:I9"/>
    <mergeCell ref="H8:H9"/>
    <mergeCell ref="B17:B19"/>
    <mergeCell ref="B92:B94"/>
    <mergeCell ref="B41:B43"/>
    <mergeCell ref="B47:B49"/>
    <mergeCell ref="B50:B52"/>
    <mergeCell ref="B83:B85"/>
    <mergeCell ref="B86:B88"/>
    <mergeCell ref="B68:B70"/>
    <mergeCell ref="B65:B67"/>
    <mergeCell ref="B62:B64"/>
    <mergeCell ref="B59:B61"/>
    <mergeCell ref="L8:L9"/>
    <mergeCell ref="G8:G9"/>
    <mergeCell ref="F8:F9"/>
    <mergeCell ref="E8:E9"/>
    <mergeCell ref="C10:D10"/>
    <mergeCell ref="B32:B34"/>
    <mergeCell ref="B38:B40"/>
    <mergeCell ref="J8:J9"/>
    <mergeCell ref="K8:K9"/>
    <mergeCell ref="B53:B55"/>
    <mergeCell ref="B35:B37"/>
    <mergeCell ref="B11:B13"/>
    <mergeCell ref="B29:B31"/>
    <mergeCell ref="B26:B28"/>
    <mergeCell ref="B20:B22"/>
    <mergeCell ref="B14:B16"/>
    <mergeCell ref="B23:B25"/>
    <mergeCell ref="B7:B9"/>
    <mergeCell ref="B44:B46"/>
    <mergeCell ref="J7:K7"/>
    <mergeCell ref="B56:B58"/>
    <mergeCell ref="X7:Y7"/>
    <mergeCell ref="X8:X9"/>
    <mergeCell ref="Y8:Y9"/>
    <mergeCell ref="R7:S7"/>
    <mergeCell ref="M8:M9"/>
    <mergeCell ref="T7:U7"/>
    <mergeCell ref="T8:T9"/>
    <mergeCell ref="U8:U9"/>
    <mergeCell ref="S8:S9"/>
    <mergeCell ref="R8:R9"/>
    <mergeCell ref="P7:Q7"/>
    <mergeCell ref="P8:P9"/>
    <mergeCell ref="Q8:Q9"/>
    <mergeCell ref="N8:N9"/>
    <mergeCell ref="O8:O9"/>
    <mergeCell ref="N7:O7"/>
    <mergeCell ref="AD7:AE7"/>
    <mergeCell ref="AD8:AD9"/>
    <mergeCell ref="AE8:AE9"/>
    <mergeCell ref="Z7:AA7"/>
    <mergeCell ref="Z8:Z9"/>
    <mergeCell ref="AA8:AA9"/>
    <mergeCell ref="AB7:AC7"/>
    <mergeCell ref="AB8:AB9"/>
    <mergeCell ref="AC8:AC9"/>
    <mergeCell ref="V8:V9"/>
    <mergeCell ref="V7:W7"/>
    <mergeCell ref="W8:W9"/>
    <mergeCell ref="C155:C157"/>
    <mergeCell ref="C158:C160"/>
    <mergeCell ref="C7:D7"/>
    <mergeCell ref="E7:G7"/>
    <mergeCell ref="F5:G5"/>
  </mergeCells>
  <phoneticPr fontId="6" type="noConversion"/>
  <printOptions horizontalCentered="1"/>
  <pageMargins left="0.31496062992125984" right="0.31496062992125984" top="0.27559055118110237" bottom="0.23622047244094491" header="0.19685039370078741" footer="0.15748031496062992"/>
  <pageSetup paperSize="258" scale="41" orientation="portrait" r:id="rId1"/>
  <headerFooter alignWithMargins="0"/>
  <rowBreaks count="2" manualBreakCount="2">
    <brk id="19" max="30" man="1"/>
    <brk id="152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6" tint="0.39997558519241921"/>
  </sheetPr>
  <dimension ref="A1:AB154"/>
  <sheetViews>
    <sheetView view="pageBreakPreview" zoomScaleSheetLayoutView="100" workbookViewId="0">
      <selection activeCell="J152" sqref="J152"/>
    </sheetView>
  </sheetViews>
  <sheetFormatPr defaultRowHeight="11.25"/>
  <cols>
    <col min="1" max="1" width="5.42578125" style="123" customWidth="1"/>
    <col min="2" max="2" width="32" style="113" customWidth="1"/>
    <col min="3" max="3" width="4.28515625" style="123" customWidth="1"/>
    <col min="4" max="4" width="18.5703125" style="113" customWidth="1"/>
    <col min="5" max="5" width="17.7109375" style="113" customWidth="1"/>
    <col min="6" max="6" width="3.28515625" style="123" customWidth="1"/>
    <col min="7" max="7" width="17.42578125" style="113" customWidth="1"/>
    <col min="8" max="8" width="16.140625" style="113" customWidth="1"/>
    <col min="9" max="9" width="16.5703125" style="113" customWidth="1"/>
    <col min="10" max="10" width="19" style="113" customWidth="1"/>
    <col min="11" max="11" width="12.85546875" style="113" customWidth="1"/>
    <col min="12" max="12" width="14.7109375" style="113" customWidth="1"/>
    <col min="13" max="13" width="13.5703125" style="113" customWidth="1"/>
    <col min="14" max="16384" width="9.140625" style="113"/>
  </cols>
  <sheetData>
    <row r="1" spans="1:12" s="36" customFormat="1" ht="12" customHeight="1">
      <c r="C1" s="170"/>
      <c r="F1" s="170"/>
      <c r="J1" s="642" t="s">
        <v>0</v>
      </c>
      <c r="K1" s="642"/>
    </row>
    <row r="2" spans="1:12" s="36" customFormat="1">
      <c r="A2" s="643" t="s">
        <v>97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2" s="36" customFormat="1" ht="10.5" customHeight="1">
      <c r="C3" s="170"/>
      <c r="F3" s="170"/>
    </row>
    <row r="4" spans="1:12" s="36" customFormat="1">
      <c r="C4" s="651" t="s">
        <v>1</v>
      </c>
      <c r="D4" s="651"/>
      <c r="E4" s="651"/>
      <c r="F4" s="155"/>
      <c r="G4" s="321" t="s">
        <v>140</v>
      </c>
      <c r="H4" s="130"/>
      <c r="I4" s="130"/>
    </row>
    <row r="5" spans="1:12" s="36" customFormat="1">
      <c r="C5" s="651" t="s">
        <v>2</v>
      </c>
      <c r="D5" s="651"/>
      <c r="E5" s="651"/>
      <c r="F5" s="155"/>
      <c r="G5" s="130" t="s">
        <v>105</v>
      </c>
      <c r="H5" s="130"/>
      <c r="I5" s="130"/>
      <c r="K5" s="36" t="s">
        <v>3</v>
      </c>
    </row>
    <row r="6" spans="1:12" s="36" customFormat="1">
      <c r="C6" s="651" t="s">
        <v>4</v>
      </c>
      <c r="D6" s="651"/>
      <c r="E6" s="651"/>
      <c r="F6" s="155"/>
      <c r="G6" s="130" t="str">
        <f>'INPUT DATA'!D4</f>
        <v>: 2017</v>
      </c>
      <c r="H6" s="130"/>
      <c r="I6" s="130"/>
      <c r="J6" s="36" t="s">
        <v>3</v>
      </c>
    </row>
    <row r="7" spans="1:12" s="36" customFormat="1">
      <c r="B7" s="36" t="s">
        <v>3</v>
      </c>
      <c r="C7" s="651" t="s">
        <v>5</v>
      </c>
      <c r="D7" s="651"/>
      <c r="E7" s="651"/>
      <c r="F7" s="155"/>
      <c r="G7" s="131" t="str">
        <f>'INPUT DATA'!D5</f>
        <v>: DESEMBER 2017</v>
      </c>
      <c r="H7" s="130"/>
      <c r="I7" s="130" t="s">
        <v>3</v>
      </c>
    </row>
    <row r="9" spans="1:12" s="128" customFormat="1" ht="15" customHeight="1">
      <c r="A9" s="644" t="s">
        <v>6</v>
      </c>
      <c r="B9" s="644" t="s">
        <v>7</v>
      </c>
      <c r="C9" s="647" t="s">
        <v>8</v>
      </c>
      <c r="D9" s="648"/>
      <c r="E9" s="644" t="s">
        <v>9</v>
      </c>
      <c r="F9" s="647" t="s">
        <v>10</v>
      </c>
      <c r="G9" s="648"/>
      <c r="H9" s="647" t="s">
        <v>11</v>
      </c>
      <c r="I9" s="648"/>
      <c r="J9" s="644" t="s">
        <v>12</v>
      </c>
      <c r="K9" s="644" t="s">
        <v>156</v>
      </c>
    </row>
    <row r="10" spans="1:12" s="128" customFormat="1" ht="14.25" customHeight="1">
      <c r="A10" s="645"/>
      <c r="B10" s="645"/>
      <c r="C10" s="111" t="s">
        <v>13</v>
      </c>
      <c r="D10" s="326" t="s">
        <v>23</v>
      </c>
      <c r="E10" s="645"/>
      <c r="F10" s="111" t="s">
        <v>13</v>
      </c>
      <c r="G10" s="129" t="s">
        <v>14</v>
      </c>
      <c r="H10" s="644" t="s">
        <v>15</v>
      </c>
      <c r="I10" s="644" t="s">
        <v>16</v>
      </c>
      <c r="J10" s="645"/>
      <c r="K10" s="645"/>
    </row>
    <row r="11" spans="1:12" s="128" customFormat="1" ht="17.25" customHeight="1">
      <c r="A11" s="646"/>
      <c r="B11" s="646"/>
      <c r="C11" s="111" t="s">
        <v>17</v>
      </c>
      <c r="D11" s="129" t="s">
        <v>18</v>
      </c>
      <c r="E11" s="646"/>
      <c r="F11" s="111" t="s">
        <v>17</v>
      </c>
      <c r="G11" s="129" t="s">
        <v>19</v>
      </c>
      <c r="H11" s="646"/>
      <c r="I11" s="646"/>
      <c r="J11" s="646"/>
      <c r="K11" s="646"/>
    </row>
    <row r="12" spans="1:12" s="123" customFormat="1" ht="12" thickBot="1">
      <c r="A12" s="124">
        <v>1</v>
      </c>
      <c r="B12" s="124">
        <v>2</v>
      </c>
      <c r="C12" s="156"/>
      <c r="D12" s="127">
        <v>3</v>
      </c>
      <c r="E12" s="124">
        <v>4</v>
      </c>
      <c r="F12" s="649">
        <v>5</v>
      </c>
      <c r="G12" s="650"/>
      <c r="H12" s="124">
        <v>6</v>
      </c>
      <c r="I12" s="124">
        <v>7</v>
      </c>
      <c r="J12" s="124">
        <v>8</v>
      </c>
      <c r="K12" s="124">
        <v>9</v>
      </c>
    </row>
    <row r="13" spans="1:12" ht="15" customHeight="1" thickTop="1">
      <c r="A13" s="316">
        <v>1</v>
      </c>
      <c r="B13" s="641" t="s">
        <v>76</v>
      </c>
      <c r="C13" s="132"/>
      <c r="D13" s="115">
        <f>'INPUT DATA'!D11</f>
        <v>4552403000</v>
      </c>
      <c r="E13" s="112" t="s">
        <v>20</v>
      </c>
      <c r="F13" s="132" t="s">
        <v>13</v>
      </c>
      <c r="G13" s="325" t="s">
        <v>154</v>
      </c>
      <c r="H13" s="117" t="s">
        <v>151</v>
      </c>
      <c r="I13" s="118" t="s">
        <v>152</v>
      </c>
      <c r="J13" s="324" t="s">
        <v>155</v>
      </c>
      <c r="K13" s="112"/>
      <c r="L13" s="119"/>
    </row>
    <row r="14" spans="1:12" ht="15" customHeight="1">
      <c r="A14" s="317"/>
      <c r="B14" s="631"/>
      <c r="C14" s="132"/>
      <c r="D14" s="115"/>
      <c r="E14" s="112"/>
      <c r="F14" s="132" t="s">
        <v>17</v>
      </c>
      <c r="G14" s="325" t="s">
        <v>154</v>
      </c>
      <c r="H14" s="112"/>
      <c r="I14" s="112"/>
      <c r="J14" s="112"/>
      <c r="K14" s="112"/>
      <c r="L14" s="119"/>
    </row>
    <row r="15" spans="1:12" ht="15" customHeight="1">
      <c r="A15" s="317"/>
      <c r="B15" s="631"/>
      <c r="C15" s="132"/>
      <c r="D15" s="115"/>
      <c r="E15" s="112"/>
      <c r="F15" s="132"/>
      <c r="G15" s="116"/>
      <c r="H15" s="112"/>
      <c r="I15" s="112"/>
      <c r="J15" s="112"/>
      <c r="K15" s="112"/>
      <c r="L15" s="119"/>
    </row>
    <row r="16" spans="1:12" ht="15" customHeight="1">
      <c r="A16" s="317">
        <v>2</v>
      </c>
      <c r="B16" s="631" t="s">
        <v>60</v>
      </c>
      <c r="C16" s="132"/>
      <c r="D16" s="115">
        <f>'INPUT DATA'!D14</f>
        <v>3020000</v>
      </c>
      <c r="E16" s="112" t="s">
        <v>20</v>
      </c>
      <c r="F16" s="132" t="s">
        <v>13</v>
      </c>
      <c r="G16" s="325" t="s">
        <v>154</v>
      </c>
      <c r="H16" s="117" t="s">
        <v>151</v>
      </c>
      <c r="I16" s="118" t="s">
        <v>152</v>
      </c>
      <c r="J16" s="324" t="s">
        <v>155</v>
      </c>
      <c r="K16" s="112"/>
      <c r="L16" s="119"/>
    </row>
    <row r="17" spans="1:16" ht="15" customHeight="1">
      <c r="A17" s="317"/>
      <c r="B17" s="631"/>
      <c r="C17" s="132"/>
      <c r="D17" s="206"/>
      <c r="E17" s="112"/>
      <c r="F17" s="132" t="s">
        <v>17</v>
      </c>
      <c r="G17" s="325" t="s">
        <v>154</v>
      </c>
      <c r="H17" s="112"/>
      <c r="I17" s="112"/>
      <c r="J17" s="112"/>
      <c r="K17" s="112"/>
      <c r="L17" s="119"/>
    </row>
    <row r="18" spans="1:16" ht="15" customHeight="1">
      <c r="A18" s="317"/>
      <c r="B18" s="631"/>
      <c r="C18" s="132"/>
      <c r="D18" s="206"/>
      <c r="E18" s="112"/>
      <c r="F18" s="132"/>
      <c r="G18" s="116"/>
      <c r="H18" s="112"/>
      <c r="I18" s="112"/>
      <c r="J18" s="112"/>
      <c r="K18" s="112"/>
      <c r="L18" s="119"/>
    </row>
    <row r="19" spans="1:16" ht="15" customHeight="1">
      <c r="A19" s="317">
        <v>3</v>
      </c>
      <c r="B19" s="631" t="s">
        <v>107</v>
      </c>
      <c r="C19" s="132"/>
      <c r="D19" s="115">
        <f>'INPUT DATA'!D17</f>
        <v>85680000</v>
      </c>
      <c r="E19" s="112" t="s">
        <v>20</v>
      </c>
      <c r="F19" s="132" t="s">
        <v>13</v>
      </c>
      <c r="G19" s="325" t="s">
        <v>154</v>
      </c>
      <c r="H19" s="117" t="s">
        <v>151</v>
      </c>
      <c r="I19" s="118" t="s">
        <v>152</v>
      </c>
      <c r="J19" s="324" t="s">
        <v>155</v>
      </c>
      <c r="K19" s="112"/>
      <c r="L19" s="119"/>
    </row>
    <row r="20" spans="1:16" ht="15" customHeight="1">
      <c r="A20" s="317"/>
      <c r="B20" s="631"/>
      <c r="C20" s="132"/>
      <c r="D20" s="206"/>
      <c r="E20" s="112"/>
      <c r="F20" s="132" t="s">
        <v>17</v>
      </c>
      <c r="G20" s="325" t="s">
        <v>154</v>
      </c>
      <c r="H20" s="112"/>
      <c r="I20" s="112"/>
      <c r="J20" s="112"/>
      <c r="K20" s="112"/>
      <c r="L20" s="119"/>
    </row>
    <row r="21" spans="1:16" ht="15" customHeight="1">
      <c r="A21" s="317"/>
      <c r="B21" s="631"/>
      <c r="C21" s="132"/>
      <c r="D21" s="206"/>
      <c r="E21" s="112"/>
      <c r="F21" s="132"/>
      <c r="G21" s="116"/>
      <c r="H21" s="112"/>
      <c r="I21" s="112"/>
      <c r="J21" s="112"/>
      <c r="K21" s="112"/>
      <c r="L21" s="119"/>
    </row>
    <row r="22" spans="1:16" ht="15" customHeight="1">
      <c r="A22" s="317">
        <v>4</v>
      </c>
      <c r="B22" s="631" t="s">
        <v>134</v>
      </c>
      <c r="C22" s="132"/>
      <c r="D22" s="115">
        <f>'INPUT DATA'!D20</f>
        <v>55000000</v>
      </c>
      <c r="E22" s="112" t="s">
        <v>20</v>
      </c>
      <c r="F22" s="132" t="s">
        <v>13</v>
      </c>
      <c r="G22" s="325" t="s">
        <v>154</v>
      </c>
      <c r="H22" s="117" t="s">
        <v>151</v>
      </c>
      <c r="I22" s="118" t="s">
        <v>152</v>
      </c>
      <c r="J22" s="324" t="s">
        <v>155</v>
      </c>
      <c r="K22" s="112"/>
      <c r="L22" s="119"/>
    </row>
    <row r="23" spans="1:16" ht="15" customHeight="1">
      <c r="A23" s="317"/>
      <c r="B23" s="631"/>
      <c r="C23" s="132"/>
      <c r="D23" s="215"/>
      <c r="E23" s="112"/>
      <c r="F23" s="132" t="s">
        <v>17</v>
      </c>
      <c r="G23" s="325" t="s">
        <v>154</v>
      </c>
      <c r="H23" s="112"/>
      <c r="I23" s="112"/>
      <c r="J23" s="112"/>
      <c r="K23" s="112"/>
      <c r="L23" s="119"/>
    </row>
    <row r="24" spans="1:16" ht="15" customHeight="1">
      <c r="A24" s="317"/>
      <c r="B24" s="631"/>
      <c r="C24" s="132"/>
      <c r="D24" s="206"/>
      <c r="E24" s="112"/>
      <c r="F24" s="132"/>
      <c r="G24" s="116"/>
      <c r="H24" s="112"/>
      <c r="I24" s="112"/>
      <c r="J24" s="112"/>
      <c r="K24" s="112"/>
      <c r="L24" s="119"/>
    </row>
    <row r="25" spans="1:16" ht="15" customHeight="1">
      <c r="A25" s="317">
        <v>5</v>
      </c>
      <c r="B25" s="631" t="s">
        <v>108</v>
      </c>
      <c r="C25" s="132"/>
      <c r="D25" s="115">
        <f>'INPUT DATA'!D23</f>
        <v>25000000</v>
      </c>
      <c r="E25" s="112" t="s">
        <v>20</v>
      </c>
      <c r="F25" s="132" t="s">
        <v>13</v>
      </c>
      <c r="G25" s="325" t="s">
        <v>154</v>
      </c>
      <c r="H25" s="117" t="s">
        <v>151</v>
      </c>
      <c r="I25" s="118" t="s">
        <v>152</v>
      </c>
      <c r="J25" s="324" t="s">
        <v>155</v>
      </c>
      <c r="K25" s="112"/>
      <c r="L25" s="119"/>
    </row>
    <row r="26" spans="1:16" ht="15" customHeight="1">
      <c r="A26" s="317"/>
      <c r="B26" s="631"/>
      <c r="C26" s="132"/>
      <c r="D26" s="206"/>
      <c r="E26" s="112"/>
      <c r="F26" s="132" t="s">
        <v>17</v>
      </c>
      <c r="G26" s="325" t="s">
        <v>154</v>
      </c>
      <c r="H26" s="112"/>
      <c r="I26" s="112"/>
      <c r="J26" s="112"/>
      <c r="K26" s="112"/>
      <c r="L26" s="119"/>
    </row>
    <row r="27" spans="1:16" ht="15" customHeight="1">
      <c r="A27" s="317"/>
      <c r="B27" s="631"/>
      <c r="C27" s="132"/>
      <c r="D27" s="206"/>
      <c r="E27" s="112"/>
      <c r="F27" s="132"/>
      <c r="G27" s="116"/>
      <c r="H27" s="112"/>
      <c r="I27" s="112"/>
      <c r="J27" s="112"/>
      <c r="K27" s="112"/>
      <c r="L27" s="119"/>
    </row>
    <row r="28" spans="1:16" ht="15" customHeight="1">
      <c r="A28" s="317">
        <v>6</v>
      </c>
      <c r="B28" s="631" t="s">
        <v>109</v>
      </c>
      <c r="C28" s="132"/>
      <c r="D28" s="115">
        <f>'INPUT DATA'!D26</f>
        <v>28216000</v>
      </c>
      <c r="E28" s="112" t="s">
        <v>20</v>
      </c>
      <c r="F28" s="132" t="s">
        <v>13</v>
      </c>
      <c r="G28" s="325" t="s">
        <v>154</v>
      </c>
      <c r="H28" s="117" t="s">
        <v>151</v>
      </c>
      <c r="I28" s="118" t="s">
        <v>152</v>
      </c>
      <c r="J28" s="324" t="s">
        <v>155</v>
      </c>
      <c r="K28" s="112"/>
      <c r="L28" s="119"/>
    </row>
    <row r="29" spans="1:16" ht="15" customHeight="1">
      <c r="A29" s="317"/>
      <c r="B29" s="631"/>
      <c r="C29" s="132"/>
      <c r="D29" s="206"/>
      <c r="E29" s="112"/>
      <c r="F29" s="132" t="s">
        <v>17</v>
      </c>
      <c r="G29" s="325" t="s">
        <v>154</v>
      </c>
      <c r="H29" s="112"/>
      <c r="I29" s="112"/>
      <c r="J29" s="112"/>
      <c r="K29" s="112"/>
      <c r="L29" s="119"/>
    </row>
    <row r="30" spans="1:16" ht="15" customHeight="1">
      <c r="A30" s="317"/>
      <c r="B30" s="631"/>
      <c r="C30" s="132"/>
      <c r="D30" s="206"/>
      <c r="E30" s="112"/>
      <c r="F30" s="132"/>
      <c r="G30" s="116"/>
      <c r="H30" s="112"/>
      <c r="I30" s="112" t="s">
        <v>3</v>
      </c>
      <c r="J30" s="112"/>
      <c r="K30" s="112"/>
      <c r="L30" s="119"/>
    </row>
    <row r="31" spans="1:16" ht="15" customHeight="1">
      <c r="A31" s="317">
        <v>7</v>
      </c>
      <c r="B31" s="631" t="s">
        <v>110</v>
      </c>
      <c r="C31" s="132"/>
      <c r="D31" s="115">
        <f>'INPUT DATA'!D29</f>
        <v>2600000</v>
      </c>
      <c r="E31" s="112" t="s">
        <v>20</v>
      </c>
      <c r="F31" s="132" t="s">
        <v>13</v>
      </c>
      <c r="G31" s="325" t="s">
        <v>154</v>
      </c>
      <c r="H31" s="117" t="s">
        <v>151</v>
      </c>
      <c r="I31" s="118" t="s">
        <v>152</v>
      </c>
      <c r="J31" s="324" t="s">
        <v>155</v>
      </c>
      <c r="K31" s="112"/>
      <c r="L31" s="119"/>
      <c r="M31" s="120"/>
      <c r="N31" s="120"/>
      <c r="O31" s="120"/>
      <c r="P31" s="120"/>
    </row>
    <row r="32" spans="1:16" s="120" customFormat="1" ht="15" customHeight="1">
      <c r="A32" s="317"/>
      <c r="B32" s="631"/>
      <c r="C32" s="132"/>
      <c r="D32" s="206"/>
      <c r="E32" s="112"/>
      <c r="F32" s="132" t="s">
        <v>17</v>
      </c>
      <c r="G32" s="325" t="s">
        <v>154</v>
      </c>
      <c r="H32" s="112"/>
      <c r="I32" s="112"/>
      <c r="J32" s="112"/>
      <c r="K32" s="112"/>
      <c r="L32" s="119"/>
    </row>
    <row r="33" spans="1:12" ht="15" customHeight="1">
      <c r="A33" s="317"/>
      <c r="B33" s="631"/>
      <c r="C33" s="132"/>
      <c r="D33" s="206"/>
      <c r="E33" s="112"/>
      <c r="F33" s="132"/>
      <c r="G33" s="116"/>
      <c r="H33" s="112"/>
      <c r="I33" s="112"/>
      <c r="J33" s="112"/>
      <c r="K33" s="112"/>
      <c r="L33" s="119"/>
    </row>
    <row r="34" spans="1:12" ht="15" customHeight="1">
      <c r="A34" s="317">
        <v>8</v>
      </c>
      <c r="B34" s="631" t="s">
        <v>111</v>
      </c>
      <c r="C34" s="132"/>
      <c r="D34" s="115">
        <f>'INPUT DATA'!D32</f>
        <v>2484000</v>
      </c>
      <c r="E34" s="112" t="s">
        <v>20</v>
      </c>
      <c r="F34" s="132" t="s">
        <v>13</v>
      </c>
      <c r="G34" s="325" t="s">
        <v>154</v>
      </c>
      <c r="H34" s="117" t="s">
        <v>151</v>
      </c>
      <c r="I34" s="118" t="s">
        <v>152</v>
      </c>
      <c r="J34" s="324" t="s">
        <v>155</v>
      </c>
      <c r="K34" s="112"/>
      <c r="L34" s="119"/>
    </row>
    <row r="35" spans="1:12" ht="15" customHeight="1">
      <c r="A35" s="317"/>
      <c r="B35" s="631"/>
      <c r="C35" s="132"/>
      <c r="D35" s="206"/>
      <c r="E35" s="112"/>
      <c r="F35" s="132" t="s">
        <v>17</v>
      </c>
      <c r="G35" s="325" t="s">
        <v>154</v>
      </c>
      <c r="H35" s="112"/>
      <c r="I35" s="112"/>
      <c r="J35" s="112"/>
      <c r="K35" s="112"/>
      <c r="L35" s="119"/>
    </row>
    <row r="36" spans="1:12" ht="15" customHeight="1">
      <c r="A36" s="317"/>
      <c r="B36" s="631"/>
      <c r="C36" s="132"/>
      <c r="D36" s="206"/>
      <c r="E36" s="112"/>
      <c r="F36" s="132"/>
      <c r="G36" s="116"/>
      <c r="H36" s="112"/>
      <c r="I36" s="112"/>
      <c r="J36" s="112"/>
      <c r="K36" s="112"/>
      <c r="L36" s="119"/>
    </row>
    <row r="37" spans="1:12" ht="15" customHeight="1">
      <c r="A37" s="317">
        <v>9</v>
      </c>
      <c r="B37" s="631" t="s">
        <v>112</v>
      </c>
      <c r="C37" s="132"/>
      <c r="D37" s="115">
        <f>'INPUT DATA'!D35</f>
        <v>24000000</v>
      </c>
      <c r="E37" s="112" t="s">
        <v>20</v>
      </c>
      <c r="F37" s="132" t="s">
        <v>13</v>
      </c>
      <c r="G37" s="325" t="s">
        <v>154</v>
      </c>
      <c r="H37" s="117" t="s">
        <v>151</v>
      </c>
      <c r="I37" s="118" t="s">
        <v>152</v>
      </c>
      <c r="J37" s="324" t="s">
        <v>155</v>
      </c>
      <c r="K37" s="112"/>
      <c r="L37" s="119"/>
    </row>
    <row r="38" spans="1:12" ht="15" customHeight="1">
      <c r="A38" s="317"/>
      <c r="B38" s="631"/>
      <c r="C38" s="132"/>
      <c r="D38" s="206"/>
      <c r="E38" s="112"/>
      <c r="F38" s="132" t="s">
        <v>17</v>
      </c>
      <c r="G38" s="325" t="s">
        <v>154</v>
      </c>
      <c r="H38" s="112"/>
      <c r="I38" s="112"/>
      <c r="J38" s="112"/>
      <c r="K38" s="112"/>
      <c r="L38" s="119"/>
    </row>
    <row r="39" spans="1:12" ht="15" customHeight="1">
      <c r="A39" s="317"/>
      <c r="B39" s="631"/>
      <c r="C39" s="132"/>
      <c r="D39" s="206"/>
      <c r="E39" s="112"/>
      <c r="F39" s="132"/>
      <c r="G39" s="116"/>
      <c r="H39" s="112"/>
      <c r="I39" s="112"/>
      <c r="J39" s="112"/>
      <c r="K39" s="112"/>
      <c r="L39" s="119"/>
    </row>
    <row r="40" spans="1:12" ht="15" customHeight="1">
      <c r="A40" s="317">
        <v>10</v>
      </c>
      <c r="B40" s="631" t="s">
        <v>122</v>
      </c>
      <c r="C40" s="132"/>
      <c r="D40" s="115">
        <f>'INPUT DATA'!D38</f>
        <v>105000000</v>
      </c>
      <c r="E40" s="402" t="s">
        <v>20</v>
      </c>
      <c r="F40" s="132" t="s">
        <v>13</v>
      </c>
      <c r="G40" s="403" t="s">
        <v>154</v>
      </c>
      <c r="H40" s="117" t="s">
        <v>151</v>
      </c>
      <c r="I40" s="118" t="s">
        <v>152</v>
      </c>
      <c r="J40" s="402" t="s">
        <v>155</v>
      </c>
      <c r="K40" s="402"/>
      <c r="L40" s="119"/>
    </row>
    <row r="41" spans="1:12" ht="15" customHeight="1">
      <c r="A41" s="317"/>
      <c r="B41" s="631"/>
      <c r="C41" s="132"/>
      <c r="D41" s="206"/>
      <c r="E41" s="402"/>
      <c r="F41" s="132" t="s">
        <v>17</v>
      </c>
      <c r="G41" s="403" t="s">
        <v>154</v>
      </c>
      <c r="H41" s="117"/>
      <c r="I41" s="118"/>
      <c r="J41" s="402"/>
      <c r="K41" s="402"/>
      <c r="L41" s="119"/>
    </row>
    <row r="42" spans="1:12" ht="15" customHeight="1">
      <c r="A42" s="318"/>
      <c r="B42" s="638"/>
      <c r="C42" s="165"/>
      <c r="D42" s="314"/>
      <c r="E42" s="404"/>
      <c r="F42" s="165"/>
      <c r="G42" s="122"/>
      <c r="H42" s="404"/>
      <c r="I42" s="404"/>
      <c r="J42" s="404"/>
      <c r="K42" s="404"/>
      <c r="L42" s="119"/>
    </row>
    <row r="43" spans="1:12" ht="15" customHeight="1">
      <c r="A43" s="384">
        <v>11</v>
      </c>
      <c r="B43" s="637" t="s">
        <v>133</v>
      </c>
      <c r="C43" s="385"/>
      <c r="D43" s="386">
        <f>'INPUT DATA'!D41</f>
        <v>192135000</v>
      </c>
      <c r="E43" s="387" t="s">
        <v>20</v>
      </c>
      <c r="F43" s="385" t="s">
        <v>13</v>
      </c>
      <c r="G43" s="388" t="s">
        <v>154</v>
      </c>
      <c r="H43" s="389" t="s">
        <v>151</v>
      </c>
      <c r="I43" s="390" t="s">
        <v>152</v>
      </c>
      <c r="J43" s="387" t="s">
        <v>155</v>
      </c>
      <c r="K43" s="387"/>
      <c r="L43" s="119"/>
    </row>
    <row r="44" spans="1:12" ht="15" customHeight="1">
      <c r="A44" s="317"/>
      <c r="B44" s="631"/>
      <c r="C44" s="132"/>
      <c r="D44" s="206"/>
      <c r="E44" s="370"/>
      <c r="F44" s="132" t="s">
        <v>17</v>
      </c>
      <c r="G44" s="372" t="s">
        <v>154</v>
      </c>
      <c r="H44" s="370"/>
      <c r="I44" s="370"/>
      <c r="J44" s="370"/>
      <c r="K44" s="370"/>
      <c r="L44" s="119"/>
    </row>
    <row r="45" spans="1:12" ht="15" customHeight="1">
      <c r="A45" s="317"/>
      <c r="B45" s="631"/>
      <c r="C45" s="132"/>
      <c r="D45" s="206"/>
      <c r="E45" s="370"/>
      <c r="F45" s="132"/>
      <c r="G45" s="372"/>
      <c r="H45" s="370"/>
      <c r="I45" s="370"/>
      <c r="J45" s="370"/>
      <c r="K45" s="370"/>
      <c r="L45" s="119"/>
    </row>
    <row r="46" spans="1:12" ht="15" customHeight="1">
      <c r="A46" s="317">
        <v>12</v>
      </c>
      <c r="B46" s="393" t="s">
        <v>162</v>
      </c>
      <c r="C46" s="132"/>
      <c r="D46" s="206">
        <f>'INPUT DATA'!D44</f>
        <v>194250000</v>
      </c>
      <c r="E46" s="393" t="s">
        <v>20</v>
      </c>
      <c r="F46" s="132" t="s">
        <v>13</v>
      </c>
      <c r="G46" s="396" t="s">
        <v>154</v>
      </c>
      <c r="H46" s="117" t="s">
        <v>151</v>
      </c>
      <c r="I46" s="118" t="s">
        <v>152</v>
      </c>
      <c r="J46" s="393" t="s">
        <v>155</v>
      </c>
      <c r="K46" s="393"/>
      <c r="L46" s="119"/>
    </row>
    <row r="47" spans="1:12" ht="15" customHeight="1">
      <c r="A47" s="317"/>
      <c r="B47" s="393"/>
      <c r="C47" s="132"/>
      <c r="D47" s="206"/>
      <c r="E47" s="393"/>
      <c r="F47" s="132" t="s">
        <v>17</v>
      </c>
      <c r="G47" s="396" t="s">
        <v>154</v>
      </c>
      <c r="H47" s="393"/>
      <c r="I47" s="393"/>
      <c r="J47" s="393"/>
      <c r="K47" s="393"/>
      <c r="L47" s="119"/>
    </row>
    <row r="48" spans="1:12" ht="15" customHeight="1">
      <c r="A48" s="317"/>
      <c r="B48" s="393"/>
      <c r="C48" s="132"/>
      <c r="D48" s="206"/>
      <c r="E48" s="393"/>
      <c r="F48" s="132"/>
      <c r="G48" s="396"/>
      <c r="H48" s="393"/>
      <c r="I48" s="393"/>
      <c r="J48" s="393"/>
      <c r="K48" s="393"/>
      <c r="L48" s="119"/>
    </row>
    <row r="49" spans="1:28" ht="15" customHeight="1">
      <c r="A49" s="317">
        <v>13</v>
      </c>
      <c r="B49" s="631" t="s">
        <v>131</v>
      </c>
      <c r="C49" s="132"/>
      <c r="D49" s="115">
        <f>'INPUT DATA'!D47</f>
        <v>20995000</v>
      </c>
      <c r="E49" s="315" t="s">
        <v>20</v>
      </c>
      <c r="F49" s="132" t="s">
        <v>13</v>
      </c>
      <c r="G49" s="325" t="s">
        <v>154</v>
      </c>
      <c r="H49" s="117" t="s">
        <v>151</v>
      </c>
      <c r="I49" s="118" t="s">
        <v>152</v>
      </c>
      <c r="J49" s="324" t="s">
        <v>155</v>
      </c>
      <c r="K49" s="315"/>
      <c r="L49" s="119"/>
    </row>
    <row r="50" spans="1:28" ht="15" customHeight="1">
      <c r="A50" s="317"/>
      <c r="B50" s="631"/>
      <c r="C50" s="132"/>
      <c r="D50" s="206"/>
      <c r="E50" s="176"/>
      <c r="F50" s="132" t="s">
        <v>17</v>
      </c>
      <c r="G50" s="325" t="s">
        <v>154</v>
      </c>
      <c r="H50" s="176"/>
      <c r="I50" s="176"/>
      <c r="J50" s="176"/>
      <c r="K50" s="176"/>
      <c r="L50" s="119"/>
    </row>
    <row r="51" spans="1:28" ht="15" customHeight="1">
      <c r="A51" s="317"/>
      <c r="B51" s="631"/>
      <c r="C51" s="132"/>
      <c r="D51" s="206"/>
      <c r="E51" s="176"/>
      <c r="F51" s="132"/>
      <c r="G51" s="177"/>
      <c r="H51" s="176"/>
      <c r="I51" s="176"/>
      <c r="J51" s="176"/>
      <c r="K51" s="176"/>
      <c r="L51" s="119"/>
    </row>
    <row r="52" spans="1:28" ht="15" customHeight="1">
      <c r="A52" s="317">
        <v>14</v>
      </c>
      <c r="B52" s="631" t="s">
        <v>113</v>
      </c>
      <c r="C52" s="132"/>
      <c r="D52" s="115">
        <f>'INPUT DATA'!D50</f>
        <v>111000000</v>
      </c>
      <c r="E52" s="176" t="s">
        <v>20</v>
      </c>
      <c r="F52" s="132" t="s">
        <v>13</v>
      </c>
      <c r="G52" s="325" t="s">
        <v>154</v>
      </c>
      <c r="H52" s="117" t="s">
        <v>151</v>
      </c>
      <c r="I52" s="118" t="s">
        <v>152</v>
      </c>
      <c r="J52" s="324" t="s">
        <v>155</v>
      </c>
      <c r="K52" s="176"/>
      <c r="L52" s="119"/>
    </row>
    <row r="53" spans="1:28" ht="15" customHeight="1">
      <c r="A53" s="317"/>
      <c r="B53" s="631"/>
      <c r="C53" s="132"/>
      <c r="D53" s="206"/>
      <c r="E53" s="176"/>
      <c r="F53" s="132" t="s">
        <v>17</v>
      </c>
      <c r="G53" s="325" t="s">
        <v>154</v>
      </c>
      <c r="H53" s="176"/>
      <c r="I53" s="176"/>
      <c r="J53" s="176"/>
      <c r="K53" s="176"/>
      <c r="L53" s="119"/>
    </row>
    <row r="54" spans="1:28" ht="15" customHeight="1">
      <c r="A54" s="317"/>
      <c r="B54" s="631"/>
      <c r="C54" s="132"/>
      <c r="D54" s="206"/>
      <c r="E54" s="176"/>
      <c r="F54" s="132"/>
      <c r="G54" s="177"/>
      <c r="H54" s="176"/>
      <c r="I54" s="176"/>
      <c r="J54" s="176"/>
      <c r="K54" s="176"/>
      <c r="L54" s="119"/>
    </row>
    <row r="55" spans="1:28" ht="15" customHeight="1">
      <c r="A55" s="317">
        <v>15</v>
      </c>
      <c r="B55" s="631" t="s">
        <v>145</v>
      </c>
      <c r="C55" s="132"/>
      <c r="D55" s="115">
        <f>'INPUT DATA'!D53</f>
        <v>23000000</v>
      </c>
      <c r="E55" s="308" t="s">
        <v>20</v>
      </c>
      <c r="F55" s="132" t="s">
        <v>13</v>
      </c>
      <c r="G55" s="325" t="s">
        <v>154</v>
      </c>
      <c r="H55" s="117" t="s">
        <v>151</v>
      </c>
      <c r="I55" s="118" t="s">
        <v>152</v>
      </c>
      <c r="J55" s="324" t="s">
        <v>155</v>
      </c>
      <c r="K55" s="307"/>
      <c r="L55" s="119"/>
    </row>
    <row r="56" spans="1:28" ht="15" customHeight="1">
      <c r="A56" s="317"/>
      <c r="B56" s="631"/>
      <c r="C56" s="132"/>
      <c r="D56" s="206"/>
      <c r="E56" s="308"/>
      <c r="F56" s="132" t="s">
        <v>17</v>
      </c>
      <c r="G56" s="325" t="s">
        <v>154</v>
      </c>
      <c r="H56" s="308"/>
      <c r="I56" s="308"/>
      <c r="J56" s="308"/>
      <c r="K56" s="307"/>
      <c r="L56" s="119"/>
    </row>
    <row r="57" spans="1:28" ht="15" customHeight="1">
      <c r="A57" s="317"/>
      <c r="B57" s="631"/>
      <c r="C57" s="132"/>
      <c r="D57" s="206"/>
      <c r="E57" s="308"/>
      <c r="F57" s="132"/>
      <c r="G57" s="309"/>
      <c r="H57" s="308"/>
      <c r="I57" s="308"/>
      <c r="J57" s="308"/>
      <c r="K57" s="307"/>
      <c r="L57" s="119"/>
    </row>
    <row r="58" spans="1:28" ht="15" customHeight="1">
      <c r="A58" s="317">
        <v>16</v>
      </c>
      <c r="B58" s="631" t="s">
        <v>129</v>
      </c>
      <c r="C58" s="132"/>
      <c r="D58" s="115">
        <f>'INPUT DATA'!D56</f>
        <v>41000000</v>
      </c>
      <c r="E58" s="308" t="s">
        <v>20</v>
      </c>
      <c r="F58" s="132" t="s">
        <v>13</v>
      </c>
      <c r="G58" s="325" t="s">
        <v>154</v>
      </c>
      <c r="H58" s="117" t="s">
        <v>151</v>
      </c>
      <c r="I58" s="118" t="s">
        <v>152</v>
      </c>
      <c r="J58" s="324" t="s">
        <v>155</v>
      </c>
      <c r="K58" s="307"/>
      <c r="L58" s="119"/>
    </row>
    <row r="59" spans="1:28" ht="15" customHeight="1">
      <c r="A59" s="317"/>
      <c r="B59" s="631"/>
      <c r="C59" s="132"/>
      <c r="D59" s="206"/>
      <c r="E59" s="308"/>
      <c r="F59" s="132" t="s">
        <v>17</v>
      </c>
      <c r="G59" s="325" t="s">
        <v>154</v>
      </c>
      <c r="H59" s="308"/>
      <c r="I59" s="308"/>
      <c r="J59" s="308"/>
      <c r="K59" s="307"/>
      <c r="L59" s="119"/>
    </row>
    <row r="60" spans="1:28" ht="15" customHeight="1">
      <c r="A60" s="317"/>
      <c r="B60" s="631"/>
      <c r="C60" s="132"/>
      <c r="D60" s="206"/>
      <c r="E60" s="308"/>
      <c r="F60" s="132"/>
      <c r="G60" s="309"/>
      <c r="H60" s="308"/>
      <c r="I60" s="308"/>
      <c r="J60" s="308"/>
      <c r="K60" s="307"/>
      <c r="L60" s="119"/>
    </row>
    <row r="61" spans="1:28" ht="15" customHeight="1">
      <c r="A61" s="317">
        <v>17</v>
      </c>
      <c r="B61" s="631" t="s">
        <v>135</v>
      </c>
      <c r="C61" s="132"/>
      <c r="D61" s="115">
        <f>'INPUT DATA'!D59</f>
        <v>123500000</v>
      </c>
      <c r="E61" s="112" t="s">
        <v>20</v>
      </c>
      <c r="F61" s="132" t="s">
        <v>13</v>
      </c>
      <c r="G61" s="325" t="s">
        <v>154</v>
      </c>
      <c r="H61" s="117" t="s">
        <v>151</v>
      </c>
      <c r="I61" s="118" t="s">
        <v>152</v>
      </c>
      <c r="J61" s="324" t="s">
        <v>155</v>
      </c>
      <c r="K61" s="112"/>
      <c r="L61" s="119"/>
    </row>
    <row r="62" spans="1:28" ht="15" customHeight="1">
      <c r="A62" s="317"/>
      <c r="B62" s="631"/>
      <c r="C62" s="132"/>
      <c r="D62" s="206"/>
      <c r="E62" s="112"/>
      <c r="F62" s="132" t="s">
        <v>17</v>
      </c>
      <c r="G62" s="325" t="s">
        <v>154</v>
      </c>
      <c r="H62" s="112"/>
      <c r="I62" s="112"/>
      <c r="J62" s="112"/>
      <c r="K62" s="112"/>
      <c r="L62" s="119"/>
    </row>
    <row r="63" spans="1:28" ht="15" customHeight="1">
      <c r="A63" s="317"/>
      <c r="B63" s="631"/>
      <c r="C63" s="132"/>
      <c r="D63" s="206"/>
      <c r="E63" s="112"/>
      <c r="F63" s="132"/>
      <c r="G63" s="116"/>
      <c r="H63" s="112"/>
      <c r="I63" s="112"/>
      <c r="J63" s="112"/>
      <c r="K63" s="112"/>
      <c r="L63" s="119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</row>
    <row r="64" spans="1:28" ht="15" customHeight="1">
      <c r="A64" s="317">
        <v>18</v>
      </c>
      <c r="B64" s="631" t="s">
        <v>100</v>
      </c>
      <c r="C64" s="132"/>
      <c r="D64" s="115">
        <f>'INPUT DATA'!D62</f>
        <v>137133000</v>
      </c>
      <c r="E64" s="112" t="s">
        <v>20</v>
      </c>
      <c r="F64" s="132" t="s">
        <v>13</v>
      </c>
      <c r="G64" s="325" t="s">
        <v>154</v>
      </c>
      <c r="H64" s="117" t="s">
        <v>151</v>
      </c>
      <c r="I64" s="118" t="s">
        <v>152</v>
      </c>
      <c r="J64" s="324" t="s">
        <v>155</v>
      </c>
      <c r="K64" s="112"/>
      <c r="L64" s="119"/>
    </row>
    <row r="65" spans="1:12" ht="15" customHeight="1">
      <c r="A65" s="317"/>
      <c r="B65" s="631"/>
      <c r="C65" s="132"/>
      <c r="D65" s="206"/>
      <c r="E65" s="112"/>
      <c r="F65" s="132" t="s">
        <v>17</v>
      </c>
      <c r="G65" s="325" t="s">
        <v>154</v>
      </c>
      <c r="H65" s="112"/>
      <c r="I65" s="112"/>
      <c r="J65" s="112"/>
      <c r="K65" s="112"/>
      <c r="L65" s="119"/>
    </row>
    <row r="66" spans="1:12" ht="15" customHeight="1">
      <c r="A66" s="317"/>
      <c r="B66" s="631"/>
      <c r="C66" s="132"/>
      <c r="D66" s="206"/>
      <c r="E66" s="112"/>
      <c r="F66" s="132"/>
      <c r="G66" s="116"/>
      <c r="H66" s="112"/>
      <c r="I66" s="112"/>
      <c r="J66" s="112"/>
      <c r="K66" s="112"/>
      <c r="L66" s="119"/>
    </row>
    <row r="67" spans="1:12" ht="15" customHeight="1">
      <c r="A67" s="317">
        <v>19</v>
      </c>
      <c r="B67" s="631" t="s">
        <v>130</v>
      </c>
      <c r="C67" s="132"/>
      <c r="D67" s="115">
        <f>'INPUT DATA'!D65</f>
        <v>125403000</v>
      </c>
      <c r="E67" s="112" t="s">
        <v>20</v>
      </c>
      <c r="F67" s="132" t="s">
        <v>13</v>
      </c>
      <c r="G67" s="325" t="s">
        <v>154</v>
      </c>
      <c r="H67" s="117" t="s">
        <v>151</v>
      </c>
      <c r="I67" s="118" t="s">
        <v>152</v>
      </c>
      <c r="J67" s="324" t="s">
        <v>155</v>
      </c>
      <c r="K67" s="112"/>
      <c r="L67" s="119"/>
    </row>
    <row r="68" spans="1:12" ht="15" customHeight="1">
      <c r="A68" s="317"/>
      <c r="B68" s="631"/>
      <c r="C68" s="132"/>
      <c r="D68" s="206"/>
      <c r="E68" s="112"/>
      <c r="F68" s="132" t="s">
        <v>17</v>
      </c>
      <c r="G68" s="325" t="s">
        <v>154</v>
      </c>
      <c r="H68" s="112"/>
      <c r="I68" s="112"/>
      <c r="J68" s="112"/>
      <c r="K68" s="112"/>
      <c r="L68" s="119"/>
    </row>
    <row r="69" spans="1:12" ht="15" customHeight="1">
      <c r="A69" s="317"/>
      <c r="B69" s="631"/>
      <c r="C69" s="132"/>
      <c r="D69" s="206"/>
      <c r="E69" s="112"/>
      <c r="F69" s="132"/>
      <c r="G69" s="116"/>
      <c r="H69" s="112"/>
      <c r="I69" s="112"/>
      <c r="J69" s="112"/>
      <c r="K69" s="112"/>
      <c r="L69" s="119"/>
    </row>
    <row r="70" spans="1:12" ht="15" customHeight="1">
      <c r="A70" s="317">
        <v>20</v>
      </c>
      <c r="B70" s="631" t="s">
        <v>114</v>
      </c>
      <c r="C70" s="132"/>
      <c r="D70" s="115">
        <f>'INPUT DATA'!D68</f>
        <v>519200000</v>
      </c>
      <c r="E70" s="112" t="s">
        <v>20</v>
      </c>
      <c r="F70" s="132" t="s">
        <v>13</v>
      </c>
      <c r="G70" s="325" t="s">
        <v>154</v>
      </c>
      <c r="H70" s="117" t="s">
        <v>151</v>
      </c>
      <c r="I70" s="118" t="s">
        <v>152</v>
      </c>
      <c r="J70" s="324" t="s">
        <v>155</v>
      </c>
      <c r="K70" s="112"/>
      <c r="L70" s="119"/>
    </row>
    <row r="71" spans="1:12" ht="15" customHeight="1">
      <c r="A71" s="317"/>
      <c r="B71" s="631"/>
      <c r="C71" s="132"/>
      <c r="D71" s="206"/>
      <c r="E71" s="112"/>
      <c r="F71" s="132" t="s">
        <v>17</v>
      </c>
      <c r="G71" s="325" t="s">
        <v>154</v>
      </c>
      <c r="H71" s="112"/>
      <c r="I71" s="112"/>
      <c r="J71" s="112"/>
      <c r="K71" s="112"/>
      <c r="L71" s="119"/>
    </row>
    <row r="72" spans="1:12" ht="15" customHeight="1">
      <c r="A72" s="317"/>
      <c r="B72" s="631"/>
      <c r="C72" s="132"/>
      <c r="D72" s="206"/>
      <c r="E72" s="112"/>
      <c r="F72" s="132"/>
      <c r="G72" s="116"/>
      <c r="H72" s="112"/>
      <c r="I72" s="112"/>
      <c r="J72" s="112"/>
      <c r="K72" s="112"/>
      <c r="L72" s="119"/>
    </row>
    <row r="73" spans="1:12" ht="15" customHeight="1">
      <c r="A73" s="317">
        <v>21</v>
      </c>
      <c r="B73" s="631" t="s">
        <v>146</v>
      </c>
      <c r="C73" s="132"/>
      <c r="D73" s="115">
        <f>'INPUT DATA'!D71</f>
        <v>10000000</v>
      </c>
      <c r="E73" s="112" t="s">
        <v>20</v>
      </c>
      <c r="F73" s="132" t="s">
        <v>13</v>
      </c>
      <c r="G73" s="325" t="s">
        <v>154</v>
      </c>
      <c r="H73" s="117" t="s">
        <v>151</v>
      </c>
      <c r="I73" s="118" t="s">
        <v>153</v>
      </c>
      <c r="J73" s="324" t="s">
        <v>155</v>
      </c>
      <c r="K73" s="112"/>
      <c r="L73" s="119"/>
    </row>
    <row r="74" spans="1:12" ht="15" customHeight="1">
      <c r="A74" s="317"/>
      <c r="B74" s="631"/>
      <c r="C74" s="132"/>
      <c r="D74" s="206"/>
      <c r="E74" s="112"/>
      <c r="F74" s="132" t="s">
        <v>17</v>
      </c>
      <c r="G74" s="325" t="s">
        <v>154</v>
      </c>
      <c r="H74" s="112"/>
      <c r="I74" s="112"/>
      <c r="J74" s="112"/>
      <c r="K74" s="112"/>
      <c r="L74" s="119"/>
    </row>
    <row r="75" spans="1:12" ht="15" customHeight="1">
      <c r="A75" s="317"/>
      <c r="B75" s="631"/>
      <c r="C75" s="132"/>
      <c r="D75" s="206"/>
      <c r="E75" s="112"/>
      <c r="F75" s="132"/>
      <c r="G75" s="116"/>
      <c r="H75" s="112"/>
      <c r="I75" s="112"/>
      <c r="J75" s="112"/>
      <c r="K75" s="112"/>
      <c r="L75" s="119"/>
    </row>
    <row r="76" spans="1:12" ht="15" customHeight="1">
      <c r="A76" s="317">
        <v>22</v>
      </c>
      <c r="B76" s="631" t="s">
        <v>147</v>
      </c>
      <c r="C76" s="132"/>
      <c r="D76" s="115">
        <f>'INPUT DATA'!D74</f>
        <v>52200000</v>
      </c>
      <c r="E76" s="402" t="s">
        <v>20</v>
      </c>
      <c r="F76" s="132" t="s">
        <v>13</v>
      </c>
      <c r="G76" s="403" t="s">
        <v>154</v>
      </c>
      <c r="H76" s="117" t="s">
        <v>151</v>
      </c>
      <c r="I76" s="118" t="s">
        <v>153</v>
      </c>
      <c r="J76" s="402" t="s">
        <v>155</v>
      </c>
      <c r="K76" s="402"/>
      <c r="L76" s="119"/>
    </row>
    <row r="77" spans="1:12" ht="15" customHeight="1">
      <c r="A77" s="317"/>
      <c r="B77" s="631"/>
      <c r="C77" s="132"/>
      <c r="D77" s="206"/>
      <c r="E77" s="402"/>
      <c r="F77" s="132" t="s">
        <v>17</v>
      </c>
      <c r="G77" s="403" t="s">
        <v>154</v>
      </c>
      <c r="H77" s="402"/>
      <c r="I77" s="402"/>
      <c r="J77" s="402"/>
      <c r="K77" s="402"/>
      <c r="L77" s="119"/>
    </row>
    <row r="78" spans="1:12" ht="15" customHeight="1">
      <c r="A78" s="318"/>
      <c r="B78" s="638"/>
      <c r="C78" s="165"/>
      <c r="D78" s="314"/>
      <c r="E78" s="404"/>
      <c r="F78" s="165"/>
      <c r="G78" s="122"/>
      <c r="H78" s="404"/>
      <c r="I78" s="404"/>
      <c r="J78" s="404"/>
      <c r="K78" s="404"/>
      <c r="L78" s="119"/>
    </row>
    <row r="79" spans="1:12" ht="15" customHeight="1">
      <c r="A79" s="384">
        <v>23</v>
      </c>
      <c r="B79" s="637" t="s">
        <v>115</v>
      </c>
      <c r="C79" s="385"/>
      <c r="D79" s="386">
        <f>'INPUT DATA'!D77</f>
        <v>148000000</v>
      </c>
      <c r="E79" s="394" t="s">
        <v>20</v>
      </c>
      <c r="F79" s="385" t="s">
        <v>13</v>
      </c>
      <c r="G79" s="388" t="s">
        <v>154</v>
      </c>
      <c r="H79" s="389" t="s">
        <v>151</v>
      </c>
      <c r="I79" s="390" t="s">
        <v>152</v>
      </c>
      <c r="J79" s="394" t="s">
        <v>155</v>
      </c>
      <c r="K79" s="394"/>
      <c r="L79" s="119"/>
    </row>
    <row r="80" spans="1:12" ht="15" customHeight="1">
      <c r="A80" s="317"/>
      <c r="B80" s="631"/>
      <c r="C80" s="132"/>
      <c r="D80" s="206"/>
      <c r="E80" s="393"/>
      <c r="F80" s="132" t="s">
        <v>17</v>
      </c>
      <c r="G80" s="396" t="s">
        <v>154</v>
      </c>
      <c r="H80" s="393"/>
      <c r="I80" s="393"/>
      <c r="J80" s="393"/>
      <c r="K80" s="393"/>
      <c r="L80" s="119"/>
    </row>
    <row r="81" spans="1:12" ht="15" customHeight="1">
      <c r="A81" s="317"/>
      <c r="B81" s="631"/>
      <c r="C81" s="132"/>
      <c r="D81" s="206"/>
      <c r="E81" s="393"/>
      <c r="F81" s="132"/>
      <c r="G81" s="396"/>
      <c r="H81" s="393"/>
      <c r="I81" s="393"/>
      <c r="J81" s="393"/>
      <c r="K81" s="393"/>
      <c r="L81" s="119"/>
    </row>
    <row r="82" spans="1:12" ht="15" customHeight="1">
      <c r="A82" s="317">
        <v>24</v>
      </c>
      <c r="B82" s="631" t="s">
        <v>45</v>
      </c>
      <c r="C82" s="132"/>
      <c r="D82" s="115">
        <f>'INPUT DATA'!D80</f>
        <v>41000000</v>
      </c>
      <c r="E82" s="112" t="s">
        <v>20</v>
      </c>
      <c r="F82" s="132" t="s">
        <v>13</v>
      </c>
      <c r="G82" s="325" t="s">
        <v>154</v>
      </c>
      <c r="H82" s="117" t="s">
        <v>151</v>
      </c>
      <c r="I82" s="118" t="s">
        <v>152</v>
      </c>
      <c r="J82" s="324" t="s">
        <v>155</v>
      </c>
      <c r="K82" s="112"/>
      <c r="L82" s="119"/>
    </row>
    <row r="83" spans="1:12" ht="15" customHeight="1">
      <c r="A83" s="317"/>
      <c r="B83" s="631"/>
      <c r="C83" s="132"/>
      <c r="D83" s="206"/>
      <c r="E83" s="112"/>
      <c r="F83" s="132" t="s">
        <v>17</v>
      </c>
      <c r="G83" s="325" t="s">
        <v>154</v>
      </c>
      <c r="H83" s="112"/>
      <c r="I83" s="112"/>
      <c r="J83" s="112"/>
      <c r="K83" s="112"/>
      <c r="L83" s="119"/>
    </row>
    <row r="84" spans="1:12" ht="15" customHeight="1">
      <c r="A84" s="317"/>
      <c r="B84" s="631"/>
      <c r="C84" s="132"/>
      <c r="D84" s="206"/>
      <c r="E84" s="112"/>
      <c r="F84" s="132"/>
      <c r="G84" s="116"/>
      <c r="H84" s="112"/>
      <c r="I84" s="112"/>
      <c r="J84" s="112"/>
      <c r="K84" s="112"/>
      <c r="L84" s="119"/>
    </row>
    <row r="85" spans="1:12" ht="15" customHeight="1">
      <c r="A85" s="317">
        <v>25</v>
      </c>
      <c r="B85" s="631" t="s">
        <v>77</v>
      </c>
      <c r="C85" s="132"/>
      <c r="D85" s="115">
        <f>'INPUT DATA'!D83</f>
        <v>67188000</v>
      </c>
      <c r="E85" s="112" t="s">
        <v>20</v>
      </c>
      <c r="F85" s="132" t="s">
        <v>13</v>
      </c>
      <c r="G85" s="325" t="s">
        <v>154</v>
      </c>
      <c r="H85" s="117" t="s">
        <v>151</v>
      </c>
      <c r="I85" s="118" t="s">
        <v>152</v>
      </c>
      <c r="J85" s="324" t="s">
        <v>155</v>
      </c>
      <c r="K85" s="112"/>
      <c r="L85" s="119"/>
    </row>
    <row r="86" spans="1:12" ht="15" customHeight="1">
      <c r="A86" s="317"/>
      <c r="B86" s="631"/>
      <c r="C86" s="132"/>
      <c r="D86" s="206"/>
      <c r="E86" s="112"/>
      <c r="F86" s="132" t="s">
        <v>17</v>
      </c>
      <c r="G86" s="325" t="s">
        <v>154</v>
      </c>
      <c r="H86" s="112"/>
      <c r="I86" s="112"/>
      <c r="J86" s="112"/>
      <c r="K86" s="112"/>
      <c r="L86" s="119"/>
    </row>
    <row r="87" spans="1:12" ht="15" customHeight="1">
      <c r="A87" s="317"/>
      <c r="B87" s="631"/>
      <c r="C87" s="132"/>
      <c r="D87" s="206"/>
      <c r="E87" s="112"/>
      <c r="F87" s="132"/>
      <c r="G87" s="116"/>
      <c r="H87" s="112"/>
      <c r="I87" s="112"/>
      <c r="J87" s="112"/>
      <c r="K87" s="112"/>
      <c r="L87" s="119"/>
    </row>
    <row r="88" spans="1:12" ht="15" customHeight="1">
      <c r="A88" s="317">
        <v>26</v>
      </c>
      <c r="B88" s="631" t="s">
        <v>103</v>
      </c>
      <c r="C88" s="132"/>
      <c r="D88" s="115">
        <f>'INPUT DATA'!D86</f>
        <v>101150000</v>
      </c>
      <c r="E88" s="176" t="s">
        <v>20</v>
      </c>
      <c r="F88" s="132" t="s">
        <v>13</v>
      </c>
      <c r="G88" s="325" t="s">
        <v>154</v>
      </c>
      <c r="H88" s="117" t="s">
        <v>151</v>
      </c>
      <c r="I88" s="118" t="s">
        <v>152</v>
      </c>
      <c r="J88" s="324" t="s">
        <v>155</v>
      </c>
      <c r="K88" s="176"/>
      <c r="L88" s="119"/>
    </row>
    <row r="89" spans="1:12" ht="15" customHeight="1">
      <c r="A89" s="317"/>
      <c r="B89" s="631"/>
      <c r="C89" s="132"/>
      <c r="D89" s="206"/>
      <c r="E89" s="176"/>
      <c r="F89" s="132" t="s">
        <v>17</v>
      </c>
      <c r="G89" s="325" t="s">
        <v>154</v>
      </c>
      <c r="H89" s="176"/>
      <c r="I89" s="176"/>
      <c r="J89" s="176"/>
      <c r="K89" s="176"/>
      <c r="L89" s="119"/>
    </row>
    <row r="90" spans="1:12" ht="15" customHeight="1">
      <c r="A90" s="317"/>
      <c r="B90" s="631"/>
      <c r="C90" s="132"/>
      <c r="D90" s="206"/>
      <c r="E90" s="176"/>
      <c r="F90" s="132"/>
      <c r="G90" s="177"/>
      <c r="H90" s="176"/>
      <c r="I90" s="176"/>
      <c r="J90" s="176"/>
      <c r="K90" s="176"/>
      <c r="L90" s="119"/>
    </row>
    <row r="91" spans="1:12" ht="15" customHeight="1">
      <c r="A91" s="317">
        <v>27</v>
      </c>
      <c r="B91" s="631" t="s">
        <v>118</v>
      </c>
      <c r="C91" s="132"/>
      <c r="D91" s="115">
        <f>'INPUT DATA'!D89</f>
        <v>60720000</v>
      </c>
      <c r="E91" s="176" t="s">
        <v>20</v>
      </c>
      <c r="F91" s="132" t="s">
        <v>13</v>
      </c>
      <c r="G91" s="325" t="s">
        <v>154</v>
      </c>
      <c r="H91" s="117" t="s">
        <v>151</v>
      </c>
      <c r="I91" s="118" t="s">
        <v>152</v>
      </c>
      <c r="J91" s="324" t="s">
        <v>155</v>
      </c>
      <c r="K91" s="176"/>
      <c r="L91" s="119"/>
    </row>
    <row r="92" spans="1:12" s="120" customFormat="1" ht="15" customHeight="1">
      <c r="A92" s="317"/>
      <c r="B92" s="631"/>
      <c r="C92" s="132"/>
      <c r="D92" s="206"/>
      <c r="E92" s="176"/>
      <c r="F92" s="132" t="s">
        <v>17</v>
      </c>
      <c r="G92" s="325" t="s">
        <v>154</v>
      </c>
      <c r="H92" s="176"/>
      <c r="I92" s="176"/>
      <c r="J92" s="176"/>
      <c r="K92" s="176"/>
    </row>
    <row r="93" spans="1:12" s="120" customFormat="1" ht="15" customHeight="1">
      <c r="A93" s="317"/>
      <c r="B93" s="631"/>
      <c r="C93" s="132"/>
      <c r="D93" s="206"/>
      <c r="E93" s="176"/>
      <c r="F93" s="132"/>
      <c r="G93" s="177"/>
      <c r="H93" s="176"/>
      <c r="I93" s="176"/>
      <c r="J93" s="176"/>
      <c r="K93" s="176"/>
    </row>
    <row r="94" spans="1:12" s="120" customFormat="1" ht="15" customHeight="1">
      <c r="A94" s="317">
        <v>28</v>
      </c>
      <c r="B94" s="631" t="s">
        <v>116</v>
      </c>
      <c r="C94" s="132"/>
      <c r="D94" s="115">
        <f>'INPUT DATA'!D92</f>
        <v>5574000</v>
      </c>
      <c r="E94" s="322" t="s">
        <v>20</v>
      </c>
      <c r="F94" s="132" t="s">
        <v>13</v>
      </c>
      <c r="G94" s="325" t="s">
        <v>154</v>
      </c>
      <c r="H94" s="117" t="s">
        <v>151</v>
      </c>
      <c r="I94" s="118" t="s">
        <v>152</v>
      </c>
      <c r="J94" s="324" t="s">
        <v>155</v>
      </c>
      <c r="K94" s="322"/>
    </row>
    <row r="95" spans="1:12" s="120" customFormat="1" ht="15" customHeight="1">
      <c r="A95" s="317"/>
      <c r="B95" s="631"/>
      <c r="C95" s="132"/>
      <c r="D95" s="206"/>
      <c r="E95" s="322"/>
      <c r="F95" s="132" t="s">
        <v>17</v>
      </c>
      <c r="G95" s="325" t="s">
        <v>154</v>
      </c>
      <c r="H95" s="322"/>
      <c r="I95" s="322"/>
      <c r="J95" s="322"/>
      <c r="K95" s="322"/>
    </row>
    <row r="96" spans="1:12" s="120" customFormat="1" ht="15" customHeight="1">
      <c r="A96" s="317"/>
      <c r="B96" s="631"/>
      <c r="C96" s="132"/>
      <c r="D96" s="206"/>
      <c r="E96" s="322"/>
      <c r="F96" s="132"/>
      <c r="G96" s="323"/>
      <c r="H96" s="322"/>
      <c r="I96" s="322"/>
      <c r="J96" s="322"/>
      <c r="K96" s="322"/>
    </row>
    <row r="97" spans="1:12" s="120" customFormat="1" ht="15" customHeight="1">
      <c r="A97" s="317">
        <v>29</v>
      </c>
      <c r="B97" s="631" t="s">
        <v>78</v>
      </c>
      <c r="C97" s="132"/>
      <c r="D97" s="115">
        <f>'INPUT DATA'!D95</f>
        <v>92500000</v>
      </c>
      <c r="E97" s="310" t="s">
        <v>20</v>
      </c>
      <c r="F97" s="132" t="s">
        <v>13</v>
      </c>
      <c r="G97" s="325" t="s">
        <v>154</v>
      </c>
      <c r="H97" s="117" t="s">
        <v>151</v>
      </c>
      <c r="I97" s="118" t="s">
        <v>152</v>
      </c>
      <c r="J97" s="324" t="s">
        <v>155</v>
      </c>
      <c r="K97" s="176"/>
    </row>
    <row r="98" spans="1:12" s="120" customFormat="1" ht="15" customHeight="1">
      <c r="A98" s="317"/>
      <c r="B98" s="631"/>
      <c r="C98" s="132"/>
      <c r="D98" s="233"/>
      <c r="E98" s="310"/>
      <c r="F98" s="132" t="s">
        <v>17</v>
      </c>
      <c r="G98" s="325" t="s">
        <v>154</v>
      </c>
      <c r="H98" s="176"/>
      <c r="I98" s="176"/>
      <c r="J98" s="176"/>
      <c r="K98" s="176"/>
    </row>
    <row r="99" spans="1:12" s="120" customFormat="1" ht="15" customHeight="1">
      <c r="A99" s="317"/>
      <c r="B99" s="631"/>
      <c r="C99" s="132"/>
      <c r="D99" s="233"/>
      <c r="E99" s="310"/>
      <c r="F99" s="132"/>
      <c r="G99" s="177"/>
      <c r="H99" s="176"/>
      <c r="I99" s="176"/>
      <c r="J99" s="176"/>
      <c r="K99" s="176"/>
    </row>
    <row r="100" spans="1:12" s="120" customFormat="1" ht="15" customHeight="1">
      <c r="A100" s="317">
        <v>30</v>
      </c>
      <c r="B100" s="631" t="s">
        <v>80</v>
      </c>
      <c r="C100" s="132"/>
      <c r="D100" s="115">
        <f>'INPUT DATA'!D98</f>
        <v>30150000</v>
      </c>
      <c r="E100" s="310" t="s">
        <v>20</v>
      </c>
      <c r="F100" s="132" t="s">
        <v>13</v>
      </c>
      <c r="G100" s="325" t="s">
        <v>154</v>
      </c>
      <c r="H100" s="117" t="s">
        <v>151</v>
      </c>
      <c r="I100" s="118" t="s">
        <v>152</v>
      </c>
      <c r="J100" s="324" t="s">
        <v>155</v>
      </c>
      <c r="K100" s="176"/>
    </row>
    <row r="101" spans="1:12" s="120" customFormat="1" ht="15" customHeight="1">
      <c r="A101" s="317"/>
      <c r="B101" s="631"/>
      <c r="C101" s="132"/>
      <c r="D101" s="206"/>
      <c r="E101" s="310"/>
      <c r="F101" s="132" t="s">
        <v>17</v>
      </c>
      <c r="G101" s="325" t="s">
        <v>154</v>
      </c>
      <c r="H101" s="176"/>
      <c r="I101" s="176"/>
      <c r="J101" s="176"/>
      <c r="K101" s="176"/>
    </row>
    <row r="102" spans="1:12" ht="15" customHeight="1">
      <c r="A102" s="317"/>
      <c r="B102" s="631"/>
      <c r="C102" s="132"/>
      <c r="D102" s="206"/>
      <c r="E102" s="310"/>
      <c r="F102" s="132"/>
      <c r="G102" s="177"/>
      <c r="H102" s="176"/>
      <c r="I102" s="176"/>
      <c r="J102" s="176"/>
      <c r="K102" s="176"/>
    </row>
    <row r="103" spans="1:12" ht="15" customHeight="1">
      <c r="A103" s="317">
        <v>31</v>
      </c>
      <c r="B103" s="631" t="s">
        <v>59</v>
      </c>
      <c r="C103" s="132"/>
      <c r="D103" s="115">
        <f>'INPUT DATA'!D101</f>
        <v>12500000</v>
      </c>
      <c r="E103" s="310" t="s">
        <v>20</v>
      </c>
      <c r="F103" s="132" t="s">
        <v>13</v>
      </c>
      <c r="G103" s="325" t="s">
        <v>154</v>
      </c>
      <c r="H103" s="117" t="s">
        <v>151</v>
      </c>
      <c r="I103" s="118" t="s">
        <v>152</v>
      </c>
      <c r="J103" s="324" t="s">
        <v>155</v>
      </c>
      <c r="K103" s="176"/>
    </row>
    <row r="104" spans="1:12" ht="15" customHeight="1">
      <c r="A104" s="317"/>
      <c r="B104" s="631"/>
      <c r="C104" s="132"/>
      <c r="D104" s="206"/>
      <c r="E104" s="310"/>
      <c r="F104" s="132" t="s">
        <v>17</v>
      </c>
      <c r="G104" s="325" t="s">
        <v>154</v>
      </c>
      <c r="H104" s="176"/>
      <c r="I104" s="176"/>
      <c r="J104" s="176"/>
      <c r="K104" s="176"/>
    </row>
    <row r="105" spans="1:12" ht="15" customHeight="1">
      <c r="A105" s="317"/>
      <c r="B105" s="631"/>
      <c r="C105" s="132"/>
      <c r="D105" s="206"/>
      <c r="E105" s="310"/>
      <c r="F105" s="132"/>
      <c r="G105" s="177"/>
      <c r="H105" s="176"/>
      <c r="I105" s="176"/>
      <c r="J105" s="176"/>
      <c r="K105" s="176"/>
    </row>
    <row r="106" spans="1:12" ht="15" customHeight="1">
      <c r="A106" s="317">
        <v>32</v>
      </c>
      <c r="B106" s="631" t="s">
        <v>82</v>
      </c>
      <c r="C106" s="132"/>
      <c r="D106" s="115">
        <f>'INPUT DATA'!D104</f>
        <v>140000000</v>
      </c>
      <c r="E106" s="310" t="s">
        <v>20</v>
      </c>
      <c r="F106" s="132" t="s">
        <v>13</v>
      </c>
      <c r="G106" s="325" t="s">
        <v>154</v>
      </c>
      <c r="H106" s="117" t="s">
        <v>151</v>
      </c>
      <c r="I106" s="118" t="s">
        <v>152</v>
      </c>
      <c r="J106" s="324" t="s">
        <v>155</v>
      </c>
      <c r="K106" s="112"/>
    </row>
    <row r="107" spans="1:12" ht="15" customHeight="1">
      <c r="A107" s="317"/>
      <c r="B107" s="631"/>
      <c r="C107" s="132"/>
      <c r="D107" s="233"/>
      <c r="E107" s="310"/>
      <c r="F107" s="132" t="s">
        <v>17</v>
      </c>
      <c r="G107" s="325" t="s">
        <v>154</v>
      </c>
      <c r="H107" s="151"/>
      <c r="I107" s="151"/>
      <c r="J107" s="151"/>
      <c r="K107" s="112"/>
    </row>
    <row r="108" spans="1:12" ht="15" customHeight="1">
      <c r="A108" s="317"/>
      <c r="B108" s="631"/>
      <c r="C108" s="132"/>
      <c r="D108" s="233"/>
      <c r="E108" s="310"/>
      <c r="F108" s="132"/>
      <c r="G108" s="152"/>
      <c r="H108" s="151"/>
      <c r="I108" s="151"/>
      <c r="J108" s="151"/>
      <c r="K108" s="112"/>
    </row>
    <row r="109" spans="1:12" ht="15" customHeight="1">
      <c r="A109" s="317">
        <v>33</v>
      </c>
      <c r="B109" s="631" t="s">
        <v>79</v>
      </c>
      <c r="C109" s="132"/>
      <c r="D109" s="115">
        <f>'INPUT DATA'!D107</f>
        <v>26812000</v>
      </c>
      <c r="E109" s="310" t="s">
        <v>20</v>
      </c>
      <c r="F109" s="132" t="s">
        <v>13</v>
      </c>
      <c r="G109" s="325" t="s">
        <v>154</v>
      </c>
      <c r="H109" s="117" t="s">
        <v>151</v>
      </c>
      <c r="I109" s="118" t="s">
        <v>152</v>
      </c>
      <c r="J109" s="324" t="s">
        <v>155</v>
      </c>
      <c r="K109" s="112"/>
    </row>
    <row r="110" spans="1:12" ht="15" customHeight="1">
      <c r="A110" s="317"/>
      <c r="B110" s="631"/>
      <c r="C110" s="132"/>
      <c r="D110" s="206"/>
      <c r="E110" s="112"/>
      <c r="F110" s="132" t="s">
        <v>17</v>
      </c>
      <c r="G110" s="325" t="s">
        <v>154</v>
      </c>
      <c r="H110" s="112"/>
      <c r="I110" s="112"/>
      <c r="J110" s="112"/>
      <c r="K110" s="112"/>
    </row>
    <row r="111" spans="1:12" ht="15" customHeight="1">
      <c r="A111" s="317"/>
      <c r="B111" s="631"/>
      <c r="C111" s="132"/>
      <c r="D111" s="206"/>
      <c r="E111" s="112"/>
      <c r="F111" s="132"/>
      <c r="G111" s="116"/>
      <c r="H111" s="112"/>
      <c r="I111" s="112"/>
      <c r="J111" s="112"/>
      <c r="K111" s="112"/>
    </row>
    <row r="112" spans="1:12" ht="15" customHeight="1">
      <c r="A112" s="317">
        <v>34</v>
      </c>
      <c r="B112" s="631" t="s">
        <v>137</v>
      </c>
      <c r="C112" s="132"/>
      <c r="D112" s="115">
        <f>'INPUT DATA'!D110</f>
        <v>5000000</v>
      </c>
      <c r="E112" s="402" t="s">
        <v>20</v>
      </c>
      <c r="F112" s="132" t="s">
        <v>13</v>
      </c>
      <c r="G112" s="403" t="s">
        <v>154</v>
      </c>
      <c r="H112" s="117" t="s">
        <v>151</v>
      </c>
      <c r="I112" s="118" t="s">
        <v>152</v>
      </c>
      <c r="J112" s="631" t="s">
        <v>155</v>
      </c>
      <c r="K112" s="402"/>
      <c r="L112" s="119"/>
    </row>
    <row r="113" spans="1:13" ht="15" customHeight="1">
      <c r="A113" s="317"/>
      <c r="B113" s="631"/>
      <c r="C113" s="132"/>
      <c r="D113" s="206"/>
      <c r="E113" s="402"/>
      <c r="F113" s="132" t="s">
        <v>17</v>
      </c>
      <c r="G113" s="403" t="s">
        <v>154</v>
      </c>
      <c r="H113" s="402"/>
      <c r="I113" s="402"/>
      <c r="J113" s="631"/>
      <c r="K113" s="402"/>
      <c r="L113" s="119"/>
    </row>
    <row r="114" spans="1:13" ht="15" customHeight="1">
      <c r="A114" s="318"/>
      <c r="B114" s="638"/>
      <c r="C114" s="165"/>
      <c r="D114" s="314"/>
      <c r="E114" s="404"/>
      <c r="F114" s="165"/>
      <c r="G114" s="122"/>
      <c r="H114" s="404"/>
      <c r="I114" s="404"/>
      <c r="J114" s="404"/>
      <c r="K114" s="404"/>
      <c r="L114" s="119"/>
    </row>
    <row r="115" spans="1:13" ht="15" customHeight="1">
      <c r="A115" s="384">
        <v>35</v>
      </c>
      <c r="B115" s="637" t="s">
        <v>136</v>
      </c>
      <c r="C115" s="385"/>
      <c r="D115" s="386">
        <f>'INPUT DATA'!D113</f>
        <v>25000000</v>
      </c>
      <c r="E115" s="394" t="s">
        <v>20</v>
      </c>
      <c r="F115" s="385" t="s">
        <v>13</v>
      </c>
      <c r="G115" s="388" t="s">
        <v>154</v>
      </c>
      <c r="H115" s="389" t="s">
        <v>151</v>
      </c>
      <c r="I115" s="390" t="s">
        <v>152</v>
      </c>
      <c r="J115" s="394" t="s">
        <v>155</v>
      </c>
      <c r="K115" s="394"/>
      <c r="L115" s="119"/>
    </row>
    <row r="116" spans="1:13" ht="15" customHeight="1">
      <c r="A116" s="317"/>
      <c r="B116" s="631"/>
      <c r="C116" s="132"/>
      <c r="D116" s="206"/>
      <c r="E116" s="393"/>
      <c r="F116" s="132" t="s">
        <v>17</v>
      </c>
      <c r="G116" s="396" t="s">
        <v>154</v>
      </c>
      <c r="H116" s="393"/>
      <c r="I116" s="393"/>
      <c r="J116" s="393"/>
      <c r="K116" s="393"/>
      <c r="L116" s="119"/>
    </row>
    <row r="117" spans="1:13" ht="15" customHeight="1">
      <c r="A117" s="317"/>
      <c r="B117" s="631"/>
      <c r="C117" s="132"/>
      <c r="D117" s="233"/>
      <c r="E117" s="393"/>
      <c r="F117" s="132"/>
      <c r="G117" s="396"/>
      <c r="H117" s="393"/>
      <c r="I117" s="393"/>
      <c r="J117" s="393"/>
      <c r="K117" s="393"/>
      <c r="L117" s="119"/>
    </row>
    <row r="118" spans="1:13" ht="15" customHeight="1">
      <c r="A118" s="317">
        <v>36</v>
      </c>
      <c r="B118" s="631" t="s">
        <v>117</v>
      </c>
      <c r="C118" s="132"/>
      <c r="D118" s="115">
        <f>'INPUT DATA'!D116</f>
        <v>12260000</v>
      </c>
      <c r="E118" s="393" t="s">
        <v>20</v>
      </c>
      <c r="F118" s="132" t="s">
        <v>13</v>
      </c>
      <c r="G118" s="396" t="s">
        <v>154</v>
      </c>
      <c r="H118" s="117" t="s">
        <v>151</v>
      </c>
      <c r="I118" s="118" t="s">
        <v>152</v>
      </c>
      <c r="J118" s="393" t="s">
        <v>155</v>
      </c>
      <c r="K118" s="393"/>
      <c r="L118" s="119"/>
    </row>
    <row r="119" spans="1:13" ht="15" customHeight="1">
      <c r="A119" s="317"/>
      <c r="B119" s="631"/>
      <c r="C119" s="132"/>
      <c r="D119" s="206"/>
      <c r="E119" s="370"/>
      <c r="F119" s="132" t="s">
        <v>17</v>
      </c>
      <c r="G119" s="372" t="s">
        <v>154</v>
      </c>
      <c r="H119" s="370"/>
      <c r="I119" s="370"/>
      <c r="J119" s="370"/>
      <c r="K119" s="370"/>
      <c r="L119" s="119"/>
    </row>
    <row r="120" spans="1:13" ht="15" customHeight="1">
      <c r="A120" s="317"/>
      <c r="B120" s="631"/>
      <c r="C120" s="132"/>
      <c r="D120" s="206"/>
      <c r="E120" s="370"/>
      <c r="F120" s="639"/>
      <c r="G120" s="640"/>
      <c r="H120" s="370"/>
      <c r="I120" s="370"/>
      <c r="J120" s="370"/>
      <c r="K120" s="370"/>
    </row>
    <row r="121" spans="1:13" ht="15" customHeight="1">
      <c r="A121" s="317">
        <v>37</v>
      </c>
      <c r="B121" s="631" t="s">
        <v>119</v>
      </c>
      <c r="C121" s="132"/>
      <c r="D121" s="115">
        <f>'INPUT DATA'!D119</f>
        <v>51100000</v>
      </c>
      <c r="E121" s="112" t="s">
        <v>20</v>
      </c>
      <c r="F121" s="132" t="s">
        <v>13</v>
      </c>
      <c r="G121" s="325" t="s">
        <v>154</v>
      </c>
      <c r="H121" s="117" t="s">
        <v>151</v>
      </c>
      <c r="I121" s="118" t="s">
        <v>152</v>
      </c>
      <c r="J121" s="324" t="s">
        <v>155</v>
      </c>
      <c r="K121" s="112"/>
      <c r="L121" s="119"/>
    </row>
    <row r="122" spans="1:13" ht="15" customHeight="1">
      <c r="A122" s="317"/>
      <c r="B122" s="631"/>
      <c r="C122" s="132"/>
      <c r="D122" s="206"/>
      <c r="E122" s="112"/>
      <c r="F122" s="132" t="s">
        <v>17</v>
      </c>
      <c r="G122" s="325" t="s">
        <v>154</v>
      </c>
      <c r="H122" s="112"/>
      <c r="I122" s="112"/>
      <c r="J122" s="112"/>
      <c r="K122" s="112"/>
      <c r="L122" s="119"/>
      <c r="M122" s="113" t="s">
        <v>3</v>
      </c>
    </row>
    <row r="123" spans="1:13" ht="15" customHeight="1">
      <c r="A123" s="317"/>
      <c r="B123" s="631"/>
      <c r="C123" s="132"/>
      <c r="D123" s="206"/>
      <c r="E123" s="112"/>
      <c r="F123" s="132"/>
      <c r="G123" s="116"/>
      <c r="H123" s="112"/>
      <c r="I123" s="112"/>
      <c r="J123" s="112"/>
      <c r="K123" s="112"/>
      <c r="L123" s="119"/>
    </row>
    <row r="124" spans="1:13" ht="15" customHeight="1">
      <c r="A124" s="317">
        <v>38</v>
      </c>
      <c r="B124" s="631" t="s">
        <v>148</v>
      </c>
      <c r="C124" s="132"/>
      <c r="D124" s="115">
        <f>'INPUT DATA'!D122</f>
        <v>0</v>
      </c>
      <c r="E124" s="112" t="s">
        <v>20</v>
      </c>
      <c r="F124" s="132" t="s">
        <v>13</v>
      </c>
      <c r="G124" s="325" t="s">
        <v>154</v>
      </c>
      <c r="H124" s="117" t="s">
        <v>151</v>
      </c>
      <c r="I124" s="118" t="s">
        <v>152</v>
      </c>
      <c r="J124" s="324" t="s">
        <v>155</v>
      </c>
      <c r="K124" s="112"/>
      <c r="L124" s="119"/>
    </row>
    <row r="125" spans="1:13" ht="15" customHeight="1">
      <c r="A125" s="317"/>
      <c r="B125" s="631"/>
      <c r="C125" s="132"/>
      <c r="D125" s="206"/>
      <c r="E125" s="112"/>
      <c r="F125" s="132" t="s">
        <v>17</v>
      </c>
      <c r="G125" s="325" t="s">
        <v>154</v>
      </c>
      <c r="H125" s="112"/>
      <c r="I125" s="112"/>
      <c r="J125" s="112"/>
      <c r="K125" s="112"/>
      <c r="L125" s="119"/>
    </row>
    <row r="126" spans="1:13" ht="15" customHeight="1">
      <c r="A126" s="317"/>
      <c r="B126" s="631"/>
      <c r="C126" s="132"/>
      <c r="D126" s="206"/>
      <c r="E126" s="112"/>
      <c r="F126" s="132"/>
      <c r="G126" s="116"/>
      <c r="H126" s="112"/>
      <c r="I126" s="112"/>
      <c r="J126" s="112"/>
      <c r="K126" s="112"/>
      <c r="L126" s="119"/>
    </row>
    <row r="127" spans="1:13" ht="15" customHeight="1">
      <c r="A127" s="317">
        <v>39</v>
      </c>
      <c r="B127" s="631" t="s">
        <v>149</v>
      </c>
      <c r="C127" s="132"/>
      <c r="D127" s="115">
        <f>'INPUT DATA'!D125</f>
        <v>83000000</v>
      </c>
      <c r="E127" s="112" t="s">
        <v>20</v>
      </c>
      <c r="F127" s="132" t="s">
        <v>13</v>
      </c>
      <c r="G127" s="325" t="s">
        <v>154</v>
      </c>
      <c r="H127" s="117" t="s">
        <v>151</v>
      </c>
      <c r="I127" s="118" t="s">
        <v>152</v>
      </c>
      <c r="J127" s="324" t="s">
        <v>155</v>
      </c>
      <c r="K127" s="112"/>
      <c r="L127" s="119"/>
    </row>
    <row r="128" spans="1:13" ht="15" customHeight="1">
      <c r="A128" s="317"/>
      <c r="B128" s="631"/>
      <c r="C128" s="132"/>
      <c r="D128" s="237"/>
      <c r="E128" s="112"/>
      <c r="F128" s="132" t="s">
        <v>17</v>
      </c>
      <c r="G128" s="325" t="s">
        <v>154</v>
      </c>
      <c r="H128" s="112"/>
      <c r="I128" s="112"/>
      <c r="J128" s="112"/>
      <c r="K128" s="112"/>
      <c r="L128" s="119"/>
    </row>
    <row r="129" spans="1:12" ht="15" customHeight="1">
      <c r="A129" s="317"/>
      <c r="B129" s="631"/>
      <c r="C129" s="132"/>
      <c r="D129" s="205"/>
      <c r="E129" s="112"/>
      <c r="F129" s="132"/>
      <c r="G129" s="116" t="s">
        <v>3</v>
      </c>
      <c r="H129" s="112"/>
      <c r="I129" s="112"/>
      <c r="J129" s="112"/>
      <c r="K129" s="112"/>
      <c r="L129" s="119"/>
    </row>
    <row r="130" spans="1:12" ht="15" customHeight="1">
      <c r="A130" s="317">
        <v>40</v>
      </c>
      <c r="B130" s="631" t="s">
        <v>159</v>
      </c>
      <c r="C130" s="132"/>
      <c r="D130" s="115">
        <f>'INPUT DATA'!D128</f>
        <v>10000000</v>
      </c>
      <c r="E130" s="393" t="s">
        <v>20</v>
      </c>
      <c r="F130" s="132" t="s">
        <v>13</v>
      </c>
      <c r="G130" s="396" t="s">
        <v>154</v>
      </c>
      <c r="H130" s="117" t="s">
        <v>163</v>
      </c>
      <c r="I130" s="118" t="s">
        <v>152</v>
      </c>
      <c r="J130" s="393" t="s">
        <v>155</v>
      </c>
      <c r="K130" s="393"/>
      <c r="L130" s="119"/>
    </row>
    <row r="131" spans="1:12" ht="15" customHeight="1">
      <c r="A131" s="317"/>
      <c r="B131" s="631"/>
      <c r="C131" s="132"/>
      <c r="D131" s="237"/>
      <c r="E131" s="393"/>
      <c r="F131" s="132" t="s">
        <v>17</v>
      </c>
      <c r="G131" s="396" t="s">
        <v>154</v>
      </c>
      <c r="H131" s="393"/>
      <c r="I131" s="393"/>
      <c r="J131" s="393"/>
      <c r="K131" s="393"/>
      <c r="L131" s="119"/>
    </row>
    <row r="132" spans="1:12" ht="15" customHeight="1">
      <c r="A132" s="317"/>
      <c r="B132" s="631"/>
      <c r="C132" s="132"/>
      <c r="D132" s="205"/>
      <c r="E132" s="393"/>
      <c r="F132" s="132"/>
      <c r="G132" s="396" t="s">
        <v>3</v>
      </c>
      <c r="H132" s="393"/>
      <c r="I132" s="393"/>
      <c r="J132" s="393"/>
      <c r="K132" s="393"/>
      <c r="L132" s="119"/>
    </row>
    <row r="133" spans="1:12" ht="15" customHeight="1">
      <c r="A133" s="317">
        <v>41</v>
      </c>
      <c r="B133" s="631" t="s">
        <v>160</v>
      </c>
      <c r="C133" s="132"/>
      <c r="D133" s="115">
        <f>'INPUT DATA'!D131</f>
        <v>15000000</v>
      </c>
      <c r="E133" s="393" t="s">
        <v>20</v>
      </c>
      <c r="F133" s="132" t="s">
        <v>13</v>
      </c>
      <c r="G133" s="396" t="s">
        <v>154</v>
      </c>
      <c r="H133" s="117" t="s">
        <v>163</v>
      </c>
      <c r="I133" s="118" t="s">
        <v>152</v>
      </c>
      <c r="J133" s="393" t="s">
        <v>155</v>
      </c>
      <c r="K133" s="393"/>
      <c r="L133" s="119"/>
    </row>
    <row r="134" spans="1:12" ht="15" customHeight="1">
      <c r="A134" s="317"/>
      <c r="B134" s="631"/>
      <c r="C134" s="132"/>
      <c r="D134" s="237"/>
      <c r="E134" s="393"/>
      <c r="F134" s="132" t="s">
        <v>17</v>
      </c>
      <c r="G134" s="396" t="s">
        <v>154</v>
      </c>
      <c r="H134" s="393"/>
      <c r="I134" s="393"/>
      <c r="J134" s="393"/>
      <c r="K134" s="393"/>
      <c r="L134" s="119"/>
    </row>
    <row r="135" spans="1:12" ht="15" customHeight="1">
      <c r="A135" s="317"/>
      <c r="B135" s="631"/>
      <c r="C135" s="132"/>
      <c r="D135" s="205"/>
      <c r="E135" s="393"/>
      <c r="F135" s="132"/>
      <c r="G135" s="396" t="s">
        <v>3</v>
      </c>
      <c r="H135" s="393"/>
      <c r="I135" s="393"/>
      <c r="J135" s="393"/>
      <c r="K135" s="393"/>
      <c r="L135" s="119"/>
    </row>
    <row r="136" spans="1:12" ht="15" customHeight="1">
      <c r="A136" s="317">
        <v>42</v>
      </c>
      <c r="B136" s="631" t="s">
        <v>161</v>
      </c>
      <c r="C136" s="132"/>
      <c r="D136" s="115">
        <f>'INPUT DATA'!D134</f>
        <v>185000000</v>
      </c>
      <c r="E136" s="393" t="s">
        <v>20</v>
      </c>
      <c r="F136" s="132" t="s">
        <v>13</v>
      </c>
      <c r="G136" s="396" t="s">
        <v>154</v>
      </c>
      <c r="H136" s="117" t="s">
        <v>163</v>
      </c>
      <c r="I136" s="118" t="s">
        <v>152</v>
      </c>
      <c r="J136" s="393" t="s">
        <v>155</v>
      </c>
      <c r="K136" s="393"/>
      <c r="L136" s="119"/>
    </row>
    <row r="137" spans="1:12" ht="15" customHeight="1">
      <c r="A137" s="317"/>
      <c r="B137" s="631"/>
      <c r="C137" s="132"/>
      <c r="D137" s="237"/>
      <c r="E137" s="393"/>
      <c r="F137" s="132" t="s">
        <v>17</v>
      </c>
      <c r="G137" s="396" t="s">
        <v>154</v>
      </c>
      <c r="H137" s="393"/>
      <c r="I137" s="393"/>
      <c r="J137" s="393"/>
      <c r="K137" s="393"/>
      <c r="L137" s="119"/>
    </row>
    <row r="138" spans="1:12" ht="15" customHeight="1">
      <c r="A138" s="317"/>
      <c r="B138" s="631"/>
      <c r="C138" s="132"/>
      <c r="D138" s="205"/>
      <c r="E138" s="393"/>
      <c r="F138" s="132"/>
      <c r="G138" s="396" t="s">
        <v>3</v>
      </c>
      <c r="H138" s="393"/>
      <c r="I138" s="393"/>
      <c r="J138" s="393"/>
      <c r="K138" s="393"/>
      <c r="L138" s="119"/>
    </row>
    <row r="139" spans="1:12" ht="15" customHeight="1">
      <c r="A139" s="317">
        <v>43</v>
      </c>
      <c r="B139" s="631" t="s">
        <v>138</v>
      </c>
      <c r="C139" s="132"/>
      <c r="D139" s="115">
        <f>'INPUT DATA'!D137</f>
        <v>55000000</v>
      </c>
      <c r="E139" s="176" t="s">
        <v>20</v>
      </c>
      <c r="F139" s="132" t="s">
        <v>13</v>
      </c>
      <c r="G139" s="325" t="s">
        <v>154</v>
      </c>
      <c r="H139" s="117" t="s">
        <v>151</v>
      </c>
      <c r="I139" s="118" t="s">
        <v>152</v>
      </c>
      <c r="J139" s="324" t="s">
        <v>155</v>
      </c>
      <c r="K139" s="176"/>
      <c r="L139" s="119"/>
    </row>
    <row r="140" spans="1:12" ht="15" customHeight="1">
      <c r="A140" s="317"/>
      <c r="B140" s="631"/>
      <c r="C140" s="132"/>
      <c r="D140" s="237"/>
      <c r="E140" s="176"/>
      <c r="F140" s="132" t="s">
        <v>17</v>
      </c>
      <c r="G140" s="325" t="s">
        <v>154</v>
      </c>
      <c r="H140" s="176"/>
      <c r="I140" s="176"/>
      <c r="J140" s="176"/>
      <c r="K140" s="176"/>
      <c r="L140" s="119"/>
    </row>
    <row r="141" spans="1:12" ht="15" customHeight="1">
      <c r="A141" s="317"/>
      <c r="B141" s="631"/>
      <c r="C141" s="132"/>
      <c r="D141" s="205"/>
      <c r="E141" s="176"/>
      <c r="F141" s="132"/>
      <c r="G141" s="177"/>
      <c r="H141" s="176"/>
      <c r="I141" s="176"/>
      <c r="J141" s="176"/>
      <c r="K141" s="176"/>
      <c r="L141" s="119"/>
    </row>
    <row r="142" spans="1:12" ht="15" customHeight="1">
      <c r="A142" s="317">
        <v>44</v>
      </c>
      <c r="B142" s="631" t="s">
        <v>150</v>
      </c>
      <c r="C142" s="132"/>
      <c r="D142" s="115">
        <f>'INPUT DATA'!D140</f>
        <v>33150000</v>
      </c>
      <c r="E142" s="393" t="s">
        <v>20</v>
      </c>
      <c r="F142" s="132" t="s">
        <v>13</v>
      </c>
      <c r="G142" s="396" t="s">
        <v>154</v>
      </c>
      <c r="H142" s="117" t="s">
        <v>151</v>
      </c>
      <c r="I142" s="118" t="s">
        <v>152</v>
      </c>
      <c r="J142" s="393" t="s">
        <v>155</v>
      </c>
      <c r="K142" s="393"/>
      <c r="L142" s="119"/>
    </row>
    <row r="143" spans="1:12" ht="15" customHeight="1">
      <c r="A143" s="317"/>
      <c r="B143" s="631"/>
      <c r="C143" s="132"/>
      <c r="D143" s="206"/>
      <c r="E143" s="393"/>
      <c r="F143" s="132" t="s">
        <v>17</v>
      </c>
      <c r="G143" s="396" t="s">
        <v>154</v>
      </c>
      <c r="H143" s="393"/>
      <c r="I143" s="393"/>
      <c r="J143" s="393"/>
      <c r="K143" s="393"/>
      <c r="L143" s="119"/>
    </row>
    <row r="144" spans="1:12" ht="12.6" customHeight="1">
      <c r="A144" s="318"/>
      <c r="B144" s="638"/>
      <c r="C144" s="165"/>
      <c r="D144" s="314"/>
      <c r="E144" s="395"/>
      <c r="F144" s="165"/>
      <c r="G144" s="122"/>
      <c r="H144" s="395"/>
      <c r="I144" s="395"/>
      <c r="J144" s="395"/>
      <c r="K144" s="395"/>
      <c r="L144" s="119"/>
    </row>
    <row r="145" spans="1:12">
      <c r="A145" s="126"/>
      <c r="B145" s="121"/>
      <c r="C145" s="154"/>
      <c r="D145" s="121"/>
      <c r="E145" s="121"/>
      <c r="F145" s="154"/>
      <c r="G145" s="120"/>
      <c r="H145" s="120"/>
      <c r="I145" s="120"/>
      <c r="J145" s="120"/>
      <c r="K145" s="120"/>
      <c r="L145" s="119"/>
    </row>
    <row r="146" spans="1:12">
      <c r="A146" s="126"/>
      <c r="B146" s="121"/>
      <c r="C146" s="154"/>
      <c r="D146" s="121"/>
      <c r="E146" s="121"/>
      <c r="F146" s="154"/>
      <c r="G146" s="120"/>
      <c r="H146" s="120"/>
      <c r="I146" s="120"/>
      <c r="J146" s="120"/>
      <c r="K146" s="120"/>
      <c r="L146" s="119"/>
    </row>
    <row r="147" spans="1:12">
      <c r="A147" s="126"/>
      <c r="B147" s="133"/>
      <c r="C147" s="154"/>
      <c r="D147" s="121"/>
      <c r="E147" s="133"/>
      <c r="F147" s="153"/>
      <c r="G147" s="120"/>
      <c r="H147" s="635" t="str">
        <f>'INPUT DATA'!F5</f>
        <v>Karanganyar, 2 Januari 2018</v>
      </c>
      <c r="I147" s="635"/>
      <c r="J147" s="635"/>
      <c r="K147" s="120"/>
    </row>
    <row r="148" spans="1:12">
      <c r="A148" s="126"/>
      <c r="B148" s="120"/>
      <c r="C148" s="153"/>
      <c r="D148" s="121"/>
      <c r="E148" s="120"/>
      <c r="F148" s="153"/>
      <c r="G148" s="120" t="s">
        <v>3</v>
      </c>
      <c r="H148" s="636" t="s">
        <v>142</v>
      </c>
      <c r="I148" s="636"/>
      <c r="J148" s="636"/>
      <c r="K148" s="120"/>
    </row>
    <row r="149" spans="1:12">
      <c r="A149" s="126"/>
      <c r="B149" s="120"/>
      <c r="C149" s="153"/>
      <c r="D149" s="121"/>
      <c r="E149" s="120"/>
      <c r="F149" s="153"/>
      <c r="G149" s="120"/>
      <c r="H149" s="636" t="s">
        <v>102</v>
      </c>
      <c r="I149" s="636"/>
      <c r="J149" s="636"/>
      <c r="K149" s="120"/>
    </row>
    <row r="150" spans="1:12">
      <c r="A150" s="126"/>
      <c r="F150" s="153"/>
      <c r="G150" s="120" t="s">
        <v>3</v>
      </c>
      <c r="H150" s="126" t="s">
        <v>3</v>
      </c>
      <c r="I150" s="126"/>
      <c r="J150" s="126"/>
      <c r="K150" s="120"/>
    </row>
    <row r="151" spans="1:12">
      <c r="A151" s="126"/>
      <c r="B151" s="133"/>
      <c r="C151" s="154"/>
      <c r="D151" s="133"/>
      <c r="E151" s="133"/>
      <c r="F151" s="153"/>
      <c r="G151" s="120"/>
      <c r="H151" s="126"/>
      <c r="I151" s="126"/>
      <c r="J151" s="126"/>
      <c r="K151" s="120"/>
    </row>
    <row r="152" spans="1:12" ht="14.25" customHeight="1">
      <c r="A152" s="126"/>
      <c r="B152" s="134"/>
      <c r="C152" s="153"/>
      <c r="D152" s="134"/>
      <c r="E152" s="134"/>
      <c r="F152" s="153"/>
      <c r="G152" s="492"/>
      <c r="H152" s="126"/>
      <c r="I152" s="126"/>
      <c r="J152" s="126"/>
      <c r="K152" s="120"/>
    </row>
    <row r="153" spans="1:12">
      <c r="A153" s="126"/>
      <c r="B153" s="120"/>
      <c r="C153" s="153"/>
      <c r="D153" s="121"/>
      <c r="E153" s="120"/>
      <c r="F153" s="153"/>
      <c r="G153" s="120"/>
      <c r="H153" s="636" t="s">
        <v>120</v>
      </c>
      <c r="I153" s="636"/>
      <c r="J153" s="636"/>
      <c r="K153" s="120"/>
    </row>
    <row r="154" spans="1:12">
      <c r="A154" s="126"/>
      <c r="G154" s="113" t="s">
        <v>3</v>
      </c>
      <c r="H154" s="635" t="s">
        <v>121</v>
      </c>
      <c r="I154" s="635"/>
      <c r="J154" s="635"/>
    </row>
  </sheetData>
  <mergeCells count="67">
    <mergeCell ref="B103:B105"/>
    <mergeCell ref="B100:B102"/>
    <mergeCell ref="B94:B96"/>
    <mergeCell ref="B124:B126"/>
    <mergeCell ref="B121:B123"/>
    <mergeCell ref="B118:B120"/>
    <mergeCell ref="B106:B108"/>
    <mergeCell ref="B97:B99"/>
    <mergeCell ref="B109:B111"/>
    <mergeCell ref="B49:B51"/>
    <mergeCell ref="B43:B45"/>
    <mergeCell ref="B37:B39"/>
    <mergeCell ref="B91:B93"/>
    <mergeCell ref="B40:B42"/>
    <mergeCell ref="B82:B84"/>
    <mergeCell ref="B52:B54"/>
    <mergeCell ref="B88:B90"/>
    <mergeCell ref="B55:B57"/>
    <mergeCell ref="B58:B60"/>
    <mergeCell ref="F12:G12"/>
    <mergeCell ref="C4:E4"/>
    <mergeCell ref="C5:E5"/>
    <mergeCell ref="C6:E6"/>
    <mergeCell ref="C7:E7"/>
    <mergeCell ref="J1:K1"/>
    <mergeCell ref="A2:K2"/>
    <mergeCell ref="J9:J11"/>
    <mergeCell ref="K9:K11"/>
    <mergeCell ref="H10:H11"/>
    <mergeCell ref="I10:I11"/>
    <mergeCell ref="A9:A11"/>
    <mergeCell ref="B9:B11"/>
    <mergeCell ref="F9:G9"/>
    <mergeCell ref="H9:I9"/>
    <mergeCell ref="E9:E11"/>
    <mergeCell ref="C9:D9"/>
    <mergeCell ref="B22:B24"/>
    <mergeCell ref="B13:B15"/>
    <mergeCell ref="B19:B21"/>
    <mergeCell ref="B25:B27"/>
    <mergeCell ref="B16:B18"/>
    <mergeCell ref="H148:J148"/>
    <mergeCell ref="J112:J113"/>
    <mergeCell ref="B115:B117"/>
    <mergeCell ref="B112:B114"/>
    <mergeCell ref="B142:B144"/>
    <mergeCell ref="B139:B141"/>
    <mergeCell ref="B127:B129"/>
    <mergeCell ref="B130:B132"/>
    <mergeCell ref="B133:B135"/>
    <mergeCell ref="B136:B138"/>
    <mergeCell ref="H154:J154"/>
    <mergeCell ref="H147:J147"/>
    <mergeCell ref="H153:J153"/>
    <mergeCell ref="B28:B30"/>
    <mergeCell ref="B31:B33"/>
    <mergeCell ref="B34:B36"/>
    <mergeCell ref="B85:B87"/>
    <mergeCell ref="B79:B81"/>
    <mergeCell ref="B76:B78"/>
    <mergeCell ref="B73:B75"/>
    <mergeCell ref="B70:B72"/>
    <mergeCell ref="B67:B69"/>
    <mergeCell ref="B64:B66"/>
    <mergeCell ref="B61:B63"/>
    <mergeCell ref="H149:J149"/>
    <mergeCell ref="F120:G120"/>
  </mergeCells>
  <phoneticPr fontId="6" type="noConversion"/>
  <printOptions horizontalCentered="1" verticalCentered="1"/>
  <pageMargins left="0.35433070866141736" right="0.19685039370078741" top="0.23622047244094491" bottom="0.23622047244094491" header="0.23622047244094491" footer="0.35433070866141736"/>
  <pageSetup paperSize="128" scale="95" orientation="landscape" r:id="rId1"/>
  <headerFooter alignWithMargins="0"/>
  <rowBreaks count="3" manualBreakCount="3">
    <brk id="42" max="10" man="1"/>
    <brk id="78" max="10" man="1"/>
    <brk id="11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BZ165"/>
  <sheetViews>
    <sheetView view="pageBreakPreview" topLeftCell="A142" zoomScale="85" zoomScaleNormal="70" zoomScaleSheetLayoutView="85" workbookViewId="0">
      <selection activeCell="AC166" sqref="AC166"/>
    </sheetView>
  </sheetViews>
  <sheetFormatPr defaultRowHeight="11.25"/>
  <cols>
    <col min="1" max="1" width="4.5703125" style="45" customWidth="1"/>
    <col min="2" max="2" width="24.42578125" style="36" customWidth="1"/>
    <col min="3" max="3" width="14.5703125" style="45" customWidth="1"/>
    <col min="4" max="5" width="4.5703125" style="450" customWidth="1"/>
    <col min="6" max="6" width="4.5703125" style="451" customWidth="1"/>
    <col min="7" max="8" width="4.5703125" style="45" customWidth="1"/>
    <col min="9" max="9" width="4.5703125" style="451" customWidth="1"/>
    <col min="10" max="11" width="4.5703125" style="45" customWidth="1"/>
    <col min="12" max="12" width="4.5703125" style="465" customWidth="1"/>
    <col min="13" max="13" width="4.5703125" style="450" customWidth="1"/>
    <col min="14" max="14" width="4.5703125" style="45" customWidth="1"/>
    <col min="15" max="15" width="4.5703125" style="466" customWidth="1"/>
    <col min="16" max="16" width="4.5703125" style="450" customWidth="1"/>
    <col min="17" max="17" width="4.5703125" style="45" customWidth="1"/>
    <col min="18" max="18" width="4.5703125" style="467" customWidth="1"/>
    <col min="19" max="19" width="4.5703125" style="450" customWidth="1"/>
    <col min="20" max="20" width="4.5703125" style="45" customWidth="1"/>
    <col min="21" max="21" width="4.5703125" style="465" customWidth="1"/>
    <col min="22" max="22" width="4.5703125" style="450" customWidth="1"/>
    <col min="23" max="23" width="4.5703125" style="45" customWidth="1"/>
    <col min="24" max="24" width="4.5703125" style="466" customWidth="1"/>
    <col min="25" max="26" width="4.5703125" style="45" customWidth="1"/>
    <col min="27" max="27" width="4.5703125" style="467" customWidth="1"/>
    <col min="28" max="29" width="4.5703125" style="45" customWidth="1"/>
    <col min="30" max="30" width="4.5703125" style="465" customWidth="1"/>
    <col min="31" max="32" width="4.5703125" style="45" customWidth="1"/>
    <col min="33" max="33" width="4.7109375" style="466" customWidth="1"/>
    <col min="34" max="35" width="4.5703125" style="45" customWidth="1"/>
    <col min="36" max="36" width="4.5703125" style="468" customWidth="1"/>
    <col min="37" max="38" width="4.5703125" style="45" customWidth="1"/>
    <col min="39" max="39" width="4.5703125" style="465" customWidth="1"/>
    <col min="40" max="40" width="4.5703125" style="45" customWidth="1"/>
    <col min="41" max="41" width="24.42578125" style="45" customWidth="1"/>
    <col min="42" max="42" width="14.5703125" style="45" customWidth="1"/>
    <col min="43" max="78" width="4.5703125" style="45" customWidth="1"/>
    <col min="79" max="16384" width="9.140625" style="45"/>
  </cols>
  <sheetData>
    <row r="1" spans="1:39" ht="13.5" customHeight="1">
      <c r="F1" s="450"/>
      <c r="L1" s="45"/>
      <c r="O1" s="45"/>
      <c r="R1" s="45"/>
      <c r="U1" s="45"/>
      <c r="X1" s="45"/>
      <c r="AA1" s="45"/>
      <c r="AD1" s="45"/>
      <c r="AG1" s="45"/>
      <c r="AI1" s="668" t="s">
        <v>55</v>
      </c>
      <c r="AJ1" s="668"/>
      <c r="AK1" s="668"/>
      <c r="AL1" s="668"/>
      <c r="AM1" s="452"/>
    </row>
    <row r="2" spans="1:39" ht="13.5" customHeight="1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</row>
    <row r="3" spans="1:39" s="453" customFormat="1" ht="13.5" customHeight="1">
      <c r="A3" s="669" t="s">
        <v>158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</row>
    <row r="4" spans="1:39" s="453" customFormat="1" ht="13.5" customHeight="1">
      <c r="A4" s="454"/>
      <c r="B4" s="455"/>
      <c r="C4" s="455"/>
      <c r="D4" s="456"/>
      <c r="E4" s="456"/>
      <c r="F4" s="457"/>
      <c r="G4" s="455"/>
      <c r="H4" s="455"/>
      <c r="I4" s="457"/>
      <c r="J4" s="455"/>
      <c r="K4" s="455"/>
      <c r="L4" s="458"/>
      <c r="M4" s="456"/>
      <c r="N4" s="455"/>
      <c r="O4" s="459"/>
      <c r="P4" s="456"/>
      <c r="Q4" s="455"/>
      <c r="R4" s="460"/>
      <c r="S4" s="456"/>
      <c r="T4" s="455"/>
      <c r="U4" s="458"/>
      <c r="V4" s="456"/>
      <c r="W4" s="455"/>
      <c r="X4" s="459"/>
      <c r="Y4" s="455"/>
      <c r="Z4" s="455"/>
      <c r="AA4" s="460"/>
      <c r="AB4" s="455"/>
      <c r="AC4" s="455"/>
      <c r="AD4" s="458"/>
      <c r="AE4" s="455"/>
      <c r="AF4" s="455"/>
      <c r="AG4" s="459"/>
      <c r="AH4" s="455"/>
      <c r="AI4" s="455"/>
      <c r="AJ4" s="461"/>
      <c r="AK4" s="455"/>
      <c r="AL4" s="455"/>
      <c r="AM4" s="458"/>
    </row>
    <row r="5" spans="1:39" s="453" customFormat="1" ht="13.5" customHeight="1">
      <c r="A5" s="454"/>
      <c r="B5" s="455"/>
      <c r="C5" s="455" t="s">
        <v>1</v>
      </c>
      <c r="D5" s="456"/>
      <c r="E5" s="456"/>
      <c r="F5" s="456"/>
      <c r="G5" s="455"/>
      <c r="H5" s="455"/>
      <c r="I5" s="457"/>
      <c r="J5" s="455" t="s">
        <v>140</v>
      </c>
      <c r="K5" s="455"/>
      <c r="L5" s="455"/>
      <c r="M5" s="456"/>
      <c r="N5" s="455"/>
      <c r="O5" s="455"/>
      <c r="P5" s="456"/>
      <c r="Q5" s="455"/>
      <c r="R5" s="455"/>
      <c r="S5" s="456"/>
      <c r="T5" s="455"/>
      <c r="U5" s="455"/>
      <c r="V5" s="456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62"/>
      <c r="AK5" s="455"/>
      <c r="AL5" s="455"/>
      <c r="AM5" s="455"/>
    </row>
    <row r="6" spans="1:39" s="453" customFormat="1" ht="13.5" customHeight="1">
      <c r="A6" s="454"/>
      <c r="B6" s="455"/>
      <c r="C6" s="455" t="s">
        <v>2</v>
      </c>
      <c r="D6" s="456"/>
      <c r="E6" s="456"/>
      <c r="F6" s="456"/>
      <c r="G6" s="455"/>
      <c r="H6" s="455"/>
      <c r="I6" s="457"/>
      <c r="J6" s="455" t="s">
        <v>105</v>
      </c>
      <c r="K6" s="455"/>
      <c r="L6" s="455"/>
      <c r="M6" s="456"/>
      <c r="N6" s="455"/>
      <c r="O6" s="455"/>
      <c r="P6" s="456"/>
      <c r="Q6" s="455"/>
      <c r="R6" s="455"/>
      <c r="S6" s="456"/>
      <c r="T6" s="455"/>
      <c r="U6" s="455"/>
      <c r="V6" s="456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62"/>
      <c r="AK6" s="455"/>
      <c r="AL6" s="455"/>
      <c r="AM6" s="455"/>
    </row>
    <row r="7" spans="1:39" s="453" customFormat="1" ht="13.5" customHeight="1">
      <c r="A7" s="454"/>
      <c r="B7" s="455"/>
      <c r="C7" s="455" t="s">
        <v>4</v>
      </c>
      <c r="D7" s="456"/>
      <c r="E7" s="456"/>
      <c r="F7" s="456"/>
      <c r="G7" s="455"/>
      <c r="H7" s="455"/>
      <c r="I7" s="457"/>
      <c r="J7" s="463" t="str">
        <f>'INPUT DATA'!D4</f>
        <v>: 2017</v>
      </c>
      <c r="K7" s="455"/>
      <c r="L7" s="455"/>
      <c r="M7" s="456"/>
      <c r="N7" s="455"/>
      <c r="O7" s="455"/>
      <c r="P7" s="456"/>
      <c r="Q7" s="455"/>
      <c r="R7" s="455"/>
      <c r="S7" s="456"/>
      <c r="T7" s="455"/>
      <c r="U7" s="455"/>
      <c r="V7" s="456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62"/>
      <c r="AK7" s="455"/>
      <c r="AL7" s="455"/>
      <c r="AM7" s="455"/>
    </row>
    <row r="8" spans="1:39" s="453" customFormat="1" ht="13.5" customHeight="1">
      <c r="A8" s="454"/>
      <c r="B8" s="455" t="s">
        <v>3</v>
      </c>
      <c r="C8" s="455" t="s">
        <v>5</v>
      </c>
      <c r="D8" s="456"/>
      <c r="E8" s="456"/>
      <c r="F8" s="456"/>
      <c r="G8" s="455"/>
      <c r="H8" s="455"/>
      <c r="I8" s="457"/>
      <c r="J8" s="455" t="str">
        <f>'INPUT DATA'!D5</f>
        <v>: DESEMBER 2017</v>
      </c>
      <c r="K8" s="455"/>
      <c r="L8" s="455"/>
      <c r="M8" s="456"/>
      <c r="N8" s="455"/>
      <c r="O8" s="455"/>
      <c r="P8" s="456"/>
      <c r="Q8" s="455"/>
      <c r="R8" s="455"/>
      <c r="S8" s="456"/>
      <c r="T8" s="455"/>
      <c r="U8" s="455"/>
      <c r="V8" s="456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62"/>
      <c r="AK8" s="455"/>
      <c r="AL8" s="455"/>
      <c r="AM8" s="455"/>
    </row>
    <row r="9" spans="1:39" ht="13.5" customHeight="1">
      <c r="A9" s="464"/>
    </row>
    <row r="10" spans="1:39" s="36" customFormat="1" ht="15.95" customHeight="1">
      <c r="A10" s="644" t="s">
        <v>6</v>
      </c>
      <c r="B10" s="644" t="s">
        <v>72</v>
      </c>
      <c r="C10" s="408" t="s">
        <v>71</v>
      </c>
      <c r="D10" s="670" t="s">
        <v>22</v>
      </c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672"/>
    </row>
    <row r="11" spans="1:39" ht="15.95" customHeight="1">
      <c r="A11" s="645"/>
      <c r="B11" s="645"/>
      <c r="C11" s="409" t="s">
        <v>69</v>
      </c>
      <c r="D11" s="673" t="s">
        <v>65</v>
      </c>
      <c r="E11" s="674"/>
      <c r="F11" s="675"/>
      <c r="G11" s="658" t="s">
        <v>64</v>
      </c>
      <c r="H11" s="659"/>
      <c r="I11" s="660"/>
      <c r="J11" s="658" t="s">
        <v>24</v>
      </c>
      <c r="K11" s="659"/>
      <c r="L11" s="660"/>
      <c r="M11" s="658" t="s">
        <v>25</v>
      </c>
      <c r="N11" s="659"/>
      <c r="O11" s="660"/>
      <c r="P11" s="658" t="s">
        <v>26</v>
      </c>
      <c r="Q11" s="659"/>
      <c r="R11" s="660"/>
      <c r="S11" s="658" t="s">
        <v>27</v>
      </c>
      <c r="T11" s="659"/>
      <c r="U11" s="660"/>
      <c r="V11" s="658" t="s">
        <v>28</v>
      </c>
      <c r="W11" s="659"/>
      <c r="X11" s="660"/>
      <c r="Y11" s="658" t="s">
        <v>63</v>
      </c>
      <c r="Z11" s="659"/>
      <c r="AA11" s="660"/>
      <c r="AB11" s="658" t="s">
        <v>73</v>
      </c>
      <c r="AC11" s="659"/>
      <c r="AD11" s="660"/>
      <c r="AE11" s="658" t="s">
        <v>66</v>
      </c>
      <c r="AF11" s="659"/>
      <c r="AG11" s="660"/>
      <c r="AH11" s="658" t="s">
        <v>67</v>
      </c>
      <c r="AI11" s="659"/>
      <c r="AJ11" s="660"/>
      <c r="AK11" s="658" t="s">
        <v>68</v>
      </c>
      <c r="AL11" s="659"/>
      <c r="AM11" s="660"/>
    </row>
    <row r="12" spans="1:39" ht="15.95" customHeight="1">
      <c r="A12" s="646"/>
      <c r="B12" s="646"/>
      <c r="C12" s="410" t="s">
        <v>70</v>
      </c>
      <c r="D12" s="676"/>
      <c r="E12" s="677"/>
      <c r="F12" s="678"/>
      <c r="G12" s="661"/>
      <c r="H12" s="662"/>
      <c r="I12" s="663"/>
      <c r="J12" s="661"/>
      <c r="K12" s="662"/>
      <c r="L12" s="663"/>
      <c r="M12" s="661"/>
      <c r="N12" s="662"/>
      <c r="O12" s="663"/>
      <c r="P12" s="661"/>
      <c r="Q12" s="662"/>
      <c r="R12" s="663"/>
      <c r="S12" s="661"/>
      <c r="T12" s="662"/>
      <c r="U12" s="663"/>
      <c r="V12" s="661"/>
      <c r="W12" s="662"/>
      <c r="X12" s="663"/>
      <c r="Y12" s="661"/>
      <c r="Z12" s="662"/>
      <c r="AA12" s="663"/>
      <c r="AB12" s="661"/>
      <c r="AC12" s="662"/>
      <c r="AD12" s="663"/>
      <c r="AE12" s="661"/>
      <c r="AF12" s="662"/>
      <c r="AG12" s="663"/>
      <c r="AH12" s="661"/>
      <c r="AI12" s="662"/>
      <c r="AJ12" s="663"/>
      <c r="AK12" s="661"/>
      <c r="AL12" s="662"/>
      <c r="AM12" s="663"/>
    </row>
    <row r="13" spans="1:39" s="170" customFormat="1" ht="15.95" customHeight="1" thickBot="1">
      <c r="A13" s="97">
        <v>1</v>
      </c>
      <c r="B13" s="97">
        <v>2</v>
      </c>
      <c r="C13" s="405">
        <v>3</v>
      </c>
      <c r="D13" s="665">
        <v>4</v>
      </c>
      <c r="E13" s="666"/>
      <c r="F13" s="667"/>
      <c r="G13" s="655">
        <v>5</v>
      </c>
      <c r="H13" s="656"/>
      <c r="I13" s="657"/>
      <c r="J13" s="655">
        <v>6</v>
      </c>
      <c r="K13" s="656"/>
      <c r="L13" s="657"/>
      <c r="M13" s="655">
        <v>7</v>
      </c>
      <c r="N13" s="656"/>
      <c r="O13" s="657"/>
      <c r="P13" s="655">
        <v>8</v>
      </c>
      <c r="Q13" s="656"/>
      <c r="R13" s="657"/>
      <c r="S13" s="655">
        <v>9</v>
      </c>
      <c r="T13" s="656"/>
      <c r="U13" s="657"/>
      <c r="V13" s="655">
        <v>10</v>
      </c>
      <c r="W13" s="656"/>
      <c r="X13" s="657"/>
      <c r="Y13" s="655">
        <v>12</v>
      </c>
      <c r="Z13" s="656"/>
      <c r="AA13" s="657"/>
      <c r="AB13" s="655">
        <v>13</v>
      </c>
      <c r="AC13" s="656"/>
      <c r="AD13" s="657"/>
      <c r="AE13" s="655">
        <v>14</v>
      </c>
      <c r="AF13" s="656"/>
      <c r="AG13" s="657"/>
      <c r="AH13" s="655">
        <v>15</v>
      </c>
      <c r="AI13" s="656"/>
      <c r="AJ13" s="657"/>
      <c r="AK13" s="655">
        <v>16</v>
      </c>
      <c r="AL13" s="656"/>
      <c r="AM13" s="657"/>
    </row>
    <row r="14" spans="1:39" s="36" customFormat="1" ht="15.95" customHeight="1" thickTop="1">
      <c r="A14" s="411"/>
      <c r="B14" s="652" t="s">
        <v>76</v>
      </c>
      <c r="C14" s="412"/>
      <c r="D14" s="413"/>
      <c r="E14" s="414">
        <v>6</v>
      </c>
      <c r="F14" s="415"/>
      <c r="G14" s="413"/>
      <c r="H14" s="414">
        <v>15</v>
      </c>
      <c r="I14" s="415"/>
      <c r="J14" s="413"/>
      <c r="K14" s="416">
        <v>23</v>
      </c>
      <c r="L14" s="417"/>
      <c r="M14" s="413"/>
      <c r="N14" s="416">
        <v>30</v>
      </c>
      <c r="O14" s="415"/>
      <c r="P14" s="413"/>
      <c r="Q14" s="416">
        <v>38</v>
      </c>
      <c r="R14" s="415"/>
      <c r="S14" s="413"/>
      <c r="T14" s="416">
        <v>46</v>
      </c>
      <c r="U14" s="417"/>
      <c r="V14" s="413"/>
      <c r="W14" s="414">
        <v>55</v>
      </c>
      <c r="X14" s="418"/>
      <c r="Y14" s="413"/>
      <c r="Z14" s="414">
        <v>62</v>
      </c>
      <c r="AA14" s="415"/>
      <c r="AB14" s="413"/>
      <c r="AC14" s="414">
        <v>70</v>
      </c>
      <c r="AD14" s="417"/>
      <c r="AE14" s="413"/>
      <c r="AF14" s="414">
        <v>80</v>
      </c>
      <c r="AG14" s="415"/>
      <c r="AH14" s="413"/>
      <c r="AI14" s="414">
        <v>90</v>
      </c>
      <c r="AJ14" s="419"/>
      <c r="AK14" s="413"/>
      <c r="AL14" s="414">
        <v>100</v>
      </c>
      <c r="AM14" s="417"/>
    </row>
    <row r="15" spans="1:39" s="36" customFormat="1" ht="15.95" customHeight="1">
      <c r="A15" s="411">
        <v>1</v>
      </c>
      <c r="B15" s="653"/>
      <c r="C15" s="420">
        <f>'INPUT DATA'!D11</f>
        <v>4552403000</v>
      </c>
      <c r="D15" s="421">
        <f>'INPUT DATA'!H11</f>
        <v>6</v>
      </c>
      <c r="E15" s="422"/>
      <c r="F15" s="423">
        <f>'INPUT DATA'!I11</f>
        <v>2.6</v>
      </c>
      <c r="G15" s="421">
        <f>'INPUT DATA'!J11</f>
        <v>15</v>
      </c>
      <c r="H15" s="422"/>
      <c r="I15" s="423">
        <f>'INPUT DATA'!K11</f>
        <v>5.0646083383363401</v>
      </c>
      <c r="J15" s="421">
        <f>'INPUT DATA'!L11</f>
        <v>20</v>
      </c>
      <c r="K15" s="422"/>
      <c r="L15" s="423">
        <f>'INPUT DATA'!M11</f>
        <v>7.5698796618797637</v>
      </c>
      <c r="M15" s="421">
        <f>'INPUT DATA'!N11</f>
        <v>22</v>
      </c>
      <c r="N15" s="422"/>
      <c r="O15" s="423">
        <f>'INPUT DATA'!O11</f>
        <v>12.19733179686736</v>
      </c>
      <c r="P15" s="421">
        <f>'INPUT DATA'!P11</f>
        <v>25</v>
      </c>
      <c r="Q15" s="422"/>
      <c r="R15" s="423">
        <f>'INPUT DATA'!Q11</f>
        <v>14.785343624416575</v>
      </c>
      <c r="S15" s="421">
        <f>'INPUT DATA'!R11</f>
        <v>35</v>
      </c>
      <c r="T15" s="422"/>
      <c r="U15" s="423">
        <f>'INPUT DATA'!S11</f>
        <v>19.297582024018205</v>
      </c>
      <c r="V15" s="421">
        <f>'INPUT DATA'!T11</f>
        <v>50</v>
      </c>
      <c r="W15" s="422"/>
      <c r="X15" s="423">
        <f>'INPUT DATA'!U11</f>
        <v>26.306627422985969</v>
      </c>
      <c r="Y15" s="421">
        <f>'INPUT DATA'!V11</f>
        <v>60</v>
      </c>
      <c r="Z15" s="422"/>
      <c r="AA15" s="423">
        <f>'INPUT DATA'!W11</f>
        <v>28.859677484540235</v>
      </c>
      <c r="AB15" s="421">
        <f>'INPUT DATA'!X11</f>
        <v>70</v>
      </c>
      <c r="AC15" s="422"/>
      <c r="AD15" s="423">
        <f>'INPUT DATA'!Y11</f>
        <v>31.386891003821411</v>
      </c>
      <c r="AE15" s="421">
        <f>AF14</f>
        <v>80</v>
      </c>
      <c r="AF15" s="422"/>
      <c r="AG15" s="423">
        <f>'INPUT DATA'!AA11</f>
        <v>75.205963993082335</v>
      </c>
      <c r="AH15" s="421">
        <f>AI14</f>
        <v>90</v>
      </c>
      <c r="AI15" s="422"/>
      <c r="AJ15" s="423">
        <f>'INPUT DATA'!AC11</f>
        <v>80.199023504729254</v>
      </c>
      <c r="AK15" s="421">
        <f>AL14</f>
        <v>100</v>
      </c>
      <c r="AL15" s="422"/>
      <c r="AM15" s="423">
        <f>'INPUT DATA'!AE11</f>
        <v>89.332118268088308</v>
      </c>
    </row>
    <row r="16" spans="1:39" s="36" customFormat="1" ht="15.95" customHeight="1">
      <c r="A16" s="425"/>
      <c r="B16" s="653"/>
      <c r="C16" s="426"/>
      <c r="D16" s="427"/>
      <c r="E16" s="428">
        <f>F15</f>
        <v>2.6</v>
      </c>
      <c r="F16" s="429"/>
      <c r="G16" s="427"/>
      <c r="H16" s="428">
        <f>I15</f>
        <v>5.0646083383363401</v>
      </c>
      <c r="I16" s="429"/>
      <c r="J16" s="427"/>
      <c r="K16" s="428">
        <f>L15</f>
        <v>7.5698796618797637</v>
      </c>
      <c r="L16" s="429"/>
      <c r="M16" s="427"/>
      <c r="N16" s="428">
        <f>O15</f>
        <v>12.19733179686736</v>
      </c>
      <c r="O16" s="429"/>
      <c r="P16" s="427"/>
      <c r="Q16" s="428">
        <f>R15</f>
        <v>14.785343624416575</v>
      </c>
      <c r="R16" s="429"/>
      <c r="S16" s="427"/>
      <c r="T16" s="428">
        <f>U15</f>
        <v>19.297582024018205</v>
      </c>
      <c r="U16" s="429"/>
      <c r="V16" s="427"/>
      <c r="W16" s="428">
        <f>X15</f>
        <v>26.306627422985969</v>
      </c>
      <c r="X16" s="429"/>
      <c r="Y16" s="427"/>
      <c r="Z16" s="428">
        <f>AA15</f>
        <v>28.859677484540235</v>
      </c>
      <c r="AA16" s="429"/>
      <c r="AB16" s="427"/>
      <c r="AC16" s="428">
        <f>AD15</f>
        <v>31.386891003821411</v>
      </c>
      <c r="AD16" s="429"/>
      <c r="AE16" s="427"/>
      <c r="AF16" s="428">
        <f>AG15</f>
        <v>75.205963993082335</v>
      </c>
      <c r="AG16" s="429"/>
      <c r="AH16" s="427"/>
      <c r="AI16" s="428">
        <f>AJ15</f>
        <v>80.199023504729254</v>
      </c>
      <c r="AJ16" s="429"/>
      <c r="AK16" s="427"/>
      <c r="AL16" s="428">
        <f>AM15</f>
        <v>89.332118268088308</v>
      </c>
      <c r="AM16" s="429"/>
    </row>
    <row r="17" spans="1:39" s="36" customFormat="1" ht="15.95" customHeight="1">
      <c r="A17" s="411"/>
      <c r="B17" s="654" t="s">
        <v>60</v>
      </c>
      <c r="C17" s="412"/>
      <c r="D17" s="413"/>
      <c r="E17" s="414">
        <v>5</v>
      </c>
      <c r="F17" s="415"/>
      <c r="G17" s="413"/>
      <c r="H17" s="414">
        <v>10</v>
      </c>
      <c r="I17" s="415"/>
      <c r="J17" s="413"/>
      <c r="K17" s="416">
        <v>15</v>
      </c>
      <c r="L17" s="417"/>
      <c r="M17" s="413"/>
      <c r="N17" s="416">
        <v>25</v>
      </c>
      <c r="O17" s="415"/>
      <c r="P17" s="413"/>
      <c r="Q17" s="416">
        <v>35</v>
      </c>
      <c r="R17" s="419"/>
      <c r="S17" s="413"/>
      <c r="T17" s="416">
        <v>45</v>
      </c>
      <c r="U17" s="430"/>
      <c r="V17" s="413"/>
      <c r="W17" s="414">
        <v>55</v>
      </c>
      <c r="X17" s="419"/>
      <c r="Y17" s="413"/>
      <c r="Z17" s="414">
        <v>65</v>
      </c>
      <c r="AA17" s="415"/>
      <c r="AB17" s="413"/>
      <c r="AC17" s="414">
        <v>75</v>
      </c>
      <c r="AD17" s="430"/>
      <c r="AE17" s="413"/>
      <c r="AF17" s="414">
        <v>85</v>
      </c>
      <c r="AG17" s="415"/>
      <c r="AH17" s="413"/>
      <c r="AI17" s="414">
        <v>95</v>
      </c>
      <c r="AJ17" s="419"/>
      <c r="AK17" s="431"/>
      <c r="AL17" s="414">
        <v>100</v>
      </c>
      <c r="AM17" s="430"/>
    </row>
    <row r="18" spans="1:39" s="36" customFormat="1" ht="15.95" customHeight="1">
      <c r="A18" s="411">
        <v>2</v>
      </c>
      <c r="B18" s="654"/>
      <c r="C18" s="420">
        <f>'INPUT DATA'!D14</f>
        <v>3020000</v>
      </c>
      <c r="D18" s="421">
        <f>'INPUT DATA'!H14</f>
        <v>5</v>
      </c>
      <c r="E18" s="422"/>
      <c r="F18" s="432">
        <f>'INPUT DATA'!I14</f>
        <v>0</v>
      </c>
      <c r="G18" s="421">
        <f>'INPUT DATA'!J14</f>
        <v>5</v>
      </c>
      <c r="H18" s="422"/>
      <c r="I18" s="432">
        <f>'INPUT DATA'!K14</f>
        <v>0</v>
      </c>
      <c r="J18" s="421">
        <f>'INPUT DATA'!L14</f>
        <v>25</v>
      </c>
      <c r="K18" s="422"/>
      <c r="L18" s="423">
        <f>'INPUT DATA'!M14</f>
        <v>21.324503311258276</v>
      </c>
      <c r="M18" s="421">
        <f>'INPUT DATA'!N14</f>
        <v>25</v>
      </c>
      <c r="N18" s="422"/>
      <c r="O18" s="423">
        <f>'INPUT DATA'!O14</f>
        <v>21.324503311258276</v>
      </c>
      <c r="P18" s="421">
        <f>'INPUT DATA'!P14</f>
        <v>25</v>
      </c>
      <c r="Q18" s="422"/>
      <c r="R18" s="423">
        <f>'INPUT DATA'!Q14</f>
        <v>21.324503311258276</v>
      </c>
      <c r="S18" s="421">
        <f>'INPUT DATA'!R14</f>
        <v>46</v>
      </c>
      <c r="T18" s="422"/>
      <c r="U18" s="423">
        <f>'INPUT DATA'!S14</f>
        <v>45.132450331125831</v>
      </c>
      <c r="V18" s="421">
        <f>'INPUT DATA'!T14</f>
        <v>46</v>
      </c>
      <c r="W18" s="422"/>
      <c r="X18" s="423">
        <f>'INPUT DATA'!U14</f>
        <v>45.132450331125831</v>
      </c>
      <c r="Y18" s="421">
        <f>'INPUT DATA'!V14</f>
        <v>71</v>
      </c>
      <c r="Z18" s="422"/>
      <c r="AA18" s="423">
        <f>'INPUT DATA'!W14</f>
        <v>70.745033112582774</v>
      </c>
      <c r="AB18" s="421">
        <f>'INPUT DATA'!X14</f>
        <v>71</v>
      </c>
      <c r="AC18" s="422"/>
      <c r="AD18" s="423">
        <f>'INPUT DATA'!Y14</f>
        <v>70.745033112582774</v>
      </c>
      <c r="AE18" s="421">
        <f>AF17</f>
        <v>85</v>
      </c>
      <c r="AF18" s="422"/>
      <c r="AG18" s="432">
        <f>'INPUT DATA'!AA14</f>
        <v>100</v>
      </c>
      <c r="AH18" s="421">
        <f>AI17</f>
        <v>95</v>
      </c>
      <c r="AI18" s="422"/>
      <c r="AJ18" s="432">
        <f>'INPUT DATA'!AC14</f>
        <v>100</v>
      </c>
      <c r="AK18" s="421">
        <f t="shared" ref="AK18" si="0">AL17</f>
        <v>100</v>
      </c>
      <c r="AL18" s="422"/>
      <c r="AM18" s="432">
        <f>'INPUT DATA'!AE14</f>
        <v>100</v>
      </c>
    </row>
    <row r="19" spans="1:39" s="36" customFormat="1" ht="15.95" customHeight="1">
      <c r="A19" s="425"/>
      <c r="B19" s="654"/>
      <c r="C19" s="434"/>
      <c r="D19" s="427"/>
      <c r="E19" s="435">
        <f>F18</f>
        <v>0</v>
      </c>
      <c r="F19" s="440"/>
      <c r="G19" s="427"/>
      <c r="H19" s="435">
        <f>I18</f>
        <v>0</v>
      </c>
      <c r="I19" s="429"/>
      <c r="J19" s="427"/>
      <c r="K19" s="428">
        <f>L18</f>
        <v>21.324503311258276</v>
      </c>
      <c r="L19" s="429"/>
      <c r="M19" s="427"/>
      <c r="N19" s="428">
        <f>O18</f>
        <v>21.324503311258276</v>
      </c>
      <c r="O19" s="429"/>
      <c r="P19" s="427"/>
      <c r="Q19" s="428">
        <f>R18</f>
        <v>21.324503311258276</v>
      </c>
      <c r="R19" s="429"/>
      <c r="S19" s="427"/>
      <c r="T19" s="428">
        <f>U18</f>
        <v>45.132450331125831</v>
      </c>
      <c r="U19" s="429"/>
      <c r="V19" s="427"/>
      <c r="W19" s="428">
        <f>X18</f>
        <v>45.132450331125831</v>
      </c>
      <c r="X19" s="429"/>
      <c r="Y19" s="427"/>
      <c r="Z19" s="428">
        <f>AA18</f>
        <v>70.745033112582774</v>
      </c>
      <c r="AA19" s="429"/>
      <c r="AB19" s="427"/>
      <c r="AC19" s="428">
        <f>AD18</f>
        <v>70.745033112582774</v>
      </c>
      <c r="AD19" s="429"/>
      <c r="AE19" s="427"/>
      <c r="AF19" s="449">
        <f>AG18</f>
        <v>100</v>
      </c>
      <c r="AG19" s="429"/>
      <c r="AH19" s="427"/>
      <c r="AI19" s="435">
        <f>AJ18</f>
        <v>100</v>
      </c>
      <c r="AJ19" s="429"/>
      <c r="AK19" s="427"/>
      <c r="AL19" s="435">
        <f>AM18</f>
        <v>100</v>
      </c>
      <c r="AM19" s="429"/>
    </row>
    <row r="20" spans="1:39" s="36" customFormat="1" ht="15.95" customHeight="1">
      <c r="A20" s="411"/>
      <c r="B20" s="654" t="s">
        <v>107</v>
      </c>
      <c r="C20" s="412"/>
      <c r="D20" s="413"/>
      <c r="E20" s="414">
        <v>5</v>
      </c>
      <c r="F20" s="436"/>
      <c r="G20" s="413"/>
      <c r="H20" s="414">
        <v>10</v>
      </c>
      <c r="I20" s="415"/>
      <c r="J20" s="413"/>
      <c r="K20" s="416">
        <v>15</v>
      </c>
      <c r="L20" s="417"/>
      <c r="M20" s="413"/>
      <c r="N20" s="416">
        <v>25</v>
      </c>
      <c r="O20" s="415"/>
      <c r="P20" s="413"/>
      <c r="Q20" s="416">
        <v>35</v>
      </c>
      <c r="R20" s="419"/>
      <c r="S20" s="413"/>
      <c r="T20" s="416">
        <v>45</v>
      </c>
      <c r="U20" s="430"/>
      <c r="V20" s="413"/>
      <c r="W20" s="414">
        <v>55</v>
      </c>
      <c r="X20" s="419"/>
      <c r="Y20" s="413"/>
      <c r="Z20" s="414">
        <v>65</v>
      </c>
      <c r="AA20" s="415"/>
      <c r="AB20" s="413"/>
      <c r="AC20" s="414">
        <v>75</v>
      </c>
      <c r="AD20" s="430"/>
      <c r="AE20" s="413"/>
      <c r="AF20" s="414">
        <v>85</v>
      </c>
      <c r="AG20" s="415"/>
      <c r="AH20" s="413"/>
      <c r="AI20" s="414">
        <v>95</v>
      </c>
      <c r="AJ20" s="419"/>
      <c r="AK20" s="431"/>
      <c r="AL20" s="414">
        <v>100</v>
      </c>
      <c r="AM20" s="430"/>
    </row>
    <row r="21" spans="1:39" s="36" customFormat="1" ht="15.95" customHeight="1">
      <c r="A21" s="411">
        <v>3</v>
      </c>
      <c r="B21" s="654"/>
      <c r="C21" s="420">
        <f>'INPUT DATA'!D17</f>
        <v>85680000</v>
      </c>
      <c r="D21" s="421">
        <f>'INPUT DATA'!H17</f>
        <v>5</v>
      </c>
      <c r="E21" s="422"/>
      <c r="F21" s="432">
        <f>'INPUT DATA'!I17</f>
        <v>0</v>
      </c>
      <c r="G21" s="421">
        <f>'INPUT DATA'!J17</f>
        <v>10</v>
      </c>
      <c r="H21" s="422"/>
      <c r="I21" s="432">
        <f>'INPUT DATA'!K17</f>
        <v>0</v>
      </c>
      <c r="J21" s="421">
        <f>'INPUT DATA'!L17</f>
        <v>30</v>
      </c>
      <c r="K21" s="422"/>
      <c r="L21" s="423">
        <f>'INPUT DATA'!M17</f>
        <v>29.542058498896246</v>
      </c>
      <c r="M21" s="421">
        <f>'INPUT DATA'!N17</f>
        <v>30</v>
      </c>
      <c r="N21" s="422"/>
      <c r="O21" s="423">
        <f>'INPUT DATA'!O17</f>
        <v>29.542058498896246</v>
      </c>
      <c r="P21" s="421">
        <f>'INPUT DATA'!P17</f>
        <v>45</v>
      </c>
      <c r="Q21" s="422"/>
      <c r="R21" s="423">
        <f>'INPUT DATA'!Q17</f>
        <v>44.312069536423841</v>
      </c>
      <c r="S21" s="421">
        <f>'INPUT DATA'!R17</f>
        <v>55</v>
      </c>
      <c r="T21" s="422"/>
      <c r="U21" s="423">
        <f>'INPUT DATA'!S17</f>
        <v>52.261525938189848</v>
      </c>
      <c r="V21" s="421">
        <f>'INPUT DATA'!T17</f>
        <v>60</v>
      </c>
      <c r="W21" s="422"/>
      <c r="X21" s="423">
        <f>'INPUT DATA'!U17</f>
        <v>58.900473233995584</v>
      </c>
      <c r="Y21" s="421">
        <f>'INPUT DATA'!V17</f>
        <v>67</v>
      </c>
      <c r="Z21" s="422"/>
      <c r="AA21" s="423">
        <f>'INPUT DATA'!W17</f>
        <v>66.136560430463575</v>
      </c>
      <c r="AB21" s="421">
        <f>'INPUT DATA'!X17</f>
        <v>75</v>
      </c>
      <c r="AC21" s="422"/>
      <c r="AD21" s="423">
        <f>'INPUT DATA'!Y17</f>
        <v>74.329248068432676</v>
      </c>
      <c r="AE21" s="421">
        <f t="shared" ref="AE21" si="1">AF20</f>
        <v>85</v>
      </c>
      <c r="AF21" s="422"/>
      <c r="AG21" s="423">
        <f>'INPUT DATA'!AA17</f>
        <v>62.87796335200747</v>
      </c>
      <c r="AH21" s="421">
        <f t="shared" ref="AH21" si="2">AI20</f>
        <v>95</v>
      </c>
      <c r="AI21" s="422"/>
      <c r="AJ21" s="423">
        <f>'INPUT DATA'!AC17</f>
        <v>79.39345471521942</v>
      </c>
      <c r="AK21" s="421">
        <f t="shared" ref="AK21" si="3">AL20</f>
        <v>100</v>
      </c>
      <c r="AL21" s="422"/>
      <c r="AM21" s="423">
        <f>'INPUT DATA'!AE17</f>
        <v>86.443088235294113</v>
      </c>
    </row>
    <row r="22" spans="1:39" s="36" customFormat="1" ht="15.95" customHeight="1">
      <c r="A22" s="425"/>
      <c r="B22" s="654"/>
      <c r="C22" s="426"/>
      <c r="D22" s="427"/>
      <c r="E22" s="435">
        <f>F21</f>
        <v>0</v>
      </c>
      <c r="F22" s="440"/>
      <c r="G22" s="427"/>
      <c r="H22" s="435">
        <f>I21</f>
        <v>0</v>
      </c>
      <c r="I22" s="429"/>
      <c r="J22" s="427"/>
      <c r="K22" s="428">
        <f>L21</f>
        <v>29.542058498896246</v>
      </c>
      <c r="L22" s="429"/>
      <c r="M22" s="427"/>
      <c r="N22" s="428">
        <f>O21</f>
        <v>29.542058498896246</v>
      </c>
      <c r="O22" s="429"/>
      <c r="P22" s="427"/>
      <c r="Q22" s="428">
        <f>R21</f>
        <v>44.312069536423841</v>
      </c>
      <c r="R22" s="429"/>
      <c r="S22" s="427"/>
      <c r="T22" s="428">
        <f>U21</f>
        <v>52.261525938189848</v>
      </c>
      <c r="U22" s="429"/>
      <c r="V22" s="427"/>
      <c r="W22" s="428">
        <f>X21</f>
        <v>58.900473233995584</v>
      </c>
      <c r="X22" s="429"/>
      <c r="Y22" s="427"/>
      <c r="Z22" s="428">
        <f>AA21</f>
        <v>66.136560430463575</v>
      </c>
      <c r="AA22" s="429"/>
      <c r="AB22" s="427"/>
      <c r="AC22" s="428">
        <f>AD21</f>
        <v>74.329248068432676</v>
      </c>
      <c r="AD22" s="429"/>
      <c r="AE22" s="427"/>
      <c r="AF22" s="428">
        <f>AG21</f>
        <v>62.87796335200747</v>
      </c>
      <c r="AG22" s="429"/>
      <c r="AH22" s="427"/>
      <c r="AI22" s="428">
        <f>AJ21</f>
        <v>79.39345471521942</v>
      </c>
      <c r="AJ22" s="429"/>
      <c r="AK22" s="427"/>
      <c r="AL22" s="428">
        <f>AM21</f>
        <v>86.443088235294113</v>
      </c>
      <c r="AM22" s="429"/>
    </row>
    <row r="23" spans="1:39" s="36" customFormat="1" ht="15.95" customHeight="1">
      <c r="A23" s="411"/>
      <c r="B23" s="654" t="s">
        <v>134</v>
      </c>
      <c r="C23" s="412"/>
      <c r="D23" s="413"/>
      <c r="E23" s="414">
        <v>5</v>
      </c>
      <c r="F23" s="436"/>
      <c r="G23" s="413"/>
      <c r="H23" s="414">
        <v>10</v>
      </c>
      <c r="I23" s="415"/>
      <c r="J23" s="413"/>
      <c r="K23" s="416">
        <v>15</v>
      </c>
      <c r="L23" s="417"/>
      <c r="M23" s="413"/>
      <c r="N23" s="416">
        <v>25</v>
      </c>
      <c r="O23" s="415"/>
      <c r="P23" s="413"/>
      <c r="Q23" s="416">
        <v>35</v>
      </c>
      <c r="R23" s="419"/>
      <c r="S23" s="413"/>
      <c r="T23" s="416">
        <v>45</v>
      </c>
      <c r="U23" s="430"/>
      <c r="V23" s="413"/>
      <c r="W23" s="414">
        <v>55</v>
      </c>
      <c r="X23" s="419"/>
      <c r="Y23" s="413"/>
      <c r="Z23" s="414">
        <v>65</v>
      </c>
      <c r="AA23" s="415"/>
      <c r="AB23" s="413"/>
      <c r="AC23" s="414">
        <v>75</v>
      </c>
      <c r="AD23" s="430"/>
      <c r="AE23" s="413"/>
      <c r="AF23" s="414">
        <v>85</v>
      </c>
      <c r="AG23" s="415"/>
      <c r="AH23" s="413"/>
      <c r="AI23" s="414">
        <v>95</v>
      </c>
      <c r="AJ23" s="419"/>
      <c r="AK23" s="431"/>
      <c r="AL23" s="414">
        <v>100</v>
      </c>
      <c r="AM23" s="430"/>
    </row>
    <row r="24" spans="1:39" s="36" customFormat="1" ht="15.95" customHeight="1">
      <c r="A24" s="411">
        <v>4</v>
      </c>
      <c r="B24" s="654"/>
      <c r="C24" s="420">
        <f>'INPUT DATA'!D20</f>
        <v>55000000</v>
      </c>
      <c r="D24" s="421">
        <f>'INPUT DATA'!H20</f>
        <v>6</v>
      </c>
      <c r="E24" s="422"/>
      <c r="F24" s="432">
        <f>'INPUT DATA'!I20</f>
        <v>0</v>
      </c>
      <c r="G24" s="421">
        <f>'INPUT DATA'!J20</f>
        <v>10</v>
      </c>
      <c r="H24" s="422"/>
      <c r="I24" s="432">
        <f>'INPUT DATA'!K20</f>
        <v>0</v>
      </c>
      <c r="J24" s="421">
        <f>'INPUT DATA'!L20</f>
        <v>25</v>
      </c>
      <c r="K24" s="422"/>
      <c r="L24" s="423">
        <f>'INPUT DATA'!M20</f>
        <v>20.192727272727275</v>
      </c>
      <c r="M24" s="421">
        <f>'INPUT DATA'!N20</f>
        <v>33</v>
      </c>
      <c r="N24" s="422"/>
      <c r="O24" s="423">
        <f>'INPUT DATA'!O20</f>
        <v>31.647272727272728</v>
      </c>
      <c r="P24" s="421">
        <f>'INPUT DATA'!P20</f>
        <v>38</v>
      </c>
      <c r="Q24" s="422"/>
      <c r="R24" s="423">
        <f>'INPUT DATA'!Q20</f>
        <v>37.374545454545455</v>
      </c>
      <c r="S24" s="421">
        <f>'INPUT DATA'!R20</f>
        <v>45</v>
      </c>
      <c r="T24" s="422"/>
      <c r="U24" s="423">
        <f>'INPUT DATA'!S20</f>
        <v>43.101818181818182</v>
      </c>
      <c r="V24" s="421">
        <f>'INPUT DATA'!T20</f>
        <v>50</v>
      </c>
      <c r="W24" s="422"/>
      <c r="X24" s="423">
        <f>'INPUT DATA'!U20</f>
        <v>48.829090909090908</v>
      </c>
      <c r="Y24" s="421">
        <f>'INPUT DATA'!V20</f>
        <v>56</v>
      </c>
      <c r="Z24" s="422"/>
      <c r="AA24" s="423">
        <f>'INPUT DATA'!W20</f>
        <v>55.647272727272721</v>
      </c>
      <c r="AB24" s="421">
        <f>'INPUT DATA'!X20</f>
        <v>77</v>
      </c>
      <c r="AC24" s="422"/>
      <c r="AD24" s="423">
        <f>'INPUT DATA'!Y20</f>
        <v>76.327272727272728</v>
      </c>
      <c r="AE24" s="421">
        <f t="shared" ref="AE24" si="4">AF23</f>
        <v>85</v>
      </c>
      <c r="AF24" s="422"/>
      <c r="AG24" s="423">
        <f>'INPUT DATA'!AA20</f>
        <v>82.054545454545462</v>
      </c>
      <c r="AH24" s="421">
        <f t="shared" ref="AH24" si="5">AI23</f>
        <v>95</v>
      </c>
      <c r="AI24" s="422"/>
      <c r="AJ24" s="423">
        <f>'INPUT DATA'!AC20</f>
        <v>87.781818181818181</v>
      </c>
      <c r="AK24" s="421">
        <f t="shared" ref="AK24:AK87" si="6">AL23</f>
        <v>100</v>
      </c>
      <c r="AL24" s="422"/>
      <c r="AM24" s="423">
        <f>'INPUT DATA'!AE20</f>
        <v>99.672727272727272</v>
      </c>
    </row>
    <row r="25" spans="1:39" s="36" customFormat="1" ht="15.95" customHeight="1">
      <c r="A25" s="425"/>
      <c r="B25" s="654"/>
      <c r="C25" s="434"/>
      <c r="D25" s="427"/>
      <c r="E25" s="435">
        <f>F24</f>
        <v>0</v>
      </c>
      <c r="F25" s="440"/>
      <c r="G25" s="427"/>
      <c r="H25" s="435">
        <f>I24</f>
        <v>0</v>
      </c>
      <c r="I25" s="429"/>
      <c r="J25" s="427"/>
      <c r="K25" s="428">
        <f>L24</f>
        <v>20.192727272727275</v>
      </c>
      <c r="L25" s="429"/>
      <c r="M25" s="427"/>
      <c r="N25" s="428">
        <f>O24</f>
        <v>31.647272727272728</v>
      </c>
      <c r="O25" s="429"/>
      <c r="P25" s="427"/>
      <c r="Q25" s="428">
        <f>R24</f>
        <v>37.374545454545455</v>
      </c>
      <c r="R25" s="429"/>
      <c r="S25" s="427"/>
      <c r="T25" s="428">
        <f>U24</f>
        <v>43.101818181818182</v>
      </c>
      <c r="U25" s="429"/>
      <c r="V25" s="427"/>
      <c r="W25" s="428">
        <f>X24</f>
        <v>48.829090909090908</v>
      </c>
      <c r="X25" s="429"/>
      <c r="Y25" s="427"/>
      <c r="Z25" s="428">
        <f>AA24</f>
        <v>55.647272727272721</v>
      </c>
      <c r="AA25" s="429"/>
      <c r="AB25" s="427"/>
      <c r="AC25" s="428">
        <f>AD24</f>
        <v>76.327272727272728</v>
      </c>
      <c r="AD25" s="429"/>
      <c r="AE25" s="427"/>
      <c r="AF25" s="428">
        <f>AG24</f>
        <v>82.054545454545462</v>
      </c>
      <c r="AG25" s="429"/>
      <c r="AH25" s="427"/>
      <c r="AI25" s="428">
        <f>AJ24</f>
        <v>87.781818181818181</v>
      </c>
      <c r="AJ25" s="429"/>
      <c r="AK25" s="427"/>
      <c r="AL25" s="428">
        <f>AM24</f>
        <v>99.672727272727272</v>
      </c>
      <c r="AM25" s="429"/>
    </row>
    <row r="26" spans="1:39" s="36" customFormat="1" ht="15.95" customHeight="1">
      <c r="A26" s="411"/>
      <c r="B26" s="654" t="s">
        <v>108</v>
      </c>
      <c r="C26" s="412"/>
      <c r="D26" s="413"/>
      <c r="E26" s="414">
        <v>5</v>
      </c>
      <c r="F26" s="436"/>
      <c r="G26" s="413"/>
      <c r="H26" s="414">
        <v>10</v>
      </c>
      <c r="I26" s="415"/>
      <c r="J26" s="413"/>
      <c r="K26" s="416">
        <v>15</v>
      </c>
      <c r="L26" s="417"/>
      <c r="M26" s="413"/>
      <c r="N26" s="416">
        <v>25</v>
      </c>
      <c r="O26" s="415"/>
      <c r="P26" s="413"/>
      <c r="Q26" s="416">
        <v>35</v>
      </c>
      <c r="R26" s="419"/>
      <c r="S26" s="413"/>
      <c r="T26" s="416">
        <v>45</v>
      </c>
      <c r="U26" s="430"/>
      <c r="V26" s="413"/>
      <c r="W26" s="414">
        <v>55</v>
      </c>
      <c r="X26" s="419"/>
      <c r="Y26" s="413"/>
      <c r="Z26" s="414">
        <v>65</v>
      </c>
      <c r="AA26" s="415"/>
      <c r="AB26" s="413"/>
      <c r="AC26" s="414">
        <v>75</v>
      </c>
      <c r="AD26" s="430"/>
      <c r="AE26" s="413"/>
      <c r="AF26" s="414">
        <v>85</v>
      </c>
      <c r="AG26" s="415"/>
      <c r="AH26" s="413"/>
      <c r="AI26" s="414">
        <v>95</v>
      </c>
      <c r="AJ26" s="419"/>
      <c r="AK26" s="431"/>
      <c r="AL26" s="414">
        <v>100</v>
      </c>
      <c r="AM26" s="430"/>
    </row>
    <row r="27" spans="1:39" s="36" customFormat="1" ht="15.95" customHeight="1">
      <c r="A27" s="411">
        <v>5</v>
      </c>
      <c r="B27" s="654"/>
      <c r="C27" s="420">
        <f>'INPUT DATA'!D23</f>
        <v>25000000</v>
      </c>
      <c r="D27" s="421">
        <f>'INPUT DATA'!H23</f>
        <v>7</v>
      </c>
      <c r="E27" s="422"/>
      <c r="F27" s="432">
        <f>'INPUT DATA'!I23</f>
        <v>0</v>
      </c>
      <c r="G27" s="421">
        <f>'INPUT DATA'!J23</f>
        <v>10</v>
      </c>
      <c r="H27" s="422"/>
      <c r="I27" s="432">
        <f>'INPUT DATA'!K23</f>
        <v>0</v>
      </c>
      <c r="J27" s="421">
        <f>'INPUT DATA'!L23</f>
        <v>25</v>
      </c>
      <c r="K27" s="422"/>
      <c r="L27" s="423">
        <f>'INPUT DATA'!M23</f>
        <v>23.261599999999998</v>
      </c>
      <c r="M27" s="421">
        <f>'INPUT DATA'!N23</f>
        <v>25</v>
      </c>
      <c r="N27" s="422"/>
      <c r="O27" s="423">
        <f>'INPUT DATA'!O23</f>
        <v>23.261599999999998</v>
      </c>
      <c r="P27" s="421">
        <f>'INPUT DATA'!P23</f>
        <v>25</v>
      </c>
      <c r="Q27" s="422"/>
      <c r="R27" s="423">
        <f>'INPUT DATA'!Q23</f>
        <v>23.261599999999998</v>
      </c>
      <c r="S27" s="421">
        <f>'INPUT DATA'!R23</f>
        <v>48</v>
      </c>
      <c r="T27" s="422"/>
      <c r="U27" s="423">
        <f>'INPUT DATA'!S23</f>
        <v>46.6004</v>
      </c>
      <c r="V27" s="421">
        <f>'INPUT DATA'!T23</f>
        <v>50</v>
      </c>
      <c r="W27" s="422"/>
      <c r="X27" s="423">
        <f>'INPUT DATA'!U23</f>
        <v>46.6004</v>
      </c>
      <c r="Y27" s="421">
        <f>'INPUT DATA'!V23</f>
        <v>75</v>
      </c>
      <c r="Z27" s="422"/>
      <c r="AA27" s="423">
        <f>'INPUT DATA'!W23</f>
        <v>74.362799999999993</v>
      </c>
      <c r="AB27" s="421">
        <f>'INPUT DATA'!X23</f>
        <v>75</v>
      </c>
      <c r="AC27" s="422"/>
      <c r="AD27" s="423">
        <f>'INPUT DATA'!Y23</f>
        <v>74.362799999999993</v>
      </c>
      <c r="AE27" s="421">
        <f t="shared" ref="AE27" si="7">AF26</f>
        <v>85</v>
      </c>
      <c r="AF27" s="422"/>
      <c r="AG27" s="432">
        <f>'INPUT DATA'!AA23</f>
        <v>100</v>
      </c>
      <c r="AH27" s="421">
        <f t="shared" ref="AH27" si="8">AI26</f>
        <v>95</v>
      </c>
      <c r="AI27" s="438"/>
      <c r="AJ27" s="432">
        <f>'INPUT DATA'!AC23</f>
        <v>100</v>
      </c>
      <c r="AK27" s="421">
        <f t="shared" si="6"/>
        <v>100</v>
      </c>
      <c r="AL27" s="422"/>
      <c r="AM27" s="432">
        <f>'INPUT DATA'!AE23</f>
        <v>100</v>
      </c>
    </row>
    <row r="28" spans="1:39" s="36" customFormat="1" ht="15.95" customHeight="1">
      <c r="A28" s="425"/>
      <c r="B28" s="654"/>
      <c r="C28" s="426"/>
      <c r="D28" s="427"/>
      <c r="E28" s="435">
        <f>F27</f>
        <v>0</v>
      </c>
      <c r="F28" s="440"/>
      <c r="G28" s="427"/>
      <c r="H28" s="435">
        <f>I27</f>
        <v>0</v>
      </c>
      <c r="I28" s="429"/>
      <c r="J28" s="427"/>
      <c r="K28" s="428">
        <f>L27</f>
        <v>23.261599999999998</v>
      </c>
      <c r="L28" s="429"/>
      <c r="M28" s="427"/>
      <c r="N28" s="428">
        <f>O27</f>
        <v>23.261599999999998</v>
      </c>
      <c r="O28" s="429"/>
      <c r="P28" s="427"/>
      <c r="Q28" s="428">
        <f>R27</f>
        <v>23.261599999999998</v>
      </c>
      <c r="R28" s="429"/>
      <c r="S28" s="427"/>
      <c r="T28" s="428">
        <f>U27</f>
        <v>46.6004</v>
      </c>
      <c r="U28" s="429"/>
      <c r="V28" s="427"/>
      <c r="W28" s="428">
        <f>X27</f>
        <v>46.6004</v>
      </c>
      <c r="X28" s="429"/>
      <c r="Y28" s="427"/>
      <c r="Z28" s="428">
        <f>AA27</f>
        <v>74.362799999999993</v>
      </c>
      <c r="AA28" s="429"/>
      <c r="AB28" s="427"/>
      <c r="AC28" s="428">
        <f>AD27</f>
        <v>74.362799999999993</v>
      </c>
      <c r="AD28" s="429"/>
      <c r="AE28" s="427"/>
      <c r="AF28" s="449">
        <f>AG27</f>
        <v>100</v>
      </c>
      <c r="AG28" s="429"/>
      <c r="AH28" s="427"/>
      <c r="AI28" s="435">
        <f>AJ27</f>
        <v>100</v>
      </c>
      <c r="AJ28" s="440"/>
      <c r="AK28" s="427"/>
      <c r="AL28" s="435">
        <f>AM27</f>
        <v>100</v>
      </c>
      <c r="AM28" s="429"/>
    </row>
    <row r="29" spans="1:39" s="36" customFormat="1" ht="15.95" customHeight="1">
      <c r="A29" s="411"/>
      <c r="B29" s="654" t="s">
        <v>109</v>
      </c>
      <c r="C29" s="412"/>
      <c r="D29" s="413"/>
      <c r="E29" s="414">
        <v>5</v>
      </c>
      <c r="F29" s="436"/>
      <c r="G29" s="413"/>
      <c r="H29" s="414">
        <v>10</v>
      </c>
      <c r="I29" s="415"/>
      <c r="J29" s="413"/>
      <c r="K29" s="416">
        <v>15</v>
      </c>
      <c r="L29" s="417"/>
      <c r="M29" s="413"/>
      <c r="N29" s="416">
        <v>25</v>
      </c>
      <c r="O29" s="415"/>
      <c r="P29" s="413"/>
      <c r="Q29" s="416">
        <v>35</v>
      </c>
      <c r="R29" s="419"/>
      <c r="S29" s="413"/>
      <c r="T29" s="416">
        <v>45</v>
      </c>
      <c r="U29" s="430"/>
      <c r="V29" s="413"/>
      <c r="W29" s="414">
        <v>55</v>
      </c>
      <c r="X29" s="419"/>
      <c r="Y29" s="413"/>
      <c r="Z29" s="414">
        <v>65</v>
      </c>
      <c r="AA29" s="415"/>
      <c r="AB29" s="413"/>
      <c r="AC29" s="414">
        <v>75</v>
      </c>
      <c r="AD29" s="430"/>
      <c r="AE29" s="413"/>
      <c r="AF29" s="414">
        <v>85</v>
      </c>
      <c r="AG29" s="415"/>
      <c r="AH29" s="413"/>
      <c r="AI29" s="414">
        <v>95</v>
      </c>
      <c r="AJ29" s="419"/>
      <c r="AK29" s="431"/>
      <c r="AL29" s="414">
        <v>100</v>
      </c>
      <c r="AM29" s="430"/>
    </row>
    <row r="30" spans="1:39" s="36" customFormat="1" ht="15.95" customHeight="1">
      <c r="A30" s="411">
        <v>6</v>
      </c>
      <c r="B30" s="654"/>
      <c r="C30" s="420">
        <f>'INPUT DATA'!D26</f>
        <v>28216000</v>
      </c>
      <c r="D30" s="421">
        <f>'INPUT DATA'!H26</f>
        <v>5</v>
      </c>
      <c r="E30" s="422"/>
      <c r="F30" s="432">
        <f>'INPUT DATA'!I26</f>
        <v>0</v>
      </c>
      <c r="G30" s="421">
        <f>'INPUT DATA'!J26</f>
        <v>10</v>
      </c>
      <c r="H30" s="422"/>
      <c r="I30" s="432">
        <f>'INPUT DATA'!K26</f>
        <v>0</v>
      </c>
      <c r="J30" s="421">
        <f>'INPUT DATA'!L26</f>
        <v>25</v>
      </c>
      <c r="K30" s="422"/>
      <c r="L30" s="423">
        <f>'INPUT DATA'!M26</f>
        <v>22.734264247235611</v>
      </c>
      <c r="M30" s="421">
        <f>'INPUT DATA'!N26</f>
        <v>25</v>
      </c>
      <c r="N30" s="422"/>
      <c r="O30" s="423">
        <f>'INPUT DATA'!O26</f>
        <v>22.734264247235611</v>
      </c>
      <c r="P30" s="421">
        <f>'INPUT DATA'!P26</f>
        <v>26</v>
      </c>
      <c r="Q30" s="422"/>
      <c r="R30" s="423">
        <f>'INPUT DATA'!Q26</f>
        <v>24.787709101219164</v>
      </c>
      <c r="S30" s="421">
        <f>'INPUT DATA'!R26</f>
        <v>50</v>
      </c>
      <c r="T30" s="422"/>
      <c r="U30" s="432">
        <f>'INPUT DATA'!S26</f>
        <v>48.009285511766379</v>
      </c>
      <c r="V30" s="421">
        <f>'INPUT DATA'!T26</f>
        <v>52</v>
      </c>
      <c r="W30" s="422"/>
      <c r="X30" s="432">
        <f>'INPUT DATA'!U26</f>
        <v>49.993266231925148</v>
      </c>
      <c r="Y30" s="421">
        <f>'INPUT DATA'!V26</f>
        <v>75</v>
      </c>
      <c r="Z30" s="422"/>
      <c r="AA30" s="423">
        <f>'INPUT DATA'!W26</f>
        <v>74.519067195917216</v>
      </c>
      <c r="AB30" s="421">
        <f>'INPUT DATA'!X26</f>
        <v>80</v>
      </c>
      <c r="AC30" s="422"/>
      <c r="AD30" s="432">
        <f>'INPUT DATA'!Y26</f>
        <v>77.994400340232488</v>
      </c>
      <c r="AE30" s="421">
        <f t="shared" ref="AE30" si="9">AF29</f>
        <v>85</v>
      </c>
      <c r="AF30" s="422"/>
      <c r="AG30" s="432">
        <f>'INPUT DATA'!AA26</f>
        <v>100</v>
      </c>
      <c r="AH30" s="421">
        <f t="shared" ref="AH30" si="10">AI29</f>
        <v>95</v>
      </c>
      <c r="AI30" s="438"/>
      <c r="AJ30" s="432">
        <f>'INPUT DATA'!AC26</f>
        <v>100</v>
      </c>
      <c r="AK30" s="421">
        <f t="shared" si="6"/>
        <v>100</v>
      </c>
      <c r="AL30" s="422"/>
      <c r="AM30" s="432">
        <f>'INPUT DATA'!AE26</f>
        <v>100</v>
      </c>
    </row>
    <row r="31" spans="1:39" s="36" customFormat="1" ht="15.95" customHeight="1">
      <c r="A31" s="425"/>
      <c r="B31" s="654"/>
      <c r="C31" s="434"/>
      <c r="D31" s="427"/>
      <c r="E31" s="435">
        <f>F30</f>
        <v>0</v>
      </c>
      <c r="F31" s="440"/>
      <c r="G31" s="427"/>
      <c r="H31" s="435">
        <f>I30</f>
        <v>0</v>
      </c>
      <c r="I31" s="429"/>
      <c r="J31" s="427"/>
      <c r="K31" s="428">
        <f>L30</f>
        <v>22.734264247235611</v>
      </c>
      <c r="L31" s="429"/>
      <c r="M31" s="427"/>
      <c r="N31" s="428">
        <f>O30</f>
        <v>22.734264247235611</v>
      </c>
      <c r="O31" s="429"/>
      <c r="P31" s="427"/>
      <c r="Q31" s="428">
        <f>R30</f>
        <v>24.787709101219164</v>
      </c>
      <c r="R31" s="429"/>
      <c r="S31" s="427"/>
      <c r="T31" s="435">
        <f>U30</f>
        <v>48.009285511766379</v>
      </c>
      <c r="U31" s="429"/>
      <c r="V31" s="427"/>
      <c r="W31" s="435">
        <f>X30</f>
        <v>49.993266231925148</v>
      </c>
      <c r="X31" s="429"/>
      <c r="Y31" s="427"/>
      <c r="Z31" s="428">
        <f>AA30</f>
        <v>74.519067195917216</v>
      </c>
      <c r="AA31" s="429"/>
      <c r="AB31" s="427"/>
      <c r="AC31" s="435">
        <f>AD30</f>
        <v>77.994400340232488</v>
      </c>
      <c r="AD31" s="429"/>
      <c r="AE31" s="427"/>
      <c r="AF31" s="449">
        <f>AG30</f>
        <v>100</v>
      </c>
      <c r="AG31" s="429"/>
      <c r="AH31" s="427"/>
      <c r="AI31" s="435">
        <f>AJ30</f>
        <v>100</v>
      </c>
      <c r="AJ31" s="440"/>
      <c r="AK31" s="427"/>
      <c r="AL31" s="435">
        <f>AM30</f>
        <v>100</v>
      </c>
      <c r="AM31" s="429"/>
    </row>
    <row r="32" spans="1:39" s="36" customFormat="1" ht="15.95" customHeight="1">
      <c r="A32" s="411"/>
      <c r="B32" s="654" t="s">
        <v>110</v>
      </c>
      <c r="C32" s="412"/>
      <c r="D32" s="413"/>
      <c r="E32" s="414">
        <v>5</v>
      </c>
      <c r="F32" s="436"/>
      <c r="G32" s="413"/>
      <c r="H32" s="414">
        <v>10</v>
      </c>
      <c r="I32" s="415"/>
      <c r="J32" s="413"/>
      <c r="K32" s="416">
        <v>15</v>
      </c>
      <c r="L32" s="417"/>
      <c r="M32" s="413"/>
      <c r="N32" s="416">
        <v>25</v>
      </c>
      <c r="O32" s="415"/>
      <c r="P32" s="413"/>
      <c r="Q32" s="416">
        <v>35</v>
      </c>
      <c r="R32" s="419"/>
      <c r="S32" s="413"/>
      <c r="T32" s="416">
        <v>45</v>
      </c>
      <c r="U32" s="430"/>
      <c r="V32" s="413"/>
      <c r="W32" s="414">
        <v>55</v>
      </c>
      <c r="X32" s="419"/>
      <c r="Y32" s="413"/>
      <c r="Z32" s="414">
        <v>65</v>
      </c>
      <c r="AA32" s="415"/>
      <c r="AB32" s="413"/>
      <c r="AC32" s="414">
        <v>75</v>
      </c>
      <c r="AD32" s="430"/>
      <c r="AE32" s="413"/>
      <c r="AF32" s="414">
        <v>85</v>
      </c>
      <c r="AG32" s="415"/>
      <c r="AH32" s="413"/>
      <c r="AI32" s="414">
        <v>95</v>
      </c>
      <c r="AJ32" s="419"/>
      <c r="AK32" s="431"/>
      <c r="AL32" s="414">
        <v>100</v>
      </c>
      <c r="AM32" s="430"/>
    </row>
    <row r="33" spans="1:78" s="36" customFormat="1" ht="15.95" customHeight="1">
      <c r="A33" s="411">
        <v>7</v>
      </c>
      <c r="B33" s="654"/>
      <c r="C33" s="420">
        <f>'INPUT DATA'!D29</f>
        <v>2600000</v>
      </c>
      <c r="D33" s="421">
        <f>'INPUT DATA'!H29</f>
        <v>5</v>
      </c>
      <c r="E33" s="422"/>
      <c r="F33" s="432">
        <f>'INPUT DATA'!I29</f>
        <v>0</v>
      </c>
      <c r="G33" s="421">
        <f>'INPUT DATA'!J29</f>
        <v>10</v>
      </c>
      <c r="H33" s="422"/>
      <c r="I33" s="432">
        <f>'INPUT DATA'!K29</f>
        <v>0</v>
      </c>
      <c r="J33" s="421">
        <f>'INPUT DATA'!L29</f>
        <v>50</v>
      </c>
      <c r="K33" s="422"/>
      <c r="L33" s="423">
        <f>'INPUT DATA'!M29</f>
        <v>48.892307692307689</v>
      </c>
      <c r="M33" s="421">
        <f>'INPUT DATA'!N29</f>
        <v>52</v>
      </c>
      <c r="N33" s="422"/>
      <c r="O33" s="423">
        <f>'INPUT DATA'!O29</f>
        <v>48.892307692307689</v>
      </c>
      <c r="P33" s="421">
        <f>'INPUT DATA'!P29</f>
        <v>52</v>
      </c>
      <c r="Q33" s="422"/>
      <c r="R33" s="423">
        <f>'INPUT DATA'!Q29</f>
        <v>48.892307692307689</v>
      </c>
      <c r="S33" s="421">
        <f>'INPUT DATA'!R29</f>
        <v>70</v>
      </c>
      <c r="T33" s="422"/>
      <c r="U33" s="423">
        <f>'INPUT DATA'!S29</f>
        <v>48.892307692307689</v>
      </c>
      <c r="V33" s="421">
        <f>'INPUT DATA'!T29</f>
        <v>100</v>
      </c>
      <c r="W33" s="422"/>
      <c r="X33" s="433">
        <f>'INPUT DATA'!U29</f>
        <v>100</v>
      </c>
      <c r="Y33" s="421">
        <f>'INPUT DATA'!V29</f>
        <v>100</v>
      </c>
      <c r="Z33" s="422"/>
      <c r="AA33" s="432">
        <f>'INPUT DATA'!W29</f>
        <v>100</v>
      </c>
      <c r="AB33" s="421">
        <f>'INPUT DATA'!X29</f>
        <v>100</v>
      </c>
      <c r="AC33" s="422"/>
      <c r="AD33" s="432">
        <f>'INPUT DATA'!Y29</f>
        <v>100</v>
      </c>
      <c r="AE33" s="421">
        <f t="shared" ref="AE33" si="11">AF32</f>
        <v>85</v>
      </c>
      <c r="AF33" s="422"/>
      <c r="AG33" s="432">
        <f>'INPUT DATA'!AA29</f>
        <v>100</v>
      </c>
      <c r="AH33" s="421">
        <f t="shared" ref="AH33" si="12">AI32</f>
        <v>95</v>
      </c>
      <c r="AI33" s="438"/>
      <c r="AJ33" s="432">
        <f>'INPUT DATA'!AC29</f>
        <v>100</v>
      </c>
      <c r="AK33" s="421">
        <f t="shared" si="6"/>
        <v>100</v>
      </c>
      <c r="AL33" s="422"/>
      <c r="AM33" s="432">
        <f>'INPUT DATA'!AE29</f>
        <v>100</v>
      </c>
    </row>
    <row r="34" spans="1:78" s="36" customFormat="1" ht="15.95" customHeight="1">
      <c r="A34" s="425"/>
      <c r="B34" s="654"/>
      <c r="C34" s="426"/>
      <c r="D34" s="427"/>
      <c r="E34" s="435">
        <f>F33</f>
        <v>0</v>
      </c>
      <c r="F34" s="440"/>
      <c r="G34" s="427"/>
      <c r="H34" s="435">
        <f>I33</f>
        <v>0</v>
      </c>
      <c r="I34" s="429"/>
      <c r="J34" s="427"/>
      <c r="K34" s="428">
        <f>L33</f>
        <v>48.892307692307689</v>
      </c>
      <c r="L34" s="429"/>
      <c r="M34" s="427"/>
      <c r="N34" s="428">
        <f>O33</f>
        <v>48.892307692307689</v>
      </c>
      <c r="O34" s="429"/>
      <c r="P34" s="427"/>
      <c r="Q34" s="428">
        <f>R33</f>
        <v>48.892307692307689</v>
      </c>
      <c r="R34" s="429"/>
      <c r="S34" s="427"/>
      <c r="T34" s="428">
        <f>U33</f>
        <v>48.892307692307689</v>
      </c>
      <c r="U34" s="429"/>
      <c r="V34" s="427"/>
      <c r="W34" s="435">
        <f>X33</f>
        <v>100</v>
      </c>
      <c r="X34" s="429"/>
      <c r="Y34" s="427"/>
      <c r="Z34" s="435">
        <f>AA33</f>
        <v>100</v>
      </c>
      <c r="AA34" s="429"/>
      <c r="AB34" s="427"/>
      <c r="AC34" s="435">
        <f>AD33</f>
        <v>100</v>
      </c>
      <c r="AD34" s="429"/>
      <c r="AE34" s="427"/>
      <c r="AF34" s="449">
        <f>AG33</f>
        <v>100</v>
      </c>
      <c r="AG34" s="429"/>
      <c r="AH34" s="427"/>
      <c r="AI34" s="435">
        <f>AJ33</f>
        <v>100</v>
      </c>
      <c r="AJ34" s="440"/>
      <c r="AK34" s="427"/>
      <c r="AL34" s="435">
        <f>AM33</f>
        <v>100</v>
      </c>
      <c r="AM34" s="429"/>
    </row>
    <row r="35" spans="1:78" s="36" customFormat="1" ht="15.95" customHeight="1">
      <c r="A35" s="411"/>
      <c r="B35" s="654" t="s">
        <v>111</v>
      </c>
      <c r="C35" s="412"/>
      <c r="D35" s="413"/>
      <c r="E35" s="414">
        <v>5</v>
      </c>
      <c r="F35" s="436"/>
      <c r="G35" s="413"/>
      <c r="H35" s="414">
        <v>10</v>
      </c>
      <c r="I35" s="415"/>
      <c r="J35" s="413"/>
      <c r="K35" s="416">
        <v>15</v>
      </c>
      <c r="L35" s="417"/>
      <c r="M35" s="413"/>
      <c r="N35" s="416">
        <v>25</v>
      </c>
      <c r="O35" s="415"/>
      <c r="P35" s="413"/>
      <c r="Q35" s="416">
        <v>35</v>
      </c>
      <c r="R35" s="419"/>
      <c r="S35" s="413"/>
      <c r="T35" s="416">
        <v>45</v>
      </c>
      <c r="U35" s="430"/>
      <c r="V35" s="413"/>
      <c r="W35" s="414">
        <v>55</v>
      </c>
      <c r="X35" s="419"/>
      <c r="Y35" s="413"/>
      <c r="Z35" s="414">
        <v>65</v>
      </c>
      <c r="AA35" s="415"/>
      <c r="AB35" s="413"/>
      <c r="AC35" s="414">
        <v>75</v>
      </c>
      <c r="AD35" s="430"/>
      <c r="AE35" s="413"/>
      <c r="AF35" s="414">
        <v>85</v>
      </c>
      <c r="AG35" s="415"/>
      <c r="AH35" s="413"/>
      <c r="AI35" s="414">
        <v>95</v>
      </c>
      <c r="AJ35" s="419"/>
      <c r="AK35" s="431"/>
      <c r="AL35" s="414">
        <v>100</v>
      </c>
      <c r="AM35" s="430"/>
    </row>
    <row r="36" spans="1:78" s="36" customFormat="1" ht="15.95" customHeight="1">
      <c r="A36" s="411">
        <v>8</v>
      </c>
      <c r="B36" s="654"/>
      <c r="C36" s="420">
        <f>'INPUT DATA'!D32</f>
        <v>2484000</v>
      </c>
      <c r="D36" s="421">
        <f>'INPUT DATA'!H32</f>
        <v>5</v>
      </c>
      <c r="E36" s="422"/>
      <c r="F36" s="432">
        <f>'INPUT DATA'!I32</f>
        <v>0</v>
      </c>
      <c r="G36" s="421">
        <f>'INPUT DATA'!J32</f>
        <v>10</v>
      </c>
      <c r="H36" s="422"/>
      <c r="I36" s="432">
        <f>'INPUT DATA'!K32</f>
        <v>0</v>
      </c>
      <c r="J36" s="421">
        <f>'INPUT DATA'!L32</f>
        <v>20</v>
      </c>
      <c r="K36" s="422"/>
      <c r="L36" s="423">
        <f>'INPUT DATA'!M32</f>
        <v>16.103059581320451</v>
      </c>
      <c r="M36" s="421">
        <f>'INPUT DATA'!N32</f>
        <v>25</v>
      </c>
      <c r="N36" s="422"/>
      <c r="O36" s="423">
        <f>'INPUT DATA'!O32</f>
        <v>24.154589371980677</v>
      </c>
      <c r="P36" s="421">
        <f>'INPUT DATA'!P32</f>
        <v>33</v>
      </c>
      <c r="Q36" s="422"/>
      <c r="R36" s="423">
        <f>'INPUT DATA'!Q32</f>
        <v>32.206119162640903</v>
      </c>
      <c r="S36" s="421">
        <f>'INPUT DATA'!R32</f>
        <v>42</v>
      </c>
      <c r="T36" s="422"/>
      <c r="U36" s="423">
        <f>'INPUT DATA'!S32</f>
        <v>40.257648953301128</v>
      </c>
      <c r="V36" s="421">
        <f>'INPUT DATA'!T32</f>
        <v>50</v>
      </c>
      <c r="W36" s="422"/>
      <c r="X36" s="423">
        <f>'INPUT DATA'!U32</f>
        <v>48.309178743961354</v>
      </c>
      <c r="Y36" s="421">
        <f>'INPUT DATA'!V32</f>
        <v>57</v>
      </c>
      <c r="Z36" s="422"/>
      <c r="AA36" s="423">
        <f>'INPUT DATA'!W32</f>
        <v>56.360708534621573</v>
      </c>
      <c r="AB36" s="421">
        <f>'INPUT DATA'!X32</f>
        <v>75</v>
      </c>
      <c r="AC36" s="422"/>
      <c r="AD36" s="423">
        <f>'INPUT DATA'!Y32</f>
        <v>63.808373590982285</v>
      </c>
      <c r="AE36" s="421">
        <f t="shared" ref="AE36" si="13">AF35</f>
        <v>85</v>
      </c>
      <c r="AF36" s="422"/>
      <c r="AG36" s="423">
        <f>'INPUT DATA'!AA32</f>
        <v>71.25603864734299</v>
      </c>
      <c r="AH36" s="421">
        <f t="shared" ref="AH36" si="14">AI35</f>
        <v>95</v>
      </c>
      <c r="AI36" s="422"/>
      <c r="AJ36" s="423">
        <f>'INPUT DATA'!AC32</f>
        <v>78.703703703703709</v>
      </c>
      <c r="AK36" s="421">
        <f t="shared" si="6"/>
        <v>100</v>
      </c>
      <c r="AL36" s="422"/>
      <c r="AM36" s="423">
        <f>'INPUT DATA'!AE32</f>
        <v>93.59903381642512</v>
      </c>
    </row>
    <row r="37" spans="1:78" s="36" customFormat="1" ht="15.95" customHeight="1">
      <c r="A37" s="425"/>
      <c r="B37" s="654"/>
      <c r="C37" s="434"/>
      <c r="D37" s="427"/>
      <c r="E37" s="435">
        <f>F36</f>
        <v>0</v>
      </c>
      <c r="F37" s="429"/>
      <c r="G37" s="427"/>
      <c r="H37" s="435">
        <f>I36</f>
        <v>0</v>
      </c>
      <c r="I37" s="429"/>
      <c r="J37" s="427"/>
      <c r="K37" s="428">
        <f>L36</f>
        <v>16.103059581320451</v>
      </c>
      <c r="L37" s="429"/>
      <c r="M37" s="427"/>
      <c r="N37" s="428">
        <f>O36</f>
        <v>24.154589371980677</v>
      </c>
      <c r="O37" s="429"/>
      <c r="P37" s="427"/>
      <c r="Q37" s="428">
        <f>R36</f>
        <v>32.206119162640903</v>
      </c>
      <c r="R37" s="429"/>
      <c r="S37" s="427"/>
      <c r="T37" s="428">
        <f>U36</f>
        <v>40.257648953301128</v>
      </c>
      <c r="U37" s="429"/>
      <c r="V37" s="427"/>
      <c r="W37" s="428">
        <f>X36</f>
        <v>48.309178743961354</v>
      </c>
      <c r="X37" s="429"/>
      <c r="Y37" s="427"/>
      <c r="Z37" s="428">
        <f>AA36</f>
        <v>56.360708534621573</v>
      </c>
      <c r="AA37" s="429"/>
      <c r="AB37" s="427"/>
      <c r="AC37" s="428">
        <f>AD36</f>
        <v>63.808373590982285</v>
      </c>
      <c r="AD37" s="429"/>
      <c r="AE37" s="427"/>
      <c r="AF37" s="428">
        <f>AG36</f>
        <v>71.25603864734299</v>
      </c>
      <c r="AG37" s="429"/>
      <c r="AH37" s="427"/>
      <c r="AI37" s="428">
        <f>AJ36</f>
        <v>78.703703703703709</v>
      </c>
      <c r="AJ37" s="429"/>
      <c r="AK37" s="427"/>
      <c r="AL37" s="428">
        <f>AM36</f>
        <v>93.59903381642512</v>
      </c>
      <c r="AM37" s="429"/>
    </row>
    <row r="38" spans="1:78" s="36" customFormat="1" ht="15.95" customHeight="1">
      <c r="A38" s="411"/>
      <c r="B38" s="654" t="s">
        <v>112</v>
      </c>
      <c r="C38" s="412"/>
      <c r="D38" s="413"/>
      <c r="E38" s="414">
        <v>5</v>
      </c>
      <c r="F38" s="415"/>
      <c r="G38" s="413"/>
      <c r="H38" s="414">
        <v>10</v>
      </c>
      <c r="I38" s="415"/>
      <c r="J38" s="413"/>
      <c r="K38" s="416">
        <v>15</v>
      </c>
      <c r="L38" s="417"/>
      <c r="M38" s="413"/>
      <c r="N38" s="416">
        <v>25</v>
      </c>
      <c r="O38" s="415"/>
      <c r="P38" s="413"/>
      <c r="Q38" s="416">
        <v>35</v>
      </c>
      <c r="R38" s="419"/>
      <c r="S38" s="413"/>
      <c r="T38" s="416">
        <v>45</v>
      </c>
      <c r="U38" s="430"/>
      <c r="V38" s="413"/>
      <c r="W38" s="414">
        <v>55</v>
      </c>
      <c r="X38" s="419"/>
      <c r="Y38" s="413"/>
      <c r="Z38" s="414">
        <v>65</v>
      </c>
      <c r="AA38" s="415"/>
      <c r="AB38" s="413"/>
      <c r="AC38" s="414">
        <v>75</v>
      </c>
      <c r="AD38" s="430"/>
      <c r="AE38" s="413"/>
      <c r="AF38" s="414">
        <v>85</v>
      </c>
      <c r="AG38" s="415"/>
      <c r="AH38" s="413"/>
      <c r="AI38" s="414">
        <v>95</v>
      </c>
      <c r="AJ38" s="419"/>
      <c r="AK38" s="431"/>
      <c r="AL38" s="414">
        <v>100</v>
      </c>
      <c r="AM38" s="430"/>
    </row>
    <row r="39" spans="1:78" s="36" customFormat="1" ht="15.95" customHeight="1">
      <c r="A39" s="411">
        <v>9</v>
      </c>
      <c r="B39" s="654"/>
      <c r="C39" s="420">
        <f>'INPUT DATA'!D35</f>
        <v>24000000</v>
      </c>
      <c r="D39" s="421">
        <f>'INPUT DATA'!H35</f>
        <v>5</v>
      </c>
      <c r="E39" s="422"/>
      <c r="F39" s="432">
        <f>'INPUT DATA'!I35</f>
        <v>0</v>
      </c>
      <c r="G39" s="421">
        <f>'INPUT DATA'!J35</f>
        <v>9</v>
      </c>
      <c r="H39" s="422"/>
      <c r="I39" s="432">
        <f>'INPUT DATA'!K35</f>
        <v>0</v>
      </c>
      <c r="J39" s="421">
        <f>'INPUT DATA'!L35</f>
        <v>10</v>
      </c>
      <c r="K39" s="422"/>
      <c r="L39" s="423">
        <f>'INPUT DATA'!M35</f>
        <v>8.8333333333333339</v>
      </c>
      <c r="M39" s="421">
        <f>'INPUT DATA'!N35</f>
        <v>10</v>
      </c>
      <c r="N39" s="422"/>
      <c r="O39" s="423">
        <f>'INPUT DATA'!O35</f>
        <v>8.8333333333333339</v>
      </c>
      <c r="P39" s="421">
        <f>'INPUT DATA'!P35</f>
        <v>10</v>
      </c>
      <c r="Q39" s="422"/>
      <c r="R39" s="423">
        <f>'INPUT DATA'!Q35</f>
        <v>8.8333333333333339</v>
      </c>
      <c r="S39" s="421">
        <f>'INPUT DATA'!R35</f>
        <v>20</v>
      </c>
      <c r="T39" s="422"/>
      <c r="U39" s="423">
        <f>'INPUT DATA'!S35</f>
        <v>17.666666666666668</v>
      </c>
      <c r="V39" s="421">
        <f>'INPUT DATA'!T35</f>
        <v>28</v>
      </c>
      <c r="W39" s="422"/>
      <c r="X39" s="423">
        <f>'INPUT DATA'!U35</f>
        <v>26.666666666666668</v>
      </c>
      <c r="Y39" s="421">
        <f>'INPUT DATA'!V35</f>
        <v>28</v>
      </c>
      <c r="Z39" s="422"/>
      <c r="AA39" s="423">
        <f>'INPUT DATA'!W35</f>
        <v>26.666666666666668</v>
      </c>
      <c r="AB39" s="421">
        <f>'INPUT DATA'!X35</f>
        <v>75</v>
      </c>
      <c r="AC39" s="422"/>
      <c r="AD39" s="423">
        <f>'INPUT DATA'!Y35</f>
        <v>61.21875</v>
      </c>
      <c r="AE39" s="421">
        <f t="shared" ref="AE39" si="15">AF38</f>
        <v>85</v>
      </c>
      <c r="AF39" s="422"/>
      <c r="AG39" s="423">
        <f>'INPUT DATA'!AA35</f>
        <v>61.21875</v>
      </c>
      <c r="AH39" s="421">
        <f t="shared" ref="AH39" si="16">AI38</f>
        <v>95</v>
      </c>
      <c r="AI39" s="422"/>
      <c r="AJ39" s="423">
        <f>'INPUT DATA'!AC35</f>
        <v>78.052083333333329</v>
      </c>
      <c r="AK39" s="421">
        <f t="shared" si="6"/>
        <v>100</v>
      </c>
      <c r="AL39" s="422"/>
      <c r="AM39" s="423">
        <f>'INPUT DATA'!AE35</f>
        <v>95.260416666666671</v>
      </c>
    </row>
    <row r="40" spans="1:78" s="36" customFormat="1" ht="15.95" customHeight="1">
      <c r="A40" s="425"/>
      <c r="B40" s="654"/>
      <c r="C40" s="426"/>
      <c r="D40" s="427"/>
      <c r="E40" s="435">
        <f>F39</f>
        <v>0</v>
      </c>
      <c r="F40" s="429"/>
      <c r="G40" s="427"/>
      <c r="H40" s="435">
        <f>I39</f>
        <v>0</v>
      </c>
      <c r="I40" s="429"/>
      <c r="J40" s="427"/>
      <c r="K40" s="428">
        <f>L39</f>
        <v>8.8333333333333339</v>
      </c>
      <c r="L40" s="429"/>
      <c r="M40" s="427"/>
      <c r="N40" s="428">
        <f>O39</f>
        <v>8.8333333333333339</v>
      </c>
      <c r="O40" s="429"/>
      <c r="P40" s="427"/>
      <c r="Q40" s="428">
        <f>R39</f>
        <v>8.8333333333333339</v>
      </c>
      <c r="R40" s="429"/>
      <c r="S40" s="427"/>
      <c r="T40" s="428">
        <f>U39</f>
        <v>17.666666666666668</v>
      </c>
      <c r="U40" s="429"/>
      <c r="V40" s="427"/>
      <c r="W40" s="428">
        <f>X39</f>
        <v>26.666666666666668</v>
      </c>
      <c r="X40" s="429"/>
      <c r="Y40" s="427"/>
      <c r="Z40" s="428">
        <f>AA39</f>
        <v>26.666666666666668</v>
      </c>
      <c r="AA40" s="429"/>
      <c r="AB40" s="427"/>
      <c r="AC40" s="428">
        <f>AD39</f>
        <v>61.21875</v>
      </c>
      <c r="AD40" s="429"/>
      <c r="AE40" s="427"/>
      <c r="AF40" s="428">
        <f>AG39</f>
        <v>61.21875</v>
      </c>
      <c r="AG40" s="429"/>
      <c r="AH40" s="427"/>
      <c r="AI40" s="428">
        <f>AJ39</f>
        <v>78.052083333333329</v>
      </c>
      <c r="AJ40" s="429"/>
      <c r="AK40" s="427"/>
      <c r="AL40" s="428">
        <f>AM39</f>
        <v>95.260416666666671</v>
      </c>
      <c r="AM40" s="429"/>
    </row>
    <row r="41" spans="1:78" s="36" customFormat="1" ht="15.95" customHeight="1">
      <c r="A41" s="411"/>
      <c r="B41" s="654" t="s">
        <v>122</v>
      </c>
      <c r="C41" s="412"/>
      <c r="D41" s="413"/>
      <c r="E41" s="414">
        <v>5</v>
      </c>
      <c r="F41" s="415"/>
      <c r="G41" s="413"/>
      <c r="H41" s="414">
        <v>10</v>
      </c>
      <c r="I41" s="415"/>
      <c r="J41" s="413"/>
      <c r="K41" s="416">
        <v>15</v>
      </c>
      <c r="L41" s="417"/>
      <c r="M41" s="413"/>
      <c r="N41" s="416">
        <v>25</v>
      </c>
      <c r="O41" s="415"/>
      <c r="P41" s="413"/>
      <c r="Q41" s="416">
        <v>35</v>
      </c>
      <c r="R41" s="419"/>
      <c r="S41" s="413"/>
      <c r="T41" s="416">
        <v>45</v>
      </c>
      <c r="U41" s="430"/>
      <c r="V41" s="413"/>
      <c r="W41" s="414">
        <v>55</v>
      </c>
      <c r="X41" s="419"/>
      <c r="Y41" s="413"/>
      <c r="Z41" s="414">
        <v>65</v>
      </c>
      <c r="AA41" s="415"/>
      <c r="AB41" s="413"/>
      <c r="AC41" s="414">
        <v>75</v>
      </c>
      <c r="AD41" s="430"/>
      <c r="AE41" s="413"/>
      <c r="AF41" s="414">
        <v>85</v>
      </c>
      <c r="AG41" s="415"/>
      <c r="AH41" s="413"/>
      <c r="AI41" s="414">
        <v>95</v>
      </c>
      <c r="AJ41" s="419"/>
      <c r="AK41" s="431"/>
      <c r="AL41" s="414">
        <v>100</v>
      </c>
      <c r="AM41" s="430"/>
    </row>
    <row r="42" spans="1:78" s="36" customFormat="1" ht="15.95" customHeight="1">
      <c r="A42" s="411">
        <v>10</v>
      </c>
      <c r="B42" s="654"/>
      <c r="C42" s="420">
        <f>'INPUT DATA'!D38</f>
        <v>105000000</v>
      </c>
      <c r="D42" s="421">
        <f>'INPUT DATA'!H38</f>
        <v>5</v>
      </c>
      <c r="E42" s="422"/>
      <c r="F42" s="432">
        <f>'INPUT DATA'!I38</f>
        <v>0</v>
      </c>
      <c r="G42" s="421">
        <f>'INPUT DATA'!J38</f>
        <v>10</v>
      </c>
      <c r="H42" s="422"/>
      <c r="I42" s="432">
        <f>'INPUT DATA'!K38</f>
        <v>0</v>
      </c>
      <c r="J42" s="421">
        <f>'INPUT DATA'!L38</f>
        <v>10</v>
      </c>
      <c r="K42" s="422"/>
      <c r="L42" s="423">
        <f>'INPUT DATA'!M38</f>
        <v>8.4716362499999995</v>
      </c>
      <c r="M42" s="421">
        <f>'INPUT DATA'!N38</f>
        <v>23</v>
      </c>
      <c r="N42" s="422"/>
      <c r="O42" s="423">
        <f>'INPUT DATA'!O38</f>
        <v>21.809211250000001</v>
      </c>
      <c r="P42" s="421">
        <f>'INPUT DATA'!P38</f>
        <v>34</v>
      </c>
      <c r="Q42" s="422"/>
      <c r="R42" s="423">
        <f>'INPUT DATA'!Q38</f>
        <v>33.485436249999999</v>
      </c>
      <c r="S42" s="421">
        <f>'INPUT DATA'!R38</f>
        <v>46</v>
      </c>
      <c r="T42" s="422"/>
      <c r="U42" s="432">
        <f>'INPUT DATA'!S38</f>
        <v>43.984211250000001</v>
      </c>
      <c r="V42" s="421">
        <f>'INPUT DATA'!T38</f>
        <v>52</v>
      </c>
      <c r="W42" s="422"/>
      <c r="X42" s="423">
        <f>'INPUT DATA'!U38</f>
        <v>50.583586250000003</v>
      </c>
      <c r="Y42" s="421">
        <f>'INPUT DATA'!V38</f>
        <v>62</v>
      </c>
      <c r="Z42" s="422"/>
      <c r="AA42" s="423">
        <f>'INPUT DATA'!W38</f>
        <v>61.462486250000005</v>
      </c>
      <c r="AB42" s="421">
        <f>'INPUT DATA'!X38</f>
        <v>75</v>
      </c>
      <c r="AC42" s="422"/>
      <c r="AD42" s="423">
        <f>'INPUT DATA'!Y38</f>
        <v>67.628736250000003</v>
      </c>
      <c r="AE42" s="421">
        <f t="shared" ref="AE42" si="17">AF41</f>
        <v>85</v>
      </c>
      <c r="AF42" s="422"/>
      <c r="AG42" s="423">
        <f>'INPUT DATA'!AA38</f>
        <v>66.221370476190472</v>
      </c>
      <c r="AH42" s="421">
        <f t="shared" ref="AH42" si="18">AI41</f>
        <v>95</v>
      </c>
      <c r="AI42" s="422"/>
      <c r="AJ42" s="423">
        <f>'INPUT DATA'!AC38</f>
        <v>84.301132380952382</v>
      </c>
      <c r="AK42" s="421">
        <f t="shared" si="6"/>
        <v>100</v>
      </c>
      <c r="AL42" s="422"/>
      <c r="AM42" s="423">
        <f>'INPUT DATA'!AE38</f>
        <v>98.643503809523807</v>
      </c>
    </row>
    <row r="43" spans="1:78" s="36" customFormat="1" ht="15.95" customHeight="1">
      <c r="A43" s="425"/>
      <c r="B43" s="654"/>
      <c r="C43" s="434"/>
      <c r="D43" s="427"/>
      <c r="E43" s="435">
        <f>F42</f>
        <v>0</v>
      </c>
      <c r="F43" s="429"/>
      <c r="G43" s="427"/>
      <c r="H43" s="435">
        <f>I42</f>
        <v>0</v>
      </c>
      <c r="I43" s="429"/>
      <c r="J43" s="427"/>
      <c r="K43" s="428">
        <f>L42</f>
        <v>8.4716362499999995</v>
      </c>
      <c r="L43" s="429"/>
      <c r="M43" s="427"/>
      <c r="N43" s="428">
        <f>O42</f>
        <v>21.809211250000001</v>
      </c>
      <c r="O43" s="429"/>
      <c r="P43" s="427"/>
      <c r="Q43" s="428">
        <f>R42</f>
        <v>33.485436249999999</v>
      </c>
      <c r="R43" s="429"/>
      <c r="S43" s="427"/>
      <c r="T43" s="435">
        <f>U42</f>
        <v>43.984211250000001</v>
      </c>
      <c r="U43" s="429"/>
      <c r="V43" s="427"/>
      <c r="W43" s="428">
        <f>X42</f>
        <v>50.583586250000003</v>
      </c>
      <c r="X43" s="429"/>
      <c r="Y43" s="427"/>
      <c r="Z43" s="428">
        <f>AA42</f>
        <v>61.462486250000005</v>
      </c>
      <c r="AA43" s="429"/>
      <c r="AB43" s="427"/>
      <c r="AC43" s="428">
        <f>AD42</f>
        <v>67.628736250000003</v>
      </c>
      <c r="AD43" s="429"/>
      <c r="AE43" s="427"/>
      <c r="AF43" s="428">
        <f>AG42</f>
        <v>66.221370476190472</v>
      </c>
      <c r="AG43" s="429"/>
      <c r="AH43" s="427"/>
      <c r="AI43" s="428">
        <f>AJ42</f>
        <v>84.301132380952382</v>
      </c>
      <c r="AJ43" s="429"/>
      <c r="AK43" s="427"/>
      <c r="AL43" s="428">
        <f>AM42</f>
        <v>98.643503809523807</v>
      </c>
      <c r="AM43" s="429"/>
      <c r="AO43" s="469"/>
      <c r="AP43" s="469"/>
      <c r="AQ43" s="470"/>
      <c r="AR43" s="471"/>
      <c r="AS43" s="472"/>
      <c r="AT43" s="470"/>
      <c r="AU43" s="471"/>
      <c r="AV43" s="472"/>
      <c r="AW43" s="470"/>
      <c r="AX43" s="471"/>
      <c r="AY43" s="472"/>
      <c r="AZ43" s="470"/>
      <c r="BA43" s="471"/>
      <c r="BB43" s="472"/>
      <c r="BC43" s="470"/>
      <c r="BD43" s="471"/>
      <c r="BE43" s="472"/>
      <c r="BF43" s="470"/>
      <c r="BG43" s="471"/>
      <c r="BH43" s="472"/>
      <c r="BI43" s="470"/>
      <c r="BJ43" s="471"/>
      <c r="BK43" s="472"/>
      <c r="BL43" s="470"/>
      <c r="BM43" s="471"/>
      <c r="BN43" s="472"/>
      <c r="BO43" s="470"/>
      <c r="BP43" s="471"/>
      <c r="BQ43" s="472"/>
      <c r="BR43" s="470"/>
      <c r="BS43" s="471"/>
      <c r="BT43" s="472"/>
      <c r="BU43" s="470"/>
      <c r="BV43" s="471"/>
      <c r="BW43" s="472"/>
      <c r="BX43" s="470"/>
      <c r="BY43" s="471"/>
      <c r="BZ43" s="472"/>
    </row>
    <row r="44" spans="1:78" s="36" customFormat="1" ht="15.95" customHeight="1">
      <c r="A44" s="411"/>
      <c r="B44" s="654" t="s">
        <v>133</v>
      </c>
      <c r="C44" s="412"/>
      <c r="D44" s="413"/>
      <c r="E44" s="416">
        <v>5</v>
      </c>
      <c r="F44" s="436"/>
      <c r="G44" s="413"/>
      <c r="H44" s="414">
        <v>20</v>
      </c>
      <c r="I44" s="415"/>
      <c r="J44" s="413"/>
      <c r="K44" s="416">
        <v>50</v>
      </c>
      <c r="L44" s="417"/>
      <c r="M44" s="413"/>
      <c r="N44" s="416">
        <v>80</v>
      </c>
      <c r="O44" s="415"/>
      <c r="P44" s="413"/>
      <c r="Q44" s="416">
        <v>100</v>
      </c>
      <c r="R44" s="419"/>
      <c r="S44" s="413"/>
      <c r="T44" s="416">
        <v>100</v>
      </c>
      <c r="U44" s="430"/>
      <c r="V44" s="413"/>
      <c r="W44" s="416">
        <v>100</v>
      </c>
      <c r="X44" s="419"/>
      <c r="Y44" s="413"/>
      <c r="Z44" s="416">
        <v>100</v>
      </c>
      <c r="AA44" s="415"/>
      <c r="AB44" s="413"/>
      <c r="AC44" s="416">
        <v>100</v>
      </c>
      <c r="AD44" s="430"/>
      <c r="AE44" s="413"/>
      <c r="AF44" s="416">
        <v>100</v>
      </c>
      <c r="AG44" s="415"/>
      <c r="AH44" s="413"/>
      <c r="AI44" s="416">
        <v>100</v>
      </c>
      <c r="AJ44" s="419"/>
      <c r="AK44" s="431"/>
      <c r="AL44" s="416">
        <v>100</v>
      </c>
      <c r="AM44" s="430"/>
      <c r="AN44" s="473"/>
      <c r="AO44" s="469"/>
      <c r="AP44" s="469"/>
      <c r="AQ44" s="471"/>
      <c r="AR44" s="470"/>
      <c r="AS44" s="471"/>
      <c r="AT44" s="471"/>
      <c r="AU44" s="470"/>
      <c r="AV44" s="471"/>
      <c r="AW44" s="471"/>
      <c r="AX44" s="470"/>
      <c r="AY44" s="471"/>
      <c r="AZ44" s="471"/>
      <c r="BA44" s="470"/>
      <c r="BB44" s="471"/>
      <c r="BC44" s="471"/>
      <c r="BD44" s="470"/>
      <c r="BE44" s="471"/>
      <c r="BF44" s="471"/>
      <c r="BG44" s="470"/>
      <c r="BH44" s="471"/>
      <c r="BI44" s="471"/>
      <c r="BJ44" s="470"/>
      <c r="BK44" s="471"/>
      <c r="BL44" s="471"/>
      <c r="BM44" s="470"/>
      <c r="BN44" s="471"/>
      <c r="BO44" s="471"/>
      <c r="BP44" s="470"/>
      <c r="BQ44" s="471"/>
      <c r="BR44" s="471"/>
      <c r="BS44" s="470"/>
      <c r="BT44" s="471"/>
      <c r="BU44" s="471"/>
      <c r="BV44" s="470"/>
      <c r="BW44" s="471"/>
      <c r="BX44" s="471"/>
      <c r="BY44" s="470"/>
      <c r="BZ44" s="471"/>
    </row>
    <row r="45" spans="1:78" s="36" customFormat="1" ht="15.95" customHeight="1">
      <c r="A45" s="411">
        <v>11</v>
      </c>
      <c r="B45" s="654"/>
      <c r="C45" s="420">
        <f>'INPUT DATA'!D41</f>
        <v>192135000</v>
      </c>
      <c r="D45" s="421">
        <f>'INPUT DATA'!H41</f>
        <v>5</v>
      </c>
      <c r="E45" s="422"/>
      <c r="F45" s="432">
        <f>'INPUT DATA'!I41</f>
        <v>0</v>
      </c>
      <c r="G45" s="421">
        <f>'INPUT DATA'!J41</f>
        <v>8</v>
      </c>
      <c r="H45" s="422"/>
      <c r="I45" s="432">
        <f>'INPUT DATA'!K41</f>
        <v>0</v>
      </c>
      <c r="J45" s="421">
        <f>'INPUT DATA'!L41</f>
        <v>35</v>
      </c>
      <c r="K45" s="422"/>
      <c r="L45" s="423">
        <f>'INPUT DATA'!M41</f>
        <v>33.806242399675718</v>
      </c>
      <c r="M45" s="421">
        <f>'INPUT DATA'!N41</f>
        <v>35</v>
      </c>
      <c r="N45" s="422"/>
      <c r="O45" s="423">
        <f>'INPUT DATA'!O41</f>
        <v>33.806242399675718</v>
      </c>
      <c r="P45" s="421">
        <f>'INPUT DATA'!P41</f>
        <v>35</v>
      </c>
      <c r="Q45" s="422"/>
      <c r="R45" s="423">
        <f>'INPUT DATA'!Q41</f>
        <v>33.806242399675718</v>
      </c>
      <c r="S45" s="421">
        <f>'INPUT DATA'!R41</f>
        <v>92</v>
      </c>
      <c r="T45" s="422"/>
      <c r="U45" s="432">
        <f>'INPUT DATA'!S41</f>
        <v>90.960680989055533</v>
      </c>
      <c r="V45" s="421">
        <f>'INPUT DATA'!T41</f>
        <v>95</v>
      </c>
      <c r="W45" s="422"/>
      <c r="X45" s="432">
        <f>'INPUT DATA'!U41</f>
        <v>90.960680989055533</v>
      </c>
      <c r="Y45" s="421">
        <f>'INPUT DATA'!V41</f>
        <v>95</v>
      </c>
      <c r="Z45" s="422"/>
      <c r="AA45" s="432">
        <f>'INPUT DATA'!W41</f>
        <v>90.960680989055533</v>
      </c>
      <c r="AB45" s="421">
        <f>'INPUT DATA'!X41</f>
        <v>100</v>
      </c>
      <c r="AC45" s="422"/>
      <c r="AD45" s="423">
        <f>'INPUT DATA'!Y41</f>
        <v>96.351844345358742</v>
      </c>
      <c r="AE45" s="421">
        <f t="shared" ref="AE45" si="19">AF44</f>
        <v>100</v>
      </c>
      <c r="AF45" s="422"/>
      <c r="AG45" s="423">
        <f>'INPUT DATA'!AA41</f>
        <v>6.1857548078174203</v>
      </c>
      <c r="AH45" s="421">
        <f t="shared" ref="AH45" si="20">AI44</f>
        <v>100</v>
      </c>
      <c r="AI45" s="422"/>
      <c r="AJ45" s="423">
        <f>'INPUT DATA'!AC41</f>
        <v>22.307231894241028</v>
      </c>
      <c r="AK45" s="421">
        <f t="shared" si="6"/>
        <v>100</v>
      </c>
      <c r="AL45" s="422"/>
      <c r="AM45" s="423">
        <f>'INPUT DATA'!AE41</f>
        <v>99.713742941161158</v>
      </c>
      <c r="AO45" s="469"/>
      <c r="AP45" s="469"/>
      <c r="AQ45" s="414"/>
      <c r="AR45" s="471"/>
      <c r="AS45" s="414"/>
      <c r="AT45" s="414"/>
      <c r="AU45" s="471"/>
      <c r="AV45" s="414"/>
      <c r="AW45" s="414"/>
      <c r="AX45" s="471"/>
      <c r="AY45" s="414"/>
      <c r="AZ45" s="414"/>
      <c r="BA45" s="471"/>
      <c r="BB45" s="414"/>
      <c r="BC45" s="414"/>
      <c r="BD45" s="471"/>
      <c r="BE45" s="414"/>
      <c r="BF45" s="414"/>
      <c r="BG45" s="471"/>
      <c r="BH45" s="414"/>
      <c r="BI45" s="414"/>
      <c r="BJ45" s="471"/>
      <c r="BK45" s="414"/>
      <c r="BL45" s="414"/>
      <c r="BM45" s="471"/>
      <c r="BN45" s="414"/>
      <c r="BO45" s="414"/>
      <c r="BP45" s="471"/>
      <c r="BQ45" s="414"/>
      <c r="BR45" s="414"/>
      <c r="BS45" s="471"/>
      <c r="BT45" s="414"/>
      <c r="BU45" s="414"/>
      <c r="BV45" s="471"/>
      <c r="BW45" s="414"/>
      <c r="BX45" s="414"/>
      <c r="BY45" s="471"/>
      <c r="BZ45" s="414"/>
    </row>
    <row r="46" spans="1:78" s="36" customFormat="1" ht="15.95" customHeight="1">
      <c r="A46" s="425"/>
      <c r="B46" s="654"/>
      <c r="C46" s="426"/>
      <c r="D46" s="427"/>
      <c r="E46" s="435">
        <f>F45</f>
        <v>0</v>
      </c>
      <c r="F46" s="429"/>
      <c r="G46" s="427"/>
      <c r="H46" s="435">
        <f>I45</f>
        <v>0</v>
      </c>
      <c r="I46" s="429"/>
      <c r="J46" s="427"/>
      <c r="K46" s="428">
        <f>L45</f>
        <v>33.806242399675718</v>
      </c>
      <c r="L46" s="429"/>
      <c r="M46" s="427"/>
      <c r="N46" s="428">
        <f>O45</f>
        <v>33.806242399675718</v>
      </c>
      <c r="O46" s="429"/>
      <c r="P46" s="427"/>
      <c r="Q46" s="428">
        <f>R45</f>
        <v>33.806242399675718</v>
      </c>
      <c r="R46" s="429"/>
      <c r="S46" s="427"/>
      <c r="T46" s="435">
        <f>U45</f>
        <v>90.960680989055533</v>
      </c>
      <c r="U46" s="429"/>
      <c r="V46" s="427"/>
      <c r="W46" s="435">
        <f>X45</f>
        <v>90.960680989055533</v>
      </c>
      <c r="X46" s="429"/>
      <c r="Y46" s="427"/>
      <c r="Z46" s="435">
        <f>AA45</f>
        <v>90.960680989055533</v>
      </c>
      <c r="AA46" s="429"/>
      <c r="AB46" s="427"/>
      <c r="AC46" s="428">
        <f>AD45</f>
        <v>96.351844345358742</v>
      </c>
      <c r="AD46" s="429"/>
      <c r="AE46" s="427"/>
      <c r="AF46" s="428">
        <f>AG45</f>
        <v>6.1857548078174203</v>
      </c>
      <c r="AG46" s="429"/>
      <c r="AH46" s="427"/>
      <c r="AI46" s="428">
        <f>AJ45</f>
        <v>22.307231894241028</v>
      </c>
      <c r="AJ46" s="429"/>
      <c r="AK46" s="427"/>
      <c r="AL46" s="428">
        <f>AM45</f>
        <v>99.713742941161158</v>
      </c>
      <c r="AM46" s="429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473"/>
      <c r="BU46" s="473"/>
      <c r="BV46" s="473"/>
      <c r="BW46" s="473"/>
      <c r="BX46" s="37"/>
      <c r="BY46" s="37"/>
      <c r="BZ46" s="473"/>
    </row>
    <row r="47" spans="1:78" s="36" customFormat="1" ht="15.95" customHeight="1">
      <c r="A47" s="411"/>
      <c r="B47" s="654" t="s">
        <v>162</v>
      </c>
      <c r="C47" s="412"/>
      <c r="D47" s="413"/>
      <c r="E47" s="416">
        <v>0</v>
      </c>
      <c r="F47" s="436"/>
      <c r="G47" s="413"/>
      <c r="H47" s="414">
        <v>0</v>
      </c>
      <c r="I47" s="415"/>
      <c r="J47" s="413"/>
      <c r="K47" s="416">
        <v>0</v>
      </c>
      <c r="L47" s="417"/>
      <c r="M47" s="413"/>
      <c r="N47" s="416">
        <v>0</v>
      </c>
      <c r="O47" s="415"/>
      <c r="P47" s="413"/>
      <c r="Q47" s="416">
        <v>0</v>
      </c>
      <c r="R47" s="419"/>
      <c r="S47" s="413"/>
      <c r="T47" s="416">
        <v>0</v>
      </c>
      <c r="U47" s="430"/>
      <c r="V47" s="413"/>
      <c r="W47" s="416">
        <v>0</v>
      </c>
      <c r="X47" s="419"/>
      <c r="Y47" s="413"/>
      <c r="Z47" s="416">
        <v>0</v>
      </c>
      <c r="AA47" s="415"/>
      <c r="AB47" s="413"/>
      <c r="AC47" s="416">
        <v>0</v>
      </c>
      <c r="AD47" s="430"/>
      <c r="AE47" s="413"/>
      <c r="AF47" s="416">
        <v>50</v>
      </c>
      <c r="AG47" s="415"/>
      <c r="AH47" s="413"/>
      <c r="AI47" s="416">
        <v>100</v>
      </c>
      <c r="AJ47" s="419"/>
      <c r="AK47" s="431"/>
      <c r="AL47" s="416">
        <v>100</v>
      </c>
      <c r="AM47" s="430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473"/>
      <c r="BU47" s="473"/>
      <c r="BV47" s="473"/>
      <c r="BW47" s="473"/>
      <c r="BX47" s="37"/>
      <c r="BY47" s="37"/>
      <c r="BZ47" s="473"/>
    </row>
    <row r="48" spans="1:78" s="36" customFormat="1" ht="15.95" customHeight="1">
      <c r="A48" s="411">
        <v>12</v>
      </c>
      <c r="B48" s="654"/>
      <c r="C48" s="420">
        <f>'INPUT DATA'!D44</f>
        <v>194250000</v>
      </c>
      <c r="D48" s="421">
        <f>'INPUT DATA'!H44</f>
        <v>0</v>
      </c>
      <c r="E48" s="422"/>
      <c r="F48" s="432">
        <f>'INPUT DATA'!I44</f>
        <v>0</v>
      </c>
      <c r="G48" s="421">
        <f>'INPUT DATA'!J44</f>
        <v>0</v>
      </c>
      <c r="H48" s="422"/>
      <c r="I48" s="432">
        <f>'INPUT DATA'!K44</f>
        <v>0</v>
      </c>
      <c r="J48" s="421">
        <f>'INPUT DATA'!L44</f>
        <v>0</v>
      </c>
      <c r="K48" s="422"/>
      <c r="L48" s="432">
        <f>'INPUT DATA'!M44</f>
        <v>0</v>
      </c>
      <c r="M48" s="421">
        <f>'INPUT DATA'!N44</f>
        <v>0</v>
      </c>
      <c r="N48" s="422"/>
      <c r="O48" s="432">
        <f>'INPUT DATA'!O44</f>
        <v>0</v>
      </c>
      <c r="P48" s="421">
        <f>'INPUT DATA'!P44</f>
        <v>0</v>
      </c>
      <c r="Q48" s="422"/>
      <c r="R48" s="432">
        <f>'INPUT DATA'!Q44</f>
        <v>0</v>
      </c>
      <c r="S48" s="421">
        <f>'INPUT DATA'!R44</f>
        <v>0</v>
      </c>
      <c r="T48" s="422"/>
      <c r="U48" s="432">
        <f>'INPUT DATA'!S44</f>
        <v>0</v>
      </c>
      <c r="V48" s="421">
        <f>'INPUT DATA'!T44</f>
        <v>0</v>
      </c>
      <c r="W48" s="422"/>
      <c r="X48" s="432">
        <f>'INPUT DATA'!U44</f>
        <v>0</v>
      </c>
      <c r="Y48" s="421">
        <f>'INPUT DATA'!V44</f>
        <v>0</v>
      </c>
      <c r="Z48" s="422"/>
      <c r="AA48" s="432">
        <f>'INPUT DATA'!W44</f>
        <v>0</v>
      </c>
      <c r="AB48" s="421">
        <f>'INPUT DATA'!X44</f>
        <v>0</v>
      </c>
      <c r="AC48" s="422"/>
      <c r="AD48" s="432">
        <f>'INPUT DATA'!Y44</f>
        <v>0</v>
      </c>
      <c r="AE48" s="421">
        <f t="shared" ref="AE48" si="21">AF47</f>
        <v>50</v>
      </c>
      <c r="AF48" s="422"/>
      <c r="AG48" s="432">
        <f>'INPUT DATA'!AA44</f>
        <v>0</v>
      </c>
      <c r="AH48" s="421">
        <v>50</v>
      </c>
      <c r="AI48" s="422"/>
      <c r="AJ48" s="423">
        <f>'INPUT DATA'!AC44</f>
        <v>0</v>
      </c>
      <c r="AK48" s="421">
        <f t="shared" si="6"/>
        <v>100</v>
      </c>
      <c r="AL48" s="422"/>
      <c r="AM48" s="423">
        <f>'INPUT DATA'!AE44</f>
        <v>98.841698841698843</v>
      </c>
      <c r="AO48" s="473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473"/>
      <c r="BU48" s="473"/>
      <c r="BV48" s="473"/>
      <c r="BW48" s="473"/>
      <c r="BX48" s="37"/>
      <c r="BY48" s="37"/>
      <c r="BZ48" s="473"/>
    </row>
    <row r="49" spans="1:78" s="36" customFormat="1" ht="15.95" customHeight="1">
      <c r="A49" s="425"/>
      <c r="B49" s="654"/>
      <c r="C49" s="434"/>
      <c r="D49" s="427"/>
      <c r="E49" s="435">
        <f>F48</f>
        <v>0</v>
      </c>
      <c r="F49" s="429"/>
      <c r="G49" s="427"/>
      <c r="H49" s="435">
        <f>I48</f>
        <v>0</v>
      </c>
      <c r="I49" s="429"/>
      <c r="J49" s="427"/>
      <c r="K49" s="435">
        <f>L48</f>
        <v>0</v>
      </c>
      <c r="L49" s="429"/>
      <c r="M49" s="427"/>
      <c r="N49" s="435">
        <f>O48</f>
        <v>0</v>
      </c>
      <c r="O49" s="429"/>
      <c r="P49" s="427"/>
      <c r="Q49" s="435">
        <f>R48</f>
        <v>0</v>
      </c>
      <c r="R49" s="429"/>
      <c r="S49" s="427"/>
      <c r="T49" s="435">
        <f>U48</f>
        <v>0</v>
      </c>
      <c r="U49" s="429"/>
      <c r="V49" s="427"/>
      <c r="W49" s="435">
        <f>X48</f>
        <v>0</v>
      </c>
      <c r="X49" s="429"/>
      <c r="Y49" s="427"/>
      <c r="Z49" s="435">
        <f>AA48</f>
        <v>0</v>
      </c>
      <c r="AA49" s="429"/>
      <c r="AB49" s="427"/>
      <c r="AC49" s="435">
        <f>AD48</f>
        <v>0</v>
      </c>
      <c r="AD49" s="429"/>
      <c r="AE49" s="427"/>
      <c r="AF49" s="435">
        <f>AG48</f>
        <v>0</v>
      </c>
      <c r="AG49" s="429"/>
      <c r="AH49" s="427"/>
      <c r="AI49" s="428">
        <f>AJ48</f>
        <v>0</v>
      </c>
      <c r="AJ49" s="429"/>
      <c r="AK49" s="427"/>
      <c r="AL49" s="428">
        <f>AM48</f>
        <v>98.841698841698843</v>
      </c>
      <c r="AM49" s="429"/>
      <c r="AO49" s="473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473"/>
      <c r="BC49" s="473"/>
      <c r="BD49" s="473"/>
      <c r="BE49" s="473"/>
      <c r="BF49" s="473"/>
      <c r="BG49" s="37"/>
      <c r="BH49" s="37"/>
      <c r="BI49" s="37"/>
      <c r="BJ49" s="37"/>
      <c r="BK49" s="37"/>
      <c r="BL49" s="473"/>
      <c r="BM49" s="473"/>
      <c r="BN49" s="473"/>
      <c r="BO49" s="473"/>
      <c r="BP49" s="473"/>
      <c r="BQ49" s="473"/>
      <c r="BR49" s="473"/>
      <c r="BS49" s="473"/>
      <c r="BT49" s="473"/>
      <c r="BU49" s="473"/>
      <c r="BV49" s="473"/>
      <c r="BW49" s="473"/>
      <c r="BX49" s="473"/>
      <c r="BY49" s="473"/>
      <c r="BZ49" s="473"/>
    </row>
    <row r="50" spans="1:78" s="36" customFormat="1" ht="15.95" customHeight="1">
      <c r="A50" s="411"/>
      <c r="B50" s="654" t="s">
        <v>131</v>
      </c>
      <c r="C50" s="412"/>
      <c r="D50" s="413"/>
      <c r="E50" s="416">
        <v>5</v>
      </c>
      <c r="F50" s="436"/>
      <c r="G50" s="413"/>
      <c r="H50" s="414">
        <v>20</v>
      </c>
      <c r="I50" s="415"/>
      <c r="J50" s="413"/>
      <c r="K50" s="416">
        <v>50</v>
      </c>
      <c r="L50" s="417"/>
      <c r="M50" s="413"/>
      <c r="N50" s="416">
        <v>80</v>
      </c>
      <c r="O50" s="415"/>
      <c r="P50" s="413"/>
      <c r="Q50" s="416">
        <v>100</v>
      </c>
      <c r="R50" s="419"/>
      <c r="S50" s="413"/>
      <c r="T50" s="416">
        <v>100</v>
      </c>
      <c r="U50" s="430"/>
      <c r="V50" s="413"/>
      <c r="W50" s="416">
        <v>100</v>
      </c>
      <c r="X50" s="419"/>
      <c r="Y50" s="413"/>
      <c r="Z50" s="416">
        <v>100</v>
      </c>
      <c r="AA50" s="415"/>
      <c r="AB50" s="413"/>
      <c r="AC50" s="416">
        <v>100</v>
      </c>
      <c r="AD50" s="430"/>
      <c r="AE50" s="413"/>
      <c r="AF50" s="416">
        <v>100</v>
      </c>
      <c r="AG50" s="415"/>
      <c r="AH50" s="413"/>
      <c r="AI50" s="416">
        <v>100</v>
      </c>
      <c r="AJ50" s="419"/>
      <c r="AK50" s="431"/>
      <c r="AL50" s="416">
        <v>100</v>
      </c>
      <c r="AM50" s="430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473"/>
      <c r="BU50" s="473"/>
      <c r="BV50" s="473"/>
      <c r="BW50" s="473"/>
      <c r="BX50" s="37"/>
      <c r="BY50" s="37"/>
      <c r="BZ50" s="473"/>
    </row>
    <row r="51" spans="1:78" s="36" customFormat="1" ht="15.95" customHeight="1">
      <c r="A51" s="411">
        <v>13</v>
      </c>
      <c r="B51" s="654"/>
      <c r="C51" s="420">
        <f>'INPUT DATA'!D47</f>
        <v>20995000</v>
      </c>
      <c r="D51" s="421">
        <f>'INPUT DATA'!H47</f>
        <v>5</v>
      </c>
      <c r="E51" s="422"/>
      <c r="F51" s="432">
        <f>'INPUT DATA'!I47</f>
        <v>0</v>
      </c>
      <c r="G51" s="421">
        <f>'INPUT DATA'!J47</f>
        <v>10</v>
      </c>
      <c r="H51" s="422"/>
      <c r="I51" s="432">
        <f>'INPUT DATA'!K47</f>
        <v>0</v>
      </c>
      <c r="J51" s="421">
        <f>'INPUT DATA'!L47</f>
        <v>30</v>
      </c>
      <c r="K51" s="422"/>
      <c r="L51" s="432">
        <f>'INPUT DATA'!M47</f>
        <v>0</v>
      </c>
      <c r="M51" s="421">
        <f>'INPUT DATA'!N47</f>
        <v>30</v>
      </c>
      <c r="N51" s="422"/>
      <c r="O51" s="432">
        <f>'INPUT DATA'!O47</f>
        <v>0</v>
      </c>
      <c r="P51" s="421">
        <f>'INPUT DATA'!P47</f>
        <v>80</v>
      </c>
      <c r="Q51" s="422"/>
      <c r="R51" s="423">
        <f>'INPUT DATA'!Q47</f>
        <v>78.790188140033351</v>
      </c>
      <c r="S51" s="421">
        <f>'INPUT DATA'!R47</f>
        <v>80</v>
      </c>
      <c r="T51" s="422"/>
      <c r="U51" s="423">
        <f>'INPUT DATA'!S47</f>
        <v>78.790188140033351</v>
      </c>
      <c r="V51" s="421">
        <f>'INPUT DATA'!T47</f>
        <v>80</v>
      </c>
      <c r="W51" s="422"/>
      <c r="X51" s="423">
        <f>'INPUT DATA'!U47</f>
        <v>78.790188140033351</v>
      </c>
      <c r="Y51" s="421">
        <f>'INPUT DATA'!V47</f>
        <v>80</v>
      </c>
      <c r="Z51" s="422"/>
      <c r="AA51" s="423">
        <f>'INPUT DATA'!W47</f>
        <v>78.790188140033351</v>
      </c>
      <c r="AB51" s="421">
        <f>'INPUT DATA'!X47</f>
        <v>80</v>
      </c>
      <c r="AC51" s="422"/>
      <c r="AD51" s="423">
        <f>'INPUT DATA'!Y47</f>
        <v>78.790188140033351</v>
      </c>
      <c r="AE51" s="421">
        <f t="shared" ref="AE51" si="22">AF50</f>
        <v>100</v>
      </c>
      <c r="AF51" s="422"/>
      <c r="AG51" s="423">
        <f>'INPUT DATA'!AA47</f>
        <v>78.790188140033351</v>
      </c>
      <c r="AH51" s="421">
        <f t="shared" ref="AH51" si="23">AI50</f>
        <v>100</v>
      </c>
      <c r="AI51" s="422"/>
      <c r="AJ51" s="423">
        <f>'INPUT DATA'!AC47</f>
        <v>78.790188140033337</v>
      </c>
      <c r="AK51" s="421">
        <f t="shared" si="6"/>
        <v>100</v>
      </c>
      <c r="AL51" s="422"/>
      <c r="AM51" s="423">
        <f>'INPUT DATA'!AE47</f>
        <v>78.790188140033337</v>
      </c>
      <c r="AO51" s="473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473"/>
      <c r="BU51" s="473"/>
      <c r="BV51" s="473"/>
      <c r="BW51" s="473"/>
      <c r="BX51" s="37"/>
      <c r="BY51" s="37"/>
      <c r="BZ51" s="473"/>
    </row>
    <row r="52" spans="1:78" s="36" customFormat="1" ht="15.95" customHeight="1">
      <c r="A52" s="425"/>
      <c r="B52" s="654"/>
      <c r="C52" s="434"/>
      <c r="D52" s="427"/>
      <c r="E52" s="435">
        <f>F51</f>
        <v>0</v>
      </c>
      <c r="F52" s="440"/>
      <c r="G52" s="439"/>
      <c r="H52" s="435">
        <f>I51</f>
        <v>0</v>
      </c>
      <c r="I52" s="440"/>
      <c r="J52" s="439"/>
      <c r="K52" s="435">
        <f>L51</f>
        <v>0</v>
      </c>
      <c r="L52" s="440"/>
      <c r="M52" s="439"/>
      <c r="N52" s="435">
        <f>O51</f>
        <v>0</v>
      </c>
      <c r="O52" s="440"/>
      <c r="P52" s="427"/>
      <c r="Q52" s="428">
        <f>R51</f>
        <v>78.790188140033351</v>
      </c>
      <c r="R52" s="429"/>
      <c r="S52" s="427"/>
      <c r="T52" s="428">
        <f>U51</f>
        <v>78.790188140033351</v>
      </c>
      <c r="U52" s="429"/>
      <c r="V52" s="427"/>
      <c r="W52" s="428">
        <f>X51</f>
        <v>78.790188140033351</v>
      </c>
      <c r="X52" s="429"/>
      <c r="Y52" s="427"/>
      <c r="Z52" s="428">
        <f>AA51</f>
        <v>78.790188140033351</v>
      </c>
      <c r="AA52" s="429"/>
      <c r="AB52" s="427"/>
      <c r="AC52" s="428">
        <f>AD51</f>
        <v>78.790188140033351</v>
      </c>
      <c r="AD52" s="429"/>
      <c r="AE52" s="427"/>
      <c r="AF52" s="428">
        <f>AG51</f>
        <v>78.790188140033351</v>
      </c>
      <c r="AG52" s="429"/>
      <c r="AH52" s="427"/>
      <c r="AI52" s="428">
        <f>AJ51</f>
        <v>78.790188140033337</v>
      </c>
      <c r="AJ52" s="429"/>
      <c r="AK52" s="427"/>
      <c r="AL52" s="428">
        <f>AM51</f>
        <v>78.790188140033337</v>
      </c>
      <c r="AM52" s="429"/>
      <c r="AO52" s="473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473"/>
      <c r="BC52" s="473"/>
      <c r="BD52" s="473"/>
      <c r="BE52" s="473"/>
      <c r="BF52" s="473"/>
      <c r="BG52" s="37"/>
      <c r="BH52" s="37"/>
      <c r="BI52" s="37"/>
      <c r="BJ52" s="37"/>
      <c r="BK52" s="37"/>
      <c r="BL52" s="473"/>
      <c r="BM52" s="473"/>
      <c r="BN52" s="473"/>
      <c r="BO52" s="473"/>
      <c r="BP52" s="473"/>
      <c r="BQ52" s="473"/>
      <c r="BR52" s="473"/>
      <c r="BS52" s="473"/>
      <c r="BT52" s="473"/>
      <c r="BU52" s="473"/>
      <c r="BV52" s="473"/>
      <c r="BW52" s="473"/>
      <c r="BX52" s="473"/>
      <c r="BY52" s="473"/>
      <c r="BZ52" s="473"/>
    </row>
    <row r="53" spans="1:78" s="36" customFormat="1" ht="15.95" customHeight="1">
      <c r="A53" s="411"/>
      <c r="B53" s="654" t="s">
        <v>113</v>
      </c>
      <c r="C53" s="412"/>
      <c r="D53" s="413"/>
      <c r="E53" s="414">
        <v>5</v>
      </c>
      <c r="F53" s="415"/>
      <c r="G53" s="413"/>
      <c r="H53" s="414">
        <v>10</v>
      </c>
      <c r="I53" s="415"/>
      <c r="J53" s="413"/>
      <c r="K53" s="416">
        <v>15</v>
      </c>
      <c r="L53" s="417"/>
      <c r="M53" s="413"/>
      <c r="N53" s="416">
        <v>25</v>
      </c>
      <c r="O53" s="415"/>
      <c r="P53" s="413"/>
      <c r="Q53" s="416">
        <v>35</v>
      </c>
      <c r="R53" s="419"/>
      <c r="S53" s="413"/>
      <c r="T53" s="416">
        <v>45</v>
      </c>
      <c r="U53" s="430"/>
      <c r="V53" s="413"/>
      <c r="W53" s="414">
        <v>55</v>
      </c>
      <c r="X53" s="419"/>
      <c r="Y53" s="413"/>
      <c r="Z53" s="414">
        <v>65</v>
      </c>
      <c r="AA53" s="415"/>
      <c r="AB53" s="413"/>
      <c r="AC53" s="414">
        <v>75</v>
      </c>
      <c r="AD53" s="430"/>
      <c r="AE53" s="413"/>
      <c r="AF53" s="414">
        <v>85</v>
      </c>
      <c r="AG53" s="415"/>
      <c r="AH53" s="413"/>
      <c r="AI53" s="414">
        <v>95</v>
      </c>
      <c r="AJ53" s="419"/>
      <c r="AK53" s="431"/>
      <c r="AL53" s="414">
        <v>100</v>
      </c>
      <c r="AM53" s="430"/>
      <c r="AN53" s="37"/>
      <c r="AO53" s="473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473"/>
      <c r="BC53" s="473"/>
      <c r="BD53" s="473"/>
      <c r="BE53" s="473"/>
      <c r="BF53" s="473"/>
      <c r="BG53" s="37"/>
      <c r="BH53" s="37"/>
      <c r="BI53" s="37"/>
      <c r="BJ53" s="37"/>
      <c r="BK53" s="37"/>
      <c r="BL53" s="473"/>
      <c r="BM53" s="473"/>
      <c r="BN53" s="473"/>
      <c r="BO53" s="473"/>
      <c r="BP53" s="473"/>
      <c r="BQ53" s="473"/>
      <c r="BR53" s="473"/>
      <c r="BS53" s="473"/>
      <c r="BT53" s="473"/>
      <c r="BU53" s="473"/>
      <c r="BV53" s="473"/>
      <c r="BW53" s="473"/>
      <c r="BX53" s="473"/>
      <c r="BY53" s="473"/>
      <c r="BZ53" s="473"/>
    </row>
    <row r="54" spans="1:78" s="36" customFormat="1" ht="15.95" customHeight="1">
      <c r="A54" s="411">
        <v>14</v>
      </c>
      <c r="B54" s="654"/>
      <c r="C54" s="420">
        <f>'INPUT DATA'!D50</f>
        <v>111000000</v>
      </c>
      <c r="D54" s="421">
        <f>'INPUT DATA'!H50</f>
        <v>5</v>
      </c>
      <c r="E54" s="422"/>
      <c r="F54" s="432">
        <f>'INPUT DATA'!I50</f>
        <v>0</v>
      </c>
      <c r="G54" s="421">
        <f>'INPUT DATA'!J50</f>
        <v>10</v>
      </c>
      <c r="H54" s="422"/>
      <c r="I54" s="432">
        <f>'INPUT DATA'!K50</f>
        <v>0</v>
      </c>
      <c r="J54" s="421">
        <f>'INPUT DATA'!L50</f>
        <v>10</v>
      </c>
      <c r="K54" s="422"/>
      <c r="L54" s="423">
        <f>'INPUT DATA'!M50</f>
        <v>5.2697222222222218</v>
      </c>
      <c r="M54" s="421">
        <f>'INPUT DATA'!N50</f>
        <v>12</v>
      </c>
      <c r="N54" s="422"/>
      <c r="O54" s="423">
        <f>'INPUT DATA'!O50</f>
        <v>10.585388888888888</v>
      </c>
      <c r="P54" s="421">
        <f>'INPUT DATA'!P50</f>
        <v>15</v>
      </c>
      <c r="Q54" s="422"/>
      <c r="R54" s="423">
        <f>'INPUT DATA'!Q50</f>
        <v>14.733777777777778</v>
      </c>
      <c r="S54" s="421">
        <f>'INPUT DATA'!R50</f>
        <v>20</v>
      </c>
      <c r="T54" s="422"/>
      <c r="U54" s="423">
        <f>'INPUT DATA'!S50</f>
        <v>17.257666666666665</v>
      </c>
      <c r="V54" s="421">
        <f>'INPUT DATA'!T50</f>
        <v>25</v>
      </c>
      <c r="W54" s="422"/>
      <c r="X54" s="423">
        <f>'INPUT DATA'!U50</f>
        <v>23.943222222222222</v>
      </c>
      <c r="Y54" s="421">
        <f>'INPUT DATA'!V50</f>
        <v>37</v>
      </c>
      <c r="Z54" s="422"/>
      <c r="AA54" s="423">
        <f>'INPUT DATA'!W50</f>
        <v>36.152111111111111</v>
      </c>
      <c r="AB54" s="421">
        <f>'INPUT DATA'!X50</f>
        <v>75</v>
      </c>
      <c r="AC54" s="422"/>
      <c r="AD54" s="423">
        <f>'INPUT DATA'!Y50</f>
        <v>48.18877777777778</v>
      </c>
      <c r="AE54" s="421">
        <f t="shared" ref="AE54" si="24">AF53</f>
        <v>85</v>
      </c>
      <c r="AF54" s="422"/>
      <c r="AG54" s="423">
        <f>'INPUT DATA'!AA50</f>
        <v>42.135045045045047</v>
      </c>
      <c r="AH54" s="421">
        <f t="shared" ref="AH54" si="25">AI53</f>
        <v>95</v>
      </c>
      <c r="AI54" s="422"/>
      <c r="AJ54" s="423">
        <f>'INPUT DATA'!AC50</f>
        <v>65.457342342342343</v>
      </c>
      <c r="AK54" s="421">
        <f t="shared" si="6"/>
        <v>100</v>
      </c>
      <c r="AL54" s="422"/>
      <c r="AM54" s="423">
        <f>'INPUT DATA'!AE50</f>
        <v>87.79495495495496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473"/>
      <c r="BC54" s="473"/>
      <c r="BD54" s="473"/>
      <c r="BE54" s="473"/>
      <c r="BF54" s="473"/>
      <c r="BG54" s="37"/>
      <c r="BH54" s="37"/>
      <c r="BI54" s="37"/>
      <c r="BJ54" s="37"/>
      <c r="BK54" s="37"/>
      <c r="BL54" s="473"/>
      <c r="BM54" s="473"/>
      <c r="BN54" s="473"/>
      <c r="BO54" s="473"/>
      <c r="BP54" s="473"/>
      <c r="BQ54" s="473"/>
      <c r="BR54" s="473"/>
      <c r="BS54" s="473"/>
      <c r="BT54" s="473"/>
      <c r="BU54" s="473"/>
      <c r="BV54" s="473"/>
      <c r="BW54" s="473"/>
      <c r="BX54" s="473"/>
      <c r="BY54" s="473"/>
      <c r="BZ54" s="473"/>
    </row>
    <row r="55" spans="1:78" s="36" customFormat="1" ht="15.95" customHeight="1">
      <c r="A55" s="425"/>
      <c r="B55" s="654"/>
      <c r="C55" s="426"/>
      <c r="D55" s="427"/>
      <c r="E55" s="435">
        <f>F54</f>
        <v>0</v>
      </c>
      <c r="F55" s="429"/>
      <c r="G55" s="427"/>
      <c r="H55" s="435">
        <f>I54</f>
        <v>0</v>
      </c>
      <c r="I55" s="429"/>
      <c r="J55" s="427"/>
      <c r="K55" s="428">
        <f>L54</f>
        <v>5.2697222222222218</v>
      </c>
      <c r="L55" s="429"/>
      <c r="M55" s="427"/>
      <c r="N55" s="428">
        <f>O54</f>
        <v>10.585388888888888</v>
      </c>
      <c r="O55" s="429"/>
      <c r="P55" s="427"/>
      <c r="Q55" s="428">
        <f>R54</f>
        <v>14.733777777777778</v>
      </c>
      <c r="R55" s="429"/>
      <c r="S55" s="427"/>
      <c r="T55" s="428">
        <f>U54</f>
        <v>17.257666666666665</v>
      </c>
      <c r="U55" s="429"/>
      <c r="V55" s="427"/>
      <c r="W55" s="428">
        <f>X54</f>
        <v>23.943222222222222</v>
      </c>
      <c r="X55" s="429"/>
      <c r="Y55" s="427"/>
      <c r="Z55" s="428">
        <f>AA54</f>
        <v>36.152111111111111</v>
      </c>
      <c r="AA55" s="429"/>
      <c r="AB55" s="427"/>
      <c r="AC55" s="428">
        <f>AD54</f>
        <v>48.18877777777778</v>
      </c>
      <c r="AD55" s="429"/>
      <c r="AE55" s="427"/>
      <c r="AF55" s="428">
        <f>AG54</f>
        <v>42.135045045045047</v>
      </c>
      <c r="AG55" s="429"/>
      <c r="AH55" s="427"/>
      <c r="AI55" s="428">
        <f>AJ54</f>
        <v>65.457342342342343</v>
      </c>
      <c r="AJ55" s="429"/>
      <c r="AK55" s="427"/>
      <c r="AL55" s="428">
        <f>AM54</f>
        <v>87.79495495495496</v>
      </c>
      <c r="AM55" s="429"/>
      <c r="AO55" s="37"/>
      <c r="AP55" s="473"/>
      <c r="AQ55" s="473"/>
      <c r="AR55" s="473"/>
      <c r="AS55" s="473"/>
      <c r="AT55" s="473"/>
      <c r="AU55" s="473"/>
      <c r="AV55" s="473"/>
      <c r="AW55" s="37"/>
      <c r="AX55" s="37"/>
      <c r="AY55" s="37"/>
      <c r="AZ55" s="37"/>
      <c r="BA55" s="37"/>
      <c r="BB55" s="473"/>
      <c r="BC55" s="473"/>
      <c r="BD55" s="473"/>
      <c r="BE55" s="473"/>
      <c r="BF55" s="473"/>
      <c r="BG55" s="37"/>
      <c r="BH55" s="37"/>
      <c r="BI55" s="37"/>
      <c r="BJ55" s="37"/>
      <c r="BK55" s="37"/>
      <c r="BL55" s="473"/>
      <c r="BM55" s="473"/>
      <c r="BN55" s="473"/>
      <c r="BO55" s="473"/>
      <c r="BP55" s="473"/>
      <c r="BQ55" s="37"/>
      <c r="BR55" s="37"/>
      <c r="BS55" s="473"/>
      <c r="BT55" s="473"/>
      <c r="BU55" s="473"/>
      <c r="BV55" s="473"/>
      <c r="BW55" s="473"/>
      <c r="BX55" s="473"/>
      <c r="BY55" s="473"/>
      <c r="BZ55" s="473"/>
    </row>
    <row r="56" spans="1:78" s="36" customFormat="1" ht="15.95" customHeight="1">
      <c r="A56" s="411"/>
      <c r="B56" s="654" t="s">
        <v>145</v>
      </c>
      <c r="C56" s="412"/>
      <c r="D56" s="413"/>
      <c r="E56" s="414">
        <v>5</v>
      </c>
      <c r="F56" s="415"/>
      <c r="G56" s="413"/>
      <c r="H56" s="414">
        <v>10</v>
      </c>
      <c r="I56" s="415"/>
      <c r="J56" s="413"/>
      <c r="K56" s="416">
        <v>15</v>
      </c>
      <c r="L56" s="417"/>
      <c r="M56" s="413"/>
      <c r="N56" s="416">
        <v>25</v>
      </c>
      <c r="O56" s="415"/>
      <c r="P56" s="413"/>
      <c r="Q56" s="416">
        <v>35</v>
      </c>
      <c r="R56" s="419"/>
      <c r="S56" s="413"/>
      <c r="T56" s="416">
        <v>45</v>
      </c>
      <c r="U56" s="430"/>
      <c r="V56" s="413"/>
      <c r="W56" s="414">
        <v>55</v>
      </c>
      <c r="X56" s="419"/>
      <c r="Y56" s="413"/>
      <c r="Z56" s="414">
        <v>65</v>
      </c>
      <c r="AA56" s="415"/>
      <c r="AB56" s="413"/>
      <c r="AC56" s="414">
        <v>75</v>
      </c>
      <c r="AD56" s="430"/>
      <c r="AE56" s="413"/>
      <c r="AF56" s="414">
        <v>85</v>
      </c>
      <c r="AG56" s="415"/>
      <c r="AH56" s="413"/>
      <c r="AI56" s="414">
        <v>95</v>
      </c>
      <c r="AJ56" s="419"/>
      <c r="AK56" s="431"/>
      <c r="AL56" s="414">
        <v>100</v>
      </c>
      <c r="AM56" s="430"/>
      <c r="AO56" s="37"/>
      <c r="AP56" s="473"/>
      <c r="AQ56" s="473"/>
      <c r="AR56" s="473"/>
      <c r="AS56" s="473"/>
      <c r="AT56" s="473"/>
      <c r="AU56" s="473"/>
      <c r="AV56" s="473"/>
      <c r="AW56" s="37"/>
      <c r="BB56" s="473"/>
      <c r="BC56" s="473"/>
      <c r="BD56" s="473"/>
      <c r="BE56" s="473"/>
      <c r="BF56" s="473"/>
      <c r="BL56" s="473"/>
      <c r="BM56" s="473"/>
      <c r="BN56" s="473"/>
      <c r="BO56" s="473"/>
      <c r="BP56" s="473"/>
      <c r="BQ56" s="473"/>
      <c r="BR56" s="37"/>
      <c r="BS56" s="473"/>
      <c r="BT56" s="170"/>
      <c r="BU56" s="473"/>
      <c r="BV56" s="473"/>
      <c r="BW56" s="473"/>
      <c r="BX56" s="473"/>
      <c r="BY56" s="473"/>
      <c r="BZ56" s="473"/>
    </row>
    <row r="57" spans="1:78" s="36" customFormat="1" ht="15.95" customHeight="1">
      <c r="A57" s="411">
        <v>15</v>
      </c>
      <c r="B57" s="654"/>
      <c r="C57" s="420">
        <f>'INPUT DATA'!D53</f>
        <v>23000000</v>
      </c>
      <c r="D57" s="421">
        <f>'INPUT DATA'!H53</f>
        <v>5</v>
      </c>
      <c r="E57" s="422"/>
      <c r="F57" s="432">
        <f>'INPUT DATA'!I53</f>
        <v>0</v>
      </c>
      <c r="G57" s="421">
        <f>'INPUT DATA'!J53</f>
        <v>8</v>
      </c>
      <c r="H57" s="422"/>
      <c r="I57" s="432">
        <f>'INPUT DATA'!K53</f>
        <v>0</v>
      </c>
      <c r="J57" s="421">
        <f>'INPUT DATA'!L53</f>
        <v>20</v>
      </c>
      <c r="K57" s="422"/>
      <c r="L57" s="423">
        <f>'INPUT DATA'!M53</f>
        <v>18.891304347826086</v>
      </c>
      <c r="M57" s="421">
        <f>'INPUT DATA'!N53</f>
        <v>25</v>
      </c>
      <c r="N57" s="422"/>
      <c r="O57" s="423">
        <f>'INPUT DATA'!O53</f>
        <v>22.586956521739129</v>
      </c>
      <c r="P57" s="421">
        <f>'INPUT DATA'!P53</f>
        <v>27</v>
      </c>
      <c r="Q57" s="422"/>
      <c r="R57" s="423">
        <f>'INPUT DATA'!Q53</f>
        <v>26.826086956521738</v>
      </c>
      <c r="S57" s="421">
        <f>'INPUT DATA'!R53</f>
        <v>28</v>
      </c>
      <c r="T57" s="422"/>
      <c r="U57" s="423">
        <f>'INPUT DATA'!S53</f>
        <v>26.826086956521738</v>
      </c>
      <c r="V57" s="421">
        <f>'INPUT DATA'!T53</f>
        <v>35</v>
      </c>
      <c r="W57" s="422"/>
      <c r="X57" s="423">
        <f>'INPUT DATA'!U53</f>
        <v>33.869565217391305</v>
      </c>
      <c r="Y57" s="421">
        <f>'INPUT DATA'!V53</f>
        <v>63</v>
      </c>
      <c r="Z57" s="422"/>
      <c r="AA57" s="423">
        <f>'INPUT DATA'!W53</f>
        <v>62.673913043478258</v>
      </c>
      <c r="AB57" s="421">
        <f>'INPUT DATA'!X53</f>
        <v>75</v>
      </c>
      <c r="AC57" s="422"/>
      <c r="AD57" s="423">
        <f>'INPUT DATA'!Y53</f>
        <v>70.760869565217391</v>
      </c>
      <c r="AE57" s="421">
        <f t="shared" ref="AE57" si="26">AF56</f>
        <v>85</v>
      </c>
      <c r="AF57" s="422"/>
      <c r="AG57" s="423">
        <f>'INPUT DATA'!AA53</f>
        <v>78.347826086956516</v>
      </c>
      <c r="AH57" s="421">
        <f t="shared" ref="AH57" si="27">AI56</f>
        <v>95</v>
      </c>
      <c r="AI57" s="422"/>
      <c r="AJ57" s="423">
        <f>'INPUT DATA'!AC53</f>
        <v>78.347826086956516</v>
      </c>
      <c r="AK57" s="421">
        <f t="shared" si="6"/>
        <v>100</v>
      </c>
      <c r="AL57" s="422"/>
      <c r="AM57" s="423">
        <f>'INPUT DATA'!AE53</f>
        <v>97.173913043478265</v>
      </c>
      <c r="AO57" s="37"/>
      <c r="AP57" s="473"/>
      <c r="AQ57" s="473"/>
      <c r="AR57" s="473"/>
      <c r="AS57" s="473"/>
      <c r="AT57" s="473"/>
      <c r="AU57" s="473"/>
      <c r="AV57" s="473"/>
      <c r="AW57" s="37"/>
      <c r="BB57" s="473"/>
      <c r="BC57" s="473"/>
      <c r="BD57" s="473"/>
      <c r="BE57" s="473"/>
      <c r="BF57" s="473"/>
      <c r="BL57" s="473"/>
      <c r="BM57" s="473"/>
      <c r="BN57" s="473"/>
      <c r="BO57" s="473"/>
      <c r="BP57" s="473"/>
      <c r="BQ57" s="473"/>
      <c r="BR57" s="37"/>
      <c r="BS57" s="473"/>
      <c r="BT57" s="170"/>
      <c r="BU57" s="473"/>
      <c r="BV57" s="473"/>
      <c r="BW57" s="473"/>
      <c r="BX57" s="473"/>
      <c r="BY57" s="473"/>
      <c r="BZ57" s="473"/>
    </row>
    <row r="58" spans="1:78" s="36" customFormat="1" ht="15.95" customHeight="1">
      <c r="A58" s="425"/>
      <c r="B58" s="654"/>
      <c r="C58" s="426"/>
      <c r="D58" s="427"/>
      <c r="E58" s="435">
        <f>F57</f>
        <v>0</v>
      </c>
      <c r="F58" s="440"/>
      <c r="G58" s="427"/>
      <c r="H58" s="435">
        <f>I57</f>
        <v>0</v>
      </c>
      <c r="I58" s="429"/>
      <c r="J58" s="427"/>
      <c r="K58" s="428">
        <f>L57</f>
        <v>18.891304347826086</v>
      </c>
      <c r="L58" s="429"/>
      <c r="M58" s="427"/>
      <c r="N58" s="428">
        <f>O57</f>
        <v>22.586956521739129</v>
      </c>
      <c r="O58" s="429"/>
      <c r="P58" s="427"/>
      <c r="Q58" s="428">
        <f>R57</f>
        <v>26.826086956521738</v>
      </c>
      <c r="R58" s="429"/>
      <c r="S58" s="427"/>
      <c r="T58" s="428">
        <f>U57</f>
        <v>26.826086956521738</v>
      </c>
      <c r="U58" s="429"/>
      <c r="V58" s="427"/>
      <c r="W58" s="428">
        <f>X57</f>
        <v>33.869565217391305</v>
      </c>
      <c r="X58" s="429"/>
      <c r="Y58" s="427"/>
      <c r="Z58" s="428">
        <f>AA57</f>
        <v>62.673913043478258</v>
      </c>
      <c r="AA58" s="429"/>
      <c r="AB58" s="427"/>
      <c r="AC58" s="428">
        <f>AD57</f>
        <v>70.760869565217391</v>
      </c>
      <c r="AD58" s="429"/>
      <c r="AE58" s="427"/>
      <c r="AF58" s="428">
        <f>AG57</f>
        <v>78.347826086956516</v>
      </c>
      <c r="AG58" s="429"/>
      <c r="AH58" s="427"/>
      <c r="AI58" s="428">
        <f>AJ57</f>
        <v>78.347826086956516</v>
      </c>
      <c r="AJ58" s="429"/>
      <c r="AK58" s="427"/>
      <c r="AL58" s="428">
        <f>AM57</f>
        <v>97.173913043478265</v>
      </c>
      <c r="AM58" s="429"/>
      <c r="AO58" s="37"/>
      <c r="AP58" s="473"/>
      <c r="AQ58" s="473"/>
      <c r="AR58" s="473"/>
      <c r="AS58" s="473"/>
      <c r="AT58" s="473"/>
      <c r="AU58" s="473"/>
      <c r="AV58" s="473"/>
      <c r="AW58" s="37"/>
      <c r="BB58" s="473"/>
      <c r="BC58" s="473"/>
      <c r="BD58" s="473"/>
      <c r="BE58" s="473"/>
      <c r="BF58" s="473"/>
      <c r="BL58" s="473"/>
      <c r="BM58" s="473"/>
      <c r="BN58" s="473"/>
      <c r="BO58" s="473"/>
      <c r="BP58" s="473"/>
      <c r="BQ58" s="473"/>
      <c r="BR58" s="37"/>
      <c r="BS58" s="473"/>
      <c r="BT58" s="170"/>
      <c r="BU58" s="473"/>
      <c r="BV58" s="473"/>
      <c r="BW58" s="473"/>
      <c r="BX58" s="473"/>
      <c r="BY58" s="473"/>
      <c r="BZ58" s="473"/>
    </row>
    <row r="59" spans="1:78" s="36" customFormat="1" ht="15.95" customHeight="1">
      <c r="A59" s="411"/>
      <c r="B59" s="654" t="s">
        <v>129</v>
      </c>
      <c r="C59" s="412"/>
      <c r="D59" s="413"/>
      <c r="E59" s="414">
        <v>5</v>
      </c>
      <c r="F59" s="436"/>
      <c r="G59" s="413"/>
      <c r="H59" s="414">
        <v>10</v>
      </c>
      <c r="I59" s="415"/>
      <c r="J59" s="413"/>
      <c r="K59" s="416">
        <v>15</v>
      </c>
      <c r="L59" s="417"/>
      <c r="M59" s="413"/>
      <c r="N59" s="416">
        <v>25</v>
      </c>
      <c r="O59" s="415"/>
      <c r="P59" s="413"/>
      <c r="Q59" s="416">
        <v>35</v>
      </c>
      <c r="R59" s="419"/>
      <c r="S59" s="413"/>
      <c r="T59" s="416">
        <v>45</v>
      </c>
      <c r="U59" s="430"/>
      <c r="V59" s="413"/>
      <c r="W59" s="414">
        <v>55</v>
      </c>
      <c r="X59" s="419"/>
      <c r="Y59" s="413"/>
      <c r="Z59" s="414">
        <v>65</v>
      </c>
      <c r="AA59" s="415"/>
      <c r="AB59" s="413"/>
      <c r="AC59" s="414">
        <v>75</v>
      </c>
      <c r="AD59" s="430"/>
      <c r="AE59" s="413"/>
      <c r="AF59" s="414">
        <v>85</v>
      </c>
      <c r="AG59" s="415"/>
      <c r="AH59" s="413"/>
      <c r="AI59" s="414">
        <v>95</v>
      </c>
      <c r="AJ59" s="419"/>
      <c r="AK59" s="431"/>
      <c r="AL59" s="414">
        <v>100</v>
      </c>
      <c r="AM59" s="430"/>
      <c r="AO59" s="37"/>
      <c r="AP59" s="473"/>
      <c r="AQ59" s="473"/>
      <c r="AR59" s="473"/>
      <c r="AS59" s="473"/>
      <c r="AT59" s="473"/>
      <c r="AU59" s="473"/>
      <c r="AV59" s="473"/>
      <c r="AW59" s="37"/>
      <c r="BB59" s="473"/>
      <c r="BC59" s="473"/>
      <c r="BD59" s="473"/>
      <c r="BE59" s="473"/>
      <c r="BF59" s="473"/>
      <c r="BL59" s="473"/>
      <c r="BM59" s="473"/>
      <c r="BN59" s="473"/>
      <c r="BO59" s="473"/>
      <c r="BP59" s="473"/>
      <c r="BQ59" s="473"/>
      <c r="BR59" s="37"/>
      <c r="BS59" s="473"/>
      <c r="BT59" s="170"/>
      <c r="BU59" s="473"/>
      <c r="BV59" s="473"/>
      <c r="BW59" s="473"/>
      <c r="BX59" s="473"/>
      <c r="BY59" s="473"/>
      <c r="BZ59" s="473"/>
    </row>
    <row r="60" spans="1:78" s="36" customFormat="1" ht="15.95" customHeight="1">
      <c r="A60" s="411">
        <v>16</v>
      </c>
      <c r="B60" s="654"/>
      <c r="C60" s="420">
        <f>'INPUT DATA'!D56</f>
        <v>41000000</v>
      </c>
      <c r="D60" s="421">
        <f>'INPUT DATA'!H56</f>
        <v>5</v>
      </c>
      <c r="E60" s="422"/>
      <c r="F60" s="432">
        <f>'INPUT DATA'!I56</f>
        <v>0</v>
      </c>
      <c r="G60" s="421">
        <f>'INPUT DATA'!J56</f>
        <v>10</v>
      </c>
      <c r="H60" s="422"/>
      <c r="I60" s="432">
        <f>'INPUT DATA'!K56</f>
        <v>0</v>
      </c>
      <c r="J60" s="421">
        <f>'INPUT DATA'!L56</f>
        <v>22</v>
      </c>
      <c r="K60" s="422"/>
      <c r="L60" s="423">
        <f>'INPUT DATA'!M56</f>
        <v>20.07268292682927</v>
      </c>
      <c r="M60" s="421">
        <f>'INPUT DATA'!N56</f>
        <v>37</v>
      </c>
      <c r="N60" s="422"/>
      <c r="O60" s="423">
        <f>'INPUT DATA'!O56</f>
        <v>35.467804878048781</v>
      </c>
      <c r="P60" s="421">
        <f>'INPUT DATA'!P56</f>
        <v>39</v>
      </c>
      <c r="Q60" s="422"/>
      <c r="R60" s="423">
        <f>'INPUT DATA'!Q56</f>
        <v>38.701951219512196</v>
      </c>
      <c r="S60" s="421">
        <f>'INPUT DATA'!R56</f>
        <v>42</v>
      </c>
      <c r="T60" s="422"/>
      <c r="U60" s="423">
        <f>'INPUT DATA'!S56</f>
        <v>41.244878048780485</v>
      </c>
      <c r="V60" s="421">
        <f>'INPUT DATA'!T56</f>
        <v>45</v>
      </c>
      <c r="W60" s="422"/>
      <c r="X60" s="423">
        <f>'INPUT DATA'!U56</f>
        <v>44.026341463414639</v>
      </c>
      <c r="Y60" s="421">
        <f>'INPUT DATA'!V56</f>
        <v>50</v>
      </c>
      <c r="Z60" s="422"/>
      <c r="AA60" s="423">
        <f>'INPUT DATA'!W56</f>
        <v>49.934146341463418</v>
      </c>
      <c r="AB60" s="421">
        <f>'INPUT DATA'!X56</f>
        <v>75</v>
      </c>
      <c r="AC60" s="422"/>
      <c r="AD60" s="423">
        <f>'INPUT DATA'!Y56</f>
        <v>52.845853658536591</v>
      </c>
      <c r="AE60" s="421">
        <f t="shared" ref="AE60" si="28">AF59</f>
        <v>85</v>
      </c>
      <c r="AF60" s="422"/>
      <c r="AG60" s="423">
        <f>'INPUT DATA'!AA56</f>
        <v>76.890243902439025</v>
      </c>
      <c r="AH60" s="421">
        <f t="shared" ref="AH60" si="29">AI59</f>
        <v>95</v>
      </c>
      <c r="AI60" s="422"/>
      <c r="AJ60" s="423">
        <f>'INPUT DATA'!AC56</f>
        <v>80.794634146341465</v>
      </c>
      <c r="AK60" s="421">
        <f t="shared" si="6"/>
        <v>100</v>
      </c>
      <c r="AL60" s="422"/>
      <c r="AM60" s="423">
        <f>'INPUT DATA'!AE56</f>
        <v>99.413658536585359</v>
      </c>
      <c r="AO60" s="37"/>
      <c r="AP60" s="473"/>
      <c r="AQ60" s="473"/>
      <c r="AR60" s="473"/>
      <c r="AS60" s="473"/>
      <c r="AT60" s="473"/>
      <c r="AU60" s="473"/>
      <c r="AV60" s="473"/>
      <c r="AW60" s="37"/>
      <c r="BB60" s="473"/>
      <c r="BC60" s="473"/>
      <c r="BD60" s="473"/>
      <c r="BE60" s="473"/>
      <c r="BF60" s="473"/>
      <c r="BL60" s="473"/>
      <c r="BM60" s="473"/>
      <c r="BN60" s="473"/>
      <c r="BO60" s="473"/>
      <c r="BP60" s="473"/>
      <c r="BQ60" s="473"/>
      <c r="BR60" s="37"/>
      <c r="BS60" s="473"/>
      <c r="BT60" s="170"/>
      <c r="BU60" s="473"/>
      <c r="BV60" s="473"/>
      <c r="BW60" s="473"/>
      <c r="BX60" s="473"/>
      <c r="BY60" s="473"/>
      <c r="BZ60" s="473"/>
    </row>
    <row r="61" spans="1:78" s="36" customFormat="1" ht="15.95" customHeight="1">
      <c r="A61" s="425"/>
      <c r="B61" s="654"/>
      <c r="C61" s="426"/>
      <c r="D61" s="427"/>
      <c r="E61" s="435">
        <f>F60</f>
        <v>0</v>
      </c>
      <c r="F61" s="440"/>
      <c r="G61" s="427"/>
      <c r="H61" s="435">
        <f>I60</f>
        <v>0</v>
      </c>
      <c r="I61" s="429"/>
      <c r="J61" s="427"/>
      <c r="K61" s="428">
        <f>L60</f>
        <v>20.07268292682927</v>
      </c>
      <c r="L61" s="429"/>
      <c r="M61" s="427"/>
      <c r="N61" s="428">
        <f>O60</f>
        <v>35.467804878048781</v>
      </c>
      <c r="O61" s="429"/>
      <c r="P61" s="427"/>
      <c r="Q61" s="428">
        <f>R60</f>
        <v>38.701951219512196</v>
      </c>
      <c r="R61" s="429"/>
      <c r="S61" s="427"/>
      <c r="T61" s="428">
        <f>U60</f>
        <v>41.244878048780485</v>
      </c>
      <c r="U61" s="429"/>
      <c r="V61" s="427"/>
      <c r="W61" s="428">
        <f>X60</f>
        <v>44.026341463414639</v>
      </c>
      <c r="X61" s="429"/>
      <c r="Y61" s="427"/>
      <c r="Z61" s="428">
        <f>AA60</f>
        <v>49.934146341463418</v>
      </c>
      <c r="AA61" s="429"/>
      <c r="AB61" s="427"/>
      <c r="AC61" s="428">
        <f>AD60</f>
        <v>52.845853658536591</v>
      </c>
      <c r="AD61" s="429"/>
      <c r="AE61" s="427"/>
      <c r="AF61" s="428">
        <f>AG60</f>
        <v>76.890243902439025</v>
      </c>
      <c r="AG61" s="429"/>
      <c r="AH61" s="427"/>
      <c r="AI61" s="428">
        <f>AJ60</f>
        <v>80.794634146341465</v>
      </c>
      <c r="AJ61" s="429"/>
      <c r="AK61" s="427"/>
      <c r="AL61" s="428">
        <f>AM60</f>
        <v>99.413658536585359</v>
      </c>
      <c r="AM61" s="429"/>
      <c r="AO61" s="37"/>
      <c r="AP61" s="473"/>
      <c r="AQ61" s="473"/>
      <c r="AR61" s="473"/>
      <c r="AS61" s="473"/>
      <c r="AT61" s="473"/>
      <c r="AU61" s="473"/>
      <c r="AV61" s="473"/>
      <c r="AW61" s="37"/>
      <c r="BB61" s="473"/>
      <c r="BC61" s="473"/>
      <c r="BD61" s="473"/>
      <c r="BE61" s="473"/>
      <c r="BF61" s="473"/>
      <c r="BL61" s="473"/>
      <c r="BM61" s="473"/>
      <c r="BN61" s="473"/>
      <c r="BO61" s="473"/>
      <c r="BP61" s="473"/>
      <c r="BQ61" s="473"/>
      <c r="BR61" s="37"/>
      <c r="BS61" s="473"/>
      <c r="BT61" s="170"/>
      <c r="BU61" s="473"/>
      <c r="BV61" s="473"/>
      <c r="BW61" s="473"/>
      <c r="BX61" s="473"/>
      <c r="BY61" s="473"/>
      <c r="BZ61" s="473"/>
    </row>
    <row r="62" spans="1:78" s="36" customFormat="1" ht="15.95" customHeight="1">
      <c r="A62" s="411"/>
      <c r="B62" s="654" t="s">
        <v>135</v>
      </c>
      <c r="C62" s="412"/>
      <c r="D62" s="413"/>
      <c r="E62" s="414">
        <v>5</v>
      </c>
      <c r="F62" s="436"/>
      <c r="G62" s="413"/>
      <c r="H62" s="414">
        <v>10</v>
      </c>
      <c r="I62" s="415"/>
      <c r="J62" s="413"/>
      <c r="K62" s="416">
        <v>15</v>
      </c>
      <c r="L62" s="417"/>
      <c r="M62" s="413"/>
      <c r="N62" s="416">
        <v>25</v>
      </c>
      <c r="O62" s="415"/>
      <c r="P62" s="413"/>
      <c r="Q62" s="416">
        <v>35</v>
      </c>
      <c r="R62" s="419"/>
      <c r="S62" s="413"/>
      <c r="T62" s="416">
        <v>45</v>
      </c>
      <c r="U62" s="430"/>
      <c r="V62" s="413"/>
      <c r="W62" s="414">
        <v>55</v>
      </c>
      <c r="X62" s="419"/>
      <c r="Y62" s="413"/>
      <c r="Z62" s="414">
        <v>65</v>
      </c>
      <c r="AA62" s="415"/>
      <c r="AB62" s="413"/>
      <c r="AC62" s="414">
        <v>75</v>
      </c>
      <c r="AD62" s="430"/>
      <c r="AE62" s="413"/>
      <c r="AF62" s="414">
        <v>85</v>
      </c>
      <c r="AG62" s="415"/>
      <c r="AH62" s="413"/>
      <c r="AI62" s="414">
        <v>95</v>
      </c>
      <c r="AJ62" s="419"/>
      <c r="AK62" s="431"/>
      <c r="AL62" s="414">
        <v>100</v>
      </c>
      <c r="AM62" s="430"/>
      <c r="AO62" s="37"/>
      <c r="AP62" s="473"/>
      <c r="AQ62" s="473"/>
      <c r="AR62" s="473"/>
      <c r="AS62" s="473"/>
      <c r="AT62" s="473"/>
      <c r="AU62" s="473"/>
      <c r="AV62" s="473"/>
      <c r="AW62" s="37"/>
      <c r="BB62" s="473"/>
      <c r="BC62" s="473"/>
      <c r="BD62" s="473"/>
      <c r="BE62" s="473"/>
      <c r="BF62" s="473"/>
      <c r="BL62" s="473"/>
      <c r="BM62" s="473"/>
      <c r="BN62" s="473"/>
      <c r="BO62" s="473"/>
      <c r="BP62" s="473"/>
      <c r="BQ62" s="473"/>
      <c r="BR62" s="37"/>
      <c r="BS62" s="473"/>
      <c r="BT62" s="170"/>
      <c r="BU62" s="473"/>
      <c r="BV62" s="473"/>
      <c r="BW62" s="473"/>
      <c r="BX62" s="473"/>
      <c r="BY62" s="473"/>
      <c r="BZ62" s="473"/>
    </row>
    <row r="63" spans="1:78" s="36" customFormat="1" ht="15.95" customHeight="1">
      <c r="A63" s="411">
        <v>17</v>
      </c>
      <c r="B63" s="654"/>
      <c r="C63" s="420">
        <f>'INPUT DATA'!D59</f>
        <v>123500000</v>
      </c>
      <c r="D63" s="421">
        <f>'INPUT DATA'!H59</f>
        <v>5</v>
      </c>
      <c r="E63" s="422"/>
      <c r="F63" s="432">
        <f>'INPUT DATA'!I59</f>
        <v>0</v>
      </c>
      <c r="G63" s="421">
        <f>'INPUT DATA'!J59</f>
        <v>10</v>
      </c>
      <c r="H63" s="422"/>
      <c r="I63" s="432">
        <f>'INPUT DATA'!K59</f>
        <v>0</v>
      </c>
      <c r="J63" s="421">
        <f>'INPUT DATA'!L59</f>
        <v>10</v>
      </c>
      <c r="K63" s="422"/>
      <c r="L63" s="423">
        <f>'INPUT DATA'!M59</f>
        <v>0.77272727272727271</v>
      </c>
      <c r="M63" s="421">
        <f>'INPUT DATA'!N59</f>
        <v>25</v>
      </c>
      <c r="N63" s="422"/>
      <c r="O63" s="423">
        <f>'INPUT DATA'!O59</f>
        <v>23.928727272727272</v>
      </c>
      <c r="P63" s="421">
        <f>'INPUT DATA'!P59</f>
        <v>26</v>
      </c>
      <c r="Q63" s="422"/>
      <c r="R63" s="423">
        <f>'INPUT DATA'!Q59</f>
        <v>25.475999999999999</v>
      </c>
      <c r="S63" s="421">
        <f>'INPUT DATA'!R59</f>
        <v>28</v>
      </c>
      <c r="T63" s="422"/>
      <c r="U63" s="423">
        <f>'INPUT DATA'!S59</f>
        <v>26.425999999999998</v>
      </c>
      <c r="V63" s="421">
        <f>'INPUT DATA'!T59</f>
        <v>55</v>
      </c>
      <c r="W63" s="422"/>
      <c r="X63" s="423">
        <f>'INPUT DATA'!U59</f>
        <v>52.964045454545449</v>
      </c>
      <c r="Y63" s="421">
        <f>'INPUT DATA'!V59</f>
        <v>56</v>
      </c>
      <c r="Z63" s="422"/>
      <c r="AA63" s="423">
        <f>'INPUT DATA'!W59</f>
        <v>54.598227272727271</v>
      </c>
      <c r="AB63" s="421">
        <f>'INPUT DATA'!X59</f>
        <v>81</v>
      </c>
      <c r="AC63" s="422"/>
      <c r="AD63" s="423">
        <f>'INPUT DATA'!Y59</f>
        <v>80.573272727272723</v>
      </c>
      <c r="AE63" s="421">
        <f t="shared" ref="AE63" si="30">AF62</f>
        <v>85</v>
      </c>
      <c r="AF63" s="422"/>
      <c r="AG63" s="423">
        <f>'INPUT DATA'!AA59</f>
        <v>72.575060728744944</v>
      </c>
      <c r="AH63" s="421">
        <f t="shared" ref="AH63" si="31">AI62</f>
        <v>95</v>
      </c>
      <c r="AI63" s="422"/>
      <c r="AJ63" s="423">
        <f>'INPUT DATA'!AC59</f>
        <v>73.208421052631579</v>
      </c>
      <c r="AK63" s="421">
        <f t="shared" si="6"/>
        <v>100</v>
      </c>
      <c r="AL63" s="422"/>
      <c r="AM63" s="423">
        <f>'INPUT DATA'!AE59</f>
        <v>99.271255060728748</v>
      </c>
      <c r="AO63" s="37"/>
      <c r="AP63" s="473"/>
      <c r="AQ63" s="473"/>
      <c r="AR63" s="473"/>
      <c r="AS63" s="473"/>
      <c r="AT63" s="473"/>
      <c r="AU63" s="473"/>
      <c r="AV63" s="473"/>
      <c r="AW63" s="37"/>
      <c r="BB63" s="473"/>
      <c r="BC63" s="473"/>
      <c r="BD63" s="473"/>
      <c r="BE63" s="473"/>
      <c r="BF63" s="473"/>
      <c r="BL63" s="473"/>
      <c r="BM63" s="473"/>
      <c r="BN63" s="473"/>
      <c r="BO63" s="473"/>
      <c r="BP63" s="473"/>
      <c r="BQ63" s="473"/>
      <c r="BR63" s="37"/>
      <c r="BS63" s="473"/>
      <c r="BT63" s="170"/>
      <c r="BU63" s="473"/>
      <c r="BV63" s="473"/>
      <c r="BW63" s="473"/>
      <c r="BX63" s="473"/>
      <c r="BY63" s="473"/>
      <c r="BZ63" s="473"/>
    </row>
    <row r="64" spans="1:78" s="36" customFormat="1" ht="15.95" customHeight="1">
      <c r="A64" s="425"/>
      <c r="B64" s="654"/>
      <c r="C64" s="426"/>
      <c r="D64" s="427"/>
      <c r="E64" s="435">
        <f>F63</f>
        <v>0</v>
      </c>
      <c r="F64" s="440"/>
      <c r="G64" s="427"/>
      <c r="H64" s="435">
        <f>I63</f>
        <v>0</v>
      </c>
      <c r="I64" s="429"/>
      <c r="J64" s="427"/>
      <c r="K64" s="428">
        <f>L63</f>
        <v>0.77272727272727271</v>
      </c>
      <c r="L64" s="429"/>
      <c r="M64" s="427"/>
      <c r="N64" s="428">
        <f>O63</f>
        <v>23.928727272727272</v>
      </c>
      <c r="O64" s="429"/>
      <c r="P64" s="427"/>
      <c r="Q64" s="428">
        <f>R63</f>
        <v>25.475999999999999</v>
      </c>
      <c r="R64" s="429"/>
      <c r="S64" s="427"/>
      <c r="T64" s="428">
        <f>U63</f>
        <v>26.425999999999998</v>
      </c>
      <c r="U64" s="429"/>
      <c r="V64" s="427"/>
      <c r="W64" s="428">
        <f>X63</f>
        <v>52.964045454545449</v>
      </c>
      <c r="X64" s="429"/>
      <c r="Y64" s="427"/>
      <c r="Z64" s="428">
        <f>AA63</f>
        <v>54.598227272727271</v>
      </c>
      <c r="AA64" s="429"/>
      <c r="AB64" s="427"/>
      <c r="AC64" s="428">
        <f>AD63</f>
        <v>80.573272727272723</v>
      </c>
      <c r="AD64" s="429"/>
      <c r="AE64" s="427"/>
      <c r="AF64" s="428">
        <f>AG63</f>
        <v>72.575060728744944</v>
      </c>
      <c r="AG64" s="429"/>
      <c r="AH64" s="427"/>
      <c r="AI64" s="428">
        <f>AJ63</f>
        <v>73.208421052631579</v>
      </c>
      <c r="AJ64" s="429"/>
      <c r="AK64" s="427"/>
      <c r="AL64" s="428">
        <f>AM63</f>
        <v>99.271255060728748</v>
      </c>
      <c r="AM64" s="429"/>
      <c r="AO64" s="37"/>
      <c r="AP64" s="473"/>
      <c r="AQ64" s="473"/>
      <c r="AR64" s="473"/>
      <c r="AS64" s="473"/>
      <c r="AT64" s="473"/>
      <c r="AU64" s="473"/>
      <c r="AV64" s="473"/>
      <c r="AW64" s="37"/>
      <c r="BB64" s="473"/>
      <c r="BC64" s="473"/>
      <c r="BD64" s="473"/>
      <c r="BE64" s="473"/>
      <c r="BF64" s="473"/>
      <c r="BL64" s="473"/>
      <c r="BM64" s="473"/>
      <c r="BN64" s="473"/>
      <c r="BO64" s="473"/>
      <c r="BP64" s="473"/>
      <c r="BQ64" s="473"/>
      <c r="BR64" s="37"/>
      <c r="BS64" s="473"/>
      <c r="BT64" s="170"/>
      <c r="BU64" s="473"/>
      <c r="BV64" s="473"/>
      <c r="BW64" s="473"/>
      <c r="BX64" s="473"/>
      <c r="BY64" s="473"/>
      <c r="BZ64" s="473"/>
    </row>
    <row r="65" spans="1:78" s="36" customFormat="1" ht="15.95" customHeight="1">
      <c r="A65" s="411"/>
      <c r="B65" s="654" t="s">
        <v>100</v>
      </c>
      <c r="C65" s="412"/>
      <c r="D65" s="413"/>
      <c r="E65" s="414">
        <v>5</v>
      </c>
      <c r="F65" s="436"/>
      <c r="G65" s="413"/>
      <c r="H65" s="414">
        <v>10</v>
      </c>
      <c r="I65" s="415"/>
      <c r="J65" s="413"/>
      <c r="K65" s="416">
        <v>15</v>
      </c>
      <c r="L65" s="417"/>
      <c r="M65" s="413"/>
      <c r="N65" s="416">
        <v>25</v>
      </c>
      <c r="O65" s="415"/>
      <c r="P65" s="413"/>
      <c r="Q65" s="416">
        <v>35</v>
      </c>
      <c r="R65" s="419"/>
      <c r="S65" s="413"/>
      <c r="T65" s="416">
        <v>45</v>
      </c>
      <c r="U65" s="430"/>
      <c r="V65" s="413"/>
      <c r="W65" s="414">
        <v>55</v>
      </c>
      <c r="X65" s="419"/>
      <c r="Y65" s="413"/>
      <c r="Z65" s="414">
        <v>65</v>
      </c>
      <c r="AA65" s="415"/>
      <c r="AB65" s="413"/>
      <c r="AC65" s="414">
        <v>75</v>
      </c>
      <c r="AD65" s="430"/>
      <c r="AE65" s="413"/>
      <c r="AF65" s="414">
        <v>85</v>
      </c>
      <c r="AG65" s="415"/>
      <c r="AH65" s="413"/>
      <c r="AI65" s="414">
        <v>95</v>
      </c>
      <c r="AJ65" s="419"/>
      <c r="AK65" s="431"/>
      <c r="AL65" s="414">
        <v>100</v>
      </c>
      <c r="AM65" s="430"/>
      <c r="AO65" s="37"/>
      <c r="AP65" s="473"/>
      <c r="AQ65" s="473"/>
      <c r="AR65" s="473"/>
      <c r="AS65" s="473"/>
      <c r="AT65" s="473"/>
      <c r="AU65" s="473"/>
      <c r="AV65" s="473"/>
      <c r="AW65" s="37"/>
      <c r="BB65" s="473"/>
      <c r="BC65" s="473"/>
      <c r="BD65" s="473"/>
      <c r="BE65" s="473"/>
      <c r="BF65" s="473"/>
      <c r="BL65" s="473"/>
      <c r="BM65" s="473"/>
      <c r="BN65" s="473"/>
      <c r="BO65" s="473"/>
      <c r="BP65" s="473"/>
      <c r="BQ65" s="473"/>
      <c r="BR65" s="37"/>
      <c r="BS65" s="473"/>
      <c r="BT65" s="170"/>
      <c r="BU65" s="473"/>
      <c r="BV65" s="473"/>
      <c r="BW65" s="473"/>
      <c r="BX65" s="473"/>
      <c r="BY65" s="473"/>
      <c r="BZ65" s="473"/>
    </row>
    <row r="66" spans="1:78" s="36" customFormat="1" ht="15.95" customHeight="1">
      <c r="A66" s="411">
        <v>18</v>
      </c>
      <c r="B66" s="654"/>
      <c r="C66" s="420">
        <f>'INPUT DATA'!D62</f>
        <v>137133000</v>
      </c>
      <c r="D66" s="421">
        <f>'INPUT DATA'!H62</f>
        <v>5</v>
      </c>
      <c r="E66" s="422"/>
      <c r="F66" s="432">
        <f>'INPUT DATA'!I62</f>
        <v>0</v>
      </c>
      <c r="G66" s="421">
        <f>'INPUT DATA'!J62</f>
        <v>10</v>
      </c>
      <c r="H66" s="422"/>
      <c r="I66" s="432">
        <f>'INPUT DATA'!K62</f>
        <v>0</v>
      </c>
      <c r="J66" s="421">
        <f>'INPUT DATA'!L62</f>
        <v>10</v>
      </c>
      <c r="K66" s="422"/>
      <c r="L66" s="423">
        <f>'INPUT DATA'!M62</f>
        <v>0.78482203408369966</v>
      </c>
      <c r="M66" s="421">
        <f>'INPUT DATA'!N62</f>
        <v>36</v>
      </c>
      <c r="N66" s="422"/>
      <c r="O66" s="423">
        <f>'INPUT DATA'!O62</f>
        <v>34.656683657471213</v>
      </c>
      <c r="P66" s="421">
        <f>'INPUT DATA'!P62</f>
        <v>73</v>
      </c>
      <c r="Q66" s="422"/>
      <c r="R66" s="423">
        <f>'INPUT DATA'!Q62</f>
        <v>72.006373374752968</v>
      </c>
      <c r="S66" s="421">
        <f>'INPUT DATA'!R62</f>
        <v>73</v>
      </c>
      <c r="T66" s="422"/>
      <c r="U66" s="423">
        <f>'INPUT DATA'!S62</f>
        <v>72.50443000590667</v>
      </c>
      <c r="V66" s="421">
        <f>'INPUT DATA'!T62</f>
        <v>75</v>
      </c>
      <c r="W66" s="422"/>
      <c r="X66" s="423">
        <f>'INPUT DATA'!U62</f>
        <v>72.50443000590667</v>
      </c>
      <c r="Y66" s="421">
        <f>'INPUT DATA'!V62</f>
        <v>98</v>
      </c>
      <c r="Z66" s="422"/>
      <c r="AA66" s="423">
        <f>'INPUT DATA'!W62</f>
        <v>97.807055923811191</v>
      </c>
      <c r="AB66" s="421">
        <f>'INPUT DATA'!X62</f>
        <v>98</v>
      </c>
      <c r="AC66" s="422"/>
      <c r="AD66" s="423">
        <f>'INPUT DATA'!Y62</f>
        <v>97.807055923811191</v>
      </c>
      <c r="AE66" s="424">
        <v>99</v>
      </c>
      <c r="AF66" s="422"/>
      <c r="AG66" s="423">
        <f>'INPUT DATA'!AA62</f>
        <v>97.807055923811191</v>
      </c>
      <c r="AH66" s="424">
        <v>99</v>
      </c>
      <c r="AI66" s="422"/>
      <c r="AJ66" s="423">
        <f>'INPUT DATA'!AC62</f>
        <v>98.394988806487135</v>
      </c>
      <c r="AK66" s="421">
        <f t="shared" si="6"/>
        <v>100</v>
      </c>
      <c r="AL66" s="422"/>
      <c r="AM66" s="423">
        <f>'INPUT DATA'!AE62</f>
        <v>98.394988806487135</v>
      </c>
      <c r="AO66" s="37"/>
      <c r="AP66" s="473"/>
      <c r="AQ66" s="473"/>
      <c r="AR66" s="473"/>
      <c r="AS66" s="473"/>
      <c r="AT66" s="473"/>
      <c r="AU66" s="473"/>
      <c r="AV66" s="473"/>
      <c r="AW66" s="37"/>
      <c r="BB66" s="473"/>
      <c r="BC66" s="473"/>
      <c r="BD66" s="473"/>
      <c r="BE66" s="473"/>
      <c r="BF66" s="473"/>
      <c r="BL66" s="473"/>
      <c r="BM66" s="473"/>
      <c r="BN66" s="473"/>
      <c r="BO66" s="473"/>
      <c r="BP66" s="473"/>
      <c r="BQ66" s="473"/>
      <c r="BR66" s="37"/>
      <c r="BS66" s="473"/>
      <c r="BT66" s="170"/>
      <c r="BU66" s="473"/>
      <c r="BV66" s="473"/>
      <c r="BW66" s="473"/>
      <c r="BX66" s="473"/>
      <c r="BY66" s="473"/>
      <c r="BZ66" s="473"/>
    </row>
    <row r="67" spans="1:78" s="36" customFormat="1" ht="15.95" customHeight="1">
      <c r="A67" s="425"/>
      <c r="B67" s="654"/>
      <c r="C67" s="434"/>
      <c r="D67" s="427"/>
      <c r="E67" s="435">
        <f>F66</f>
        <v>0</v>
      </c>
      <c r="F67" s="440"/>
      <c r="G67" s="427"/>
      <c r="H67" s="435">
        <f>I66</f>
        <v>0</v>
      </c>
      <c r="I67" s="429"/>
      <c r="J67" s="427"/>
      <c r="K67" s="428">
        <f>L66</f>
        <v>0.78482203408369966</v>
      </c>
      <c r="L67" s="429"/>
      <c r="M67" s="427"/>
      <c r="N67" s="428">
        <f>O66</f>
        <v>34.656683657471213</v>
      </c>
      <c r="O67" s="429"/>
      <c r="P67" s="427"/>
      <c r="Q67" s="428">
        <f>R66</f>
        <v>72.006373374752968</v>
      </c>
      <c r="R67" s="429"/>
      <c r="S67" s="427"/>
      <c r="T67" s="428">
        <f>U66</f>
        <v>72.50443000590667</v>
      </c>
      <c r="U67" s="429"/>
      <c r="V67" s="427"/>
      <c r="W67" s="428">
        <f>X66</f>
        <v>72.50443000590667</v>
      </c>
      <c r="X67" s="429"/>
      <c r="Y67" s="427"/>
      <c r="Z67" s="428">
        <f>AA66</f>
        <v>97.807055923811191</v>
      </c>
      <c r="AA67" s="429"/>
      <c r="AB67" s="427"/>
      <c r="AC67" s="428">
        <f>AD66</f>
        <v>97.807055923811191</v>
      </c>
      <c r="AD67" s="429"/>
      <c r="AE67" s="427"/>
      <c r="AF67" s="428">
        <f>AG66</f>
        <v>97.807055923811191</v>
      </c>
      <c r="AG67" s="429"/>
      <c r="AH67" s="427"/>
      <c r="AI67" s="428">
        <f>AJ66</f>
        <v>98.394988806487135</v>
      </c>
      <c r="AJ67" s="429"/>
      <c r="AK67" s="427"/>
      <c r="AL67" s="428">
        <f>AM66</f>
        <v>98.394988806487135</v>
      </c>
      <c r="AM67" s="429"/>
      <c r="AO67" s="37"/>
      <c r="AP67" s="473"/>
      <c r="AQ67" s="473"/>
      <c r="AR67" s="473"/>
      <c r="AS67" s="473"/>
      <c r="AT67" s="473"/>
      <c r="AU67" s="473"/>
      <c r="AV67" s="473"/>
      <c r="AW67" s="37"/>
      <c r="BB67" s="473"/>
      <c r="BC67" s="473"/>
      <c r="BD67" s="473"/>
      <c r="BE67" s="473"/>
      <c r="BF67" s="473"/>
      <c r="BL67" s="473"/>
      <c r="BM67" s="473"/>
      <c r="BN67" s="473"/>
      <c r="BO67" s="473"/>
      <c r="BP67" s="473"/>
      <c r="BQ67" s="473"/>
      <c r="BR67" s="37"/>
      <c r="BS67" s="473"/>
      <c r="BT67" s="170"/>
      <c r="BU67" s="473"/>
      <c r="BV67" s="473"/>
      <c r="BW67" s="473"/>
      <c r="BX67" s="473"/>
      <c r="BY67" s="473"/>
      <c r="BZ67" s="473"/>
    </row>
    <row r="68" spans="1:78" s="36" customFormat="1" ht="15.95" customHeight="1">
      <c r="A68" s="411"/>
      <c r="B68" s="654" t="s">
        <v>130</v>
      </c>
      <c r="C68" s="412"/>
      <c r="D68" s="413"/>
      <c r="E68" s="414">
        <v>5</v>
      </c>
      <c r="F68" s="436"/>
      <c r="G68" s="413"/>
      <c r="H68" s="414">
        <v>10</v>
      </c>
      <c r="I68" s="415"/>
      <c r="J68" s="413"/>
      <c r="K68" s="416">
        <v>15</v>
      </c>
      <c r="L68" s="417"/>
      <c r="M68" s="413"/>
      <c r="N68" s="416">
        <v>25</v>
      </c>
      <c r="O68" s="415"/>
      <c r="P68" s="413"/>
      <c r="Q68" s="416">
        <v>35</v>
      </c>
      <c r="R68" s="419"/>
      <c r="S68" s="413"/>
      <c r="T68" s="416">
        <v>45</v>
      </c>
      <c r="U68" s="430"/>
      <c r="V68" s="413"/>
      <c r="W68" s="414">
        <v>55</v>
      </c>
      <c r="X68" s="419"/>
      <c r="Y68" s="413"/>
      <c r="Z68" s="414">
        <v>65</v>
      </c>
      <c r="AA68" s="415"/>
      <c r="AB68" s="413"/>
      <c r="AC68" s="414">
        <v>75</v>
      </c>
      <c r="AD68" s="430"/>
      <c r="AE68" s="413"/>
      <c r="AF68" s="414">
        <v>85</v>
      </c>
      <c r="AG68" s="415"/>
      <c r="AH68" s="413"/>
      <c r="AI68" s="414">
        <v>95</v>
      </c>
      <c r="AJ68" s="419"/>
      <c r="AK68" s="431"/>
      <c r="AL68" s="414">
        <v>100</v>
      </c>
      <c r="AM68" s="430"/>
      <c r="AO68" s="37"/>
      <c r="AP68" s="473"/>
      <c r="AQ68" s="473"/>
      <c r="AR68" s="473"/>
      <c r="AS68" s="473"/>
      <c r="AT68" s="473"/>
      <c r="AU68" s="473"/>
      <c r="AV68" s="473"/>
      <c r="AW68" s="37"/>
      <c r="BB68" s="473"/>
      <c r="BC68" s="473"/>
      <c r="BD68" s="473"/>
      <c r="BE68" s="473"/>
      <c r="BF68" s="473"/>
      <c r="BL68" s="473"/>
      <c r="BM68" s="473"/>
      <c r="BN68" s="473"/>
      <c r="BO68" s="473"/>
      <c r="BP68" s="473"/>
      <c r="BQ68" s="473"/>
      <c r="BR68" s="37"/>
      <c r="BS68" s="473"/>
      <c r="BT68" s="170"/>
      <c r="BU68" s="473"/>
      <c r="BV68" s="473"/>
      <c r="BW68" s="473"/>
      <c r="BX68" s="473"/>
      <c r="BY68" s="473"/>
      <c r="BZ68" s="473"/>
    </row>
    <row r="69" spans="1:78" s="36" customFormat="1" ht="15.95" customHeight="1">
      <c r="A69" s="411">
        <v>19</v>
      </c>
      <c r="B69" s="654"/>
      <c r="C69" s="420">
        <f>'INPUT DATA'!D65</f>
        <v>125403000</v>
      </c>
      <c r="D69" s="421">
        <f>'INPUT DATA'!H65</f>
        <v>5</v>
      </c>
      <c r="E69" s="422"/>
      <c r="F69" s="432">
        <f>'INPUT DATA'!I65</f>
        <v>0</v>
      </c>
      <c r="G69" s="421">
        <f>'INPUT DATA'!J65</f>
        <v>5</v>
      </c>
      <c r="H69" s="422"/>
      <c r="I69" s="432">
        <f>'INPUT DATA'!K65</f>
        <v>0</v>
      </c>
      <c r="J69" s="421">
        <f>'INPUT DATA'!L65</f>
        <v>5</v>
      </c>
      <c r="K69" s="422"/>
      <c r="L69" s="423">
        <f>'INPUT DATA'!M65</f>
        <v>0</v>
      </c>
      <c r="M69" s="421">
        <f>'INPUT DATA'!N65</f>
        <v>37</v>
      </c>
      <c r="N69" s="422"/>
      <c r="O69" s="423">
        <f>'INPUT DATA'!O65</f>
        <v>35.822508233455338</v>
      </c>
      <c r="P69" s="421">
        <f>'INPUT DATA'!P65</f>
        <v>71</v>
      </c>
      <c r="Q69" s="422"/>
      <c r="R69" s="423">
        <f>'INPUT DATA'!Q65</f>
        <v>70.015270767047042</v>
      </c>
      <c r="S69" s="421">
        <f>'INPUT DATA'!R65</f>
        <v>71</v>
      </c>
      <c r="T69" s="422"/>
      <c r="U69" s="423">
        <f>'INPUT DATA'!S65</f>
        <v>70.110962257681237</v>
      </c>
      <c r="V69" s="421">
        <f>'INPUT DATA'!T65</f>
        <v>73</v>
      </c>
      <c r="W69" s="422"/>
      <c r="X69" s="423">
        <f>'INPUT DATA'!U65</f>
        <v>70.813696642026102</v>
      </c>
      <c r="Y69" s="421">
        <f>'INPUT DATA'!V65</f>
        <v>82</v>
      </c>
      <c r="Z69" s="422"/>
      <c r="AA69" s="432">
        <f>'INPUT DATA'!W65</f>
        <v>81.977703882682235</v>
      </c>
      <c r="AB69" s="421">
        <f>'INPUT DATA'!X65</f>
        <v>95</v>
      </c>
      <c r="AC69" s="422"/>
      <c r="AD69" s="423">
        <f>'INPUT DATA'!Y65</f>
        <v>94.547179892028097</v>
      </c>
      <c r="AE69" s="424">
        <v>96</v>
      </c>
      <c r="AF69" s="422"/>
      <c r="AG69" s="423">
        <f>'INPUT DATA'!AA65</f>
        <v>94.786408618613592</v>
      </c>
      <c r="AH69" s="424">
        <v>96</v>
      </c>
      <c r="AI69" s="422"/>
      <c r="AJ69" s="423">
        <f>'INPUT DATA'!AC65</f>
        <v>94.786408618613592</v>
      </c>
      <c r="AK69" s="421">
        <f t="shared" si="6"/>
        <v>100</v>
      </c>
      <c r="AL69" s="422"/>
      <c r="AM69" s="423">
        <f>'INPUT DATA'!AE65</f>
        <v>98.436042199947366</v>
      </c>
      <c r="AO69" s="37"/>
      <c r="AP69" s="473"/>
      <c r="AQ69" s="473"/>
      <c r="AR69" s="473"/>
      <c r="AS69" s="473"/>
      <c r="AT69" s="473"/>
      <c r="AU69" s="473"/>
      <c r="AV69" s="473"/>
      <c r="AW69" s="37"/>
      <c r="BB69" s="473"/>
      <c r="BC69" s="473"/>
      <c r="BD69" s="473"/>
      <c r="BE69" s="473"/>
      <c r="BF69" s="473"/>
      <c r="BL69" s="473"/>
      <c r="BM69" s="473"/>
      <c r="BN69" s="473"/>
      <c r="BO69" s="473"/>
      <c r="BP69" s="473"/>
      <c r="BQ69" s="473"/>
      <c r="BR69" s="37"/>
      <c r="BS69" s="473"/>
      <c r="BT69" s="170"/>
      <c r="BU69" s="473"/>
      <c r="BV69" s="473"/>
      <c r="BW69" s="473"/>
      <c r="BX69" s="473"/>
      <c r="BY69" s="473"/>
      <c r="BZ69" s="473"/>
    </row>
    <row r="70" spans="1:78" s="36" customFormat="1" ht="15.95" customHeight="1">
      <c r="A70" s="425"/>
      <c r="B70" s="654"/>
      <c r="C70" s="426"/>
      <c r="D70" s="427"/>
      <c r="E70" s="435">
        <f>F69</f>
        <v>0</v>
      </c>
      <c r="F70" s="440"/>
      <c r="G70" s="427"/>
      <c r="H70" s="435">
        <f>I69</f>
        <v>0</v>
      </c>
      <c r="I70" s="429"/>
      <c r="J70" s="427"/>
      <c r="K70" s="428">
        <f>L69</f>
        <v>0</v>
      </c>
      <c r="L70" s="429"/>
      <c r="M70" s="427"/>
      <c r="N70" s="428">
        <f>O69</f>
        <v>35.822508233455338</v>
      </c>
      <c r="O70" s="429"/>
      <c r="P70" s="427"/>
      <c r="Q70" s="428">
        <f>R69</f>
        <v>70.015270767047042</v>
      </c>
      <c r="R70" s="429"/>
      <c r="S70" s="427"/>
      <c r="T70" s="428">
        <f>U69</f>
        <v>70.110962257681237</v>
      </c>
      <c r="U70" s="429"/>
      <c r="V70" s="427"/>
      <c r="W70" s="428">
        <f>X69</f>
        <v>70.813696642026102</v>
      </c>
      <c r="X70" s="429"/>
      <c r="Y70" s="427"/>
      <c r="Z70" s="435">
        <f>AA69</f>
        <v>81.977703882682235</v>
      </c>
      <c r="AA70" s="429"/>
      <c r="AB70" s="427"/>
      <c r="AC70" s="428">
        <f>AD69</f>
        <v>94.547179892028097</v>
      </c>
      <c r="AD70" s="429"/>
      <c r="AE70" s="427"/>
      <c r="AF70" s="428">
        <f>AG69</f>
        <v>94.786408618613592</v>
      </c>
      <c r="AG70" s="429"/>
      <c r="AH70" s="427"/>
      <c r="AI70" s="428">
        <f>AJ69</f>
        <v>94.786408618613592</v>
      </c>
      <c r="AJ70" s="429"/>
      <c r="AK70" s="427"/>
      <c r="AL70" s="428">
        <f>AM69</f>
        <v>98.436042199947366</v>
      </c>
      <c r="AM70" s="429"/>
      <c r="AO70" s="37"/>
      <c r="AP70" s="473"/>
      <c r="AQ70" s="473"/>
      <c r="AR70" s="473"/>
      <c r="AS70" s="473"/>
      <c r="AT70" s="473"/>
      <c r="AU70" s="473"/>
      <c r="AV70" s="473"/>
      <c r="AW70" s="37"/>
      <c r="BB70" s="473"/>
      <c r="BC70" s="473"/>
      <c r="BD70" s="473"/>
      <c r="BE70" s="473"/>
      <c r="BF70" s="473"/>
      <c r="BL70" s="473"/>
      <c r="BM70" s="473"/>
      <c r="BN70" s="473"/>
      <c r="BO70" s="473"/>
      <c r="BP70" s="473"/>
      <c r="BQ70" s="473"/>
      <c r="BR70" s="37"/>
      <c r="BS70" s="473"/>
      <c r="BT70" s="170"/>
      <c r="BU70" s="473"/>
      <c r="BV70" s="473"/>
      <c r="BW70" s="473"/>
      <c r="BX70" s="473"/>
      <c r="BY70" s="473"/>
      <c r="BZ70" s="473"/>
    </row>
    <row r="71" spans="1:78" s="36" customFormat="1" ht="15.95" customHeight="1">
      <c r="A71" s="411"/>
      <c r="B71" s="654" t="s">
        <v>114</v>
      </c>
      <c r="C71" s="412"/>
      <c r="D71" s="413"/>
      <c r="E71" s="414">
        <v>5</v>
      </c>
      <c r="F71" s="436"/>
      <c r="G71" s="413"/>
      <c r="H71" s="414">
        <v>10</v>
      </c>
      <c r="I71" s="415"/>
      <c r="J71" s="413"/>
      <c r="K71" s="416">
        <v>15</v>
      </c>
      <c r="L71" s="417"/>
      <c r="M71" s="413"/>
      <c r="N71" s="416">
        <v>25</v>
      </c>
      <c r="O71" s="415"/>
      <c r="P71" s="413"/>
      <c r="Q71" s="416">
        <v>35</v>
      </c>
      <c r="R71" s="419"/>
      <c r="S71" s="413"/>
      <c r="T71" s="416">
        <v>45</v>
      </c>
      <c r="U71" s="430"/>
      <c r="V71" s="413"/>
      <c r="W71" s="414">
        <v>55</v>
      </c>
      <c r="X71" s="419"/>
      <c r="Y71" s="413"/>
      <c r="Z71" s="414">
        <v>65</v>
      </c>
      <c r="AA71" s="415"/>
      <c r="AB71" s="413"/>
      <c r="AC71" s="414">
        <v>75</v>
      </c>
      <c r="AD71" s="430"/>
      <c r="AE71" s="431"/>
      <c r="AF71" s="414">
        <v>85</v>
      </c>
      <c r="AG71" s="415"/>
      <c r="AH71" s="431"/>
      <c r="AI71" s="414">
        <v>95</v>
      </c>
      <c r="AJ71" s="419"/>
      <c r="AK71" s="431"/>
      <c r="AL71" s="414">
        <v>100</v>
      </c>
      <c r="AM71" s="430"/>
      <c r="AO71" s="37"/>
      <c r="AP71" s="473"/>
      <c r="AQ71" s="473"/>
      <c r="AR71" s="473"/>
      <c r="AS71" s="473"/>
      <c r="AT71" s="473"/>
      <c r="AU71" s="473"/>
      <c r="AV71" s="473"/>
      <c r="AW71" s="37"/>
      <c r="BB71" s="473"/>
      <c r="BC71" s="473"/>
      <c r="BD71" s="473"/>
      <c r="BE71" s="473"/>
      <c r="BF71" s="473"/>
      <c r="BL71" s="473"/>
      <c r="BM71" s="473"/>
      <c r="BN71" s="473"/>
      <c r="BO71" s="473"/>
      <c r="BP71" s="473"/>
      <c r="BQ71" s="473"/>
      <c r="BR71" s="37"/>
      <c r="BS71" s="473"/>
      <c r="BT71" s="170"/>
      <c r="BU71" s="473"/>
      <c r="BV71" s="473"/>
      <c r="BW71" s="473"/>
      <c r="BX71" s="473"/>
      <c r="BY71" s="473"/>
      <c r="BZ71" s="473"/>
    </row>
    <row r="72" spans="1:78" s="36" customFormat="1" ht="15.95" customHeight="1">
      <c r="A72" s="411">
        <v>20</v>
      </c>
      <c r="B72" s="654"/>
      <c r="C72" s="420">
        <f>'INPUT DATA'!D68</f>
        <v>519200000</v>
      </c>
      <c r="D72" s="421">
        <f>'INPUT DATA'!H68</f>
        <v>5</v>
      </c>
      <c r="E72" s="422"/>
      <c r="F72" s="432">
        <f>'INPUT DATA'!I68</f>
        <v>0</v>
      </c>
      <c r="G72" s="421">
        <f>'INPUT DATA'!J68</f>
        <v>10</v>
      </c>
      <c r="H72" s="422"/>
      <c r="I72" s="432">
        <f>'INPUT DATA'!K68</f>
        <v>0</v>
      </c>
      <c r="J72" s="421">
        <f>'INPUT DATA'!L68</f>
        <v>10</v>
      </c>
      <c r="K72" s="422"/>
      <c r="L72" s="423">
        <f>'INPUT DATA'!M68</f>
        <v>1.2961751741788712</v>
      </c>
      <c r="M72" s="421">
        <f>'INPUT DATA'!N68</f>
        <v>20</v>
      </c>
      <c r="N72" s="422"/>
      <c r="O72" s="423">
        <f>'INPUT DATA'!O68</f>
        <v>19.281063557514575</v>
      </c>
      <c r="P72" s="421">
        <f>'INPUT DATA'!P68</f>
        <v>24</v>
      </c>
      <c r="Q72" s="422"/>
      <c r="R72" s="423">
        <f>'INPUT DATA'!Q68</f>
        <v>23.160158111758854</v>
      </c>
      <c r="S72" s="421">
        <f>'INPUT DATA'!R68</f>
        <v>30</v>
      </c>
      <c r="T72" s="422"/>
      <c r="U72" s="423">
        <f>'INPUT DATA'!S68</f>
        <v>29.713016067112186</v>
      </c>
      <c r="V72" s="421">
        <f>'INPUT DATA'!T68</f>
        <v>40</v>
      </c>
      <c r="W72" s="422"/>
      <c r="X72" s="423">
        <f>'INPUT DATA'!U68</f>
        <v>34.926793971278258</v>
      </c>
      <c r="Y72" s="421">
        <f>'INPUT DATA'!V68</f>
        <v>40</v>
      </c>
      <c r="Z72" s="422"/>
      <c r="AA72" s="423">
        <f>'INPUT DATA'!W68</f>
        <v>37.769393146594624</v>
      </c>
      <c r="AB72" s="421">
        <f>'INPUT DATA'!X68</f>
        <v>60</v>
      </c>
      <c r="AC72" s="422"/>
      <c r="AD72" s="423">
        <f>'INPUT DATA'!Y68</f>
        <v>50.532929617517418</v>
      </c>
      <c r="AE72" s="424">
        <v>65</v>
      </c>
      <c r="AF72" s="422"/>
      <c r="AG72" s="423">
        <f>'INPUT DATA'!AA68</f>
        <v>40.28877060862866</v>
      </c>
      <c r="AH72" s="424">
        <v>90</v>
      </c>
      <c r="AI72" s="422"/>
      <c r="AJ72" s="423">
        <f>'INPUT DATA'!AC68</f>
        <v>59.904549306625576</v>
      </c>
      <c r="AK72" s="421">
        <f t="shared" si="6"/>
        <v>100</v>
      </c>
      <c r="AL72" s="422"/>
      <c r="AM72" s="423">
        <f>'INPUT DATA'!AE68</f>
        <v>99.426583204930665</v>
      </c>
      <c r="AO72" s="37"/>
      <c r="AP72" s="473"/>
      <c r="AQ72" s="473"/>
      <c r="AR72" s="473"/>
      <c r="AS72" s="473"/>
      <c r="AT72" s="473"/>
      <c r="AU72" s="473"/>
      <c r="AV72" s="473"/>
      <c r="AW72" s="37"/>
      <c r="BB72" s="473"/>
      <c r="BC72" s="473"/>
      <c r="BD72" s="473"/>
      <c r="BE72" s="473"/>
      <c r="BF72" s="473"/>
      <c r="BL72" s="473"/>
      <c r="BM72" s="473"/>
      <c r="BN72" s="473"/>
      <c r="BO72" s="473"/>
      <c r="BP72" s="473"/>
      <c r="BQ72" s="473"/>
      <c r="BR72" s="37"/>
      <c r="BS72" s="473"/>
      <c r="BT72" s="170"/>
      <c r="BU72" s="473"/>
      <c r="BV72" s="473"/>
      <c r="BW72" s="473"/>
      <c r="BX72" s="473"/>
      <c r="BY72" s="473"/>
      <c r="BZ72" s="473"/>
    </row>
    <row r="73" spans="1:78" s="36" customFormat="1" ht="15.95" customHeight="1">
      <c r="A73" s="425"/>
      <c r="B73" s="654"/>
      <c r="C73" s="434"/>
      <c r="D73" s="427"/>
      <c r="E73" s="435">
        <f>F72</f>
        <v>0</v>
      </c>
      <c r="F73" s="440"/>
      <c r="G73" s="439"/>
      <c r="H73" s="435">
        <f>I72</f>
        <v>0</v>
      </c>
      <c r="I73" s="429"/>
      <c r="J73" s="427"/>
      <c r="K73" s="428">
        <f>L72</f>
        <v>1.2961751741788712</v>
      </c>
      <c r="L73" s="429"/>
      <c r="M73" s="427"/>
      <c r="N73" s="428">
        <f>O72</f>
        <v>19.281063557514575</v>
      </c>
      <c r="O73" s="429"/>
      <c r="P73" s="427"/>
      <c r="Q73" s="428">
        <f>R72</f>
        <v>23.160158111758854</v>
      </c>
      <c r="R73" s="429"/>
      <c r="S73" s="427"/>
      <c r="T73" s="428">
        <f>U72</f>
        <v>29.713016067112186</v>
      </c>
      <c r="U73" s="429"/>
      <c r="V73" s="427"/>
      <c r="W73" s="428">
        <f>X72</f>
        <v>34.926793971278258</v>
      </c>
      <c r="X73" s="429"/>
      <c r="Y73" s="427"/>
      <c r="Z73" s="428">
        <f>AA72</f>
        <v>37.769393146594624</v>
      </c>
      <c r="AA73" s="429"/>
      <c r="AB73" s="427"/>
      <c r="AC73" s="428">
        <f>AD72</f>
        <v>50.532929617517418</v>
      </c>
      <c r="AD73" s="429"/>
      <c r="AE73" s="427"/>
      <c r="AF73" s="428">
        <f>AG72</f>
        <v>40.28877060862866</v>
      </c>
      <c r="AG73" s="429"/>
      <c r="AH73" s="427"/>
      <c r="AI73" s="428">
        <f>AJ72</f>
        <v>59.904549306625576</v>
      </c>
      <c r="AJ73" s="429"/>
      <c r="AK73" s="427"/>
      <c r="AL73" s="428">
        <f>AM72</f>
        <v>99.426583204930665</v>
      </c>
      <c r="AM73" s="429"/>
      <c r="AO73" s="37"/>
      <c r="AP73" s="473"/>
      <c r="AQ73" s="473"/>
      <c r="AR73" s="473"/>
      <c r="AS73" s="473"/>
      <c r="AT73" s="473"/>
      <c r="AU73" s="473"/>
      <c r="AV73" s="473"/>
      <c r="AW73" s="37"/>
      <c r="BB73" s="473"/>
      <c r="BC73" s="473"/>
      <c r="BD73" s="473"/>
      <c r="BE73" s="473"/>
      <c r="BF73" s="473"/>
      <c r="BL73" s="473"/>
      <c r="BM73" s="473"/>
      <c r="BN73" s="473"/>
      <c r="BO73" s="473"/>
      <c r="BP73" s="473"/>
      <c r="BQ73" s="473"/>
      <c r="BR73" s="37"/>
      <c r="BS73" s="473"/>
      <c r="BT73" s="170"/>
      <c r="BU73" s="473"/>
      <c r="BV73" s="473"/>
      <c r="BW73" s="473"/>
      <c r="BX73" s="473"/>
      <c r="BY73" s="473"/>
      <c r="BZ73" s="473"/>
    </row>
    <row r="74" spans="1:78" s="36" customFormat="1" ht="15.95" customHeight="1">
      <c r="A74" s="411"/>
      <c r="B74" s="654" t="s">
        <v>146</v>
      </c>
      <c r="C74" s="412"/>
      <c r="D74" s="413"/>
      <c r="E74" s="414">
        <v>5</v>
      </c>
      <c r="F74" s="415"/>
      <c r="G74" s="413"/>
      <c r="H74" s="414">
        <v>10</v>
      </c>
      <c r="I74" s="415"/>
      <c r="J74" s="413"/>
      <c r="K74" s="416">
        <v>15</v>
      </c>
      <c r="L74" s="417"/>
      <c r="M74" s="413"/>
      <c r="N74" s="416">
        <v>50</v>
      </c>
      <c r="O74" s="415"/>
      <c r="P74" s="413"/>
      <c r="Q74" s="416">
        <v>80</v>
      </c>
      <c r="R74" s="419"/>
      <c r="S74" s="413"/>
      <c r="T74" s="416">
        <v>100</v>
      </c>
      <c r="U74" s="430"/>
      <c r="V74" s="413"/>
      <c r="W74" s="416">
        <v>100</v>
      </c>
      <c r="X74" s="419"/>
      <c r="Y74" s="413"/>
      <c r="Z74" s="416">
        <v>100</v>
      </c>
      <c r="AA74" s="415"/>
      <c r="AB74" s="413"/>
      <c r="AC74" s="416">
        <v>100</v>
      </c>
      <c r="AD74" s="430"/>
      <c r="AE74" s="431"/>
      <c r="AF74" s="416">
        <v>100</v>
      </c>
      <c r="AG74" s="415"/>
      <c r="AH74" s="431"/>
      <c r="AI74" s="416">
        <v>100</v>
      </c>
      <c r="AJ74" s="419"/>
      <c r="AK74" s="431"/>
      <c r="AL74" s="414">
        <v>100</v>
      </c>
      <c r="AM74" s="430"/>
      <c r="AO74" s="37"/>
      <c r="AP74" s="473"/>
      <c r="AQ74" s="473"/>
      <c r="AR74" s="473"/>
      <c r="AS74" s="473"/>
      <c r="AT74" s="473"/>
      <c r="AU74" s="473"/>
      <c r="AV74" s="473"/>
      <c r="AW74" s="37"/>
      <c r="BB74" s="473"/>
      <c r="BC74" s="473"/>
      <c r="BD74" s="473"/>
      <c r="BE74" s="473"/>
      <c r="BF74" s="473"/>
      <c r="BL74" s="473"/>
      <c r="BM74" s="473"/>
      <c r="BN74" s="473"/>
      <c r="BO74" s="473"/>
      <c r="BP74" s="473"/>
      <c r="BQ74" s="473"/>
      <c r="BR74" s="37"/>
      <c r="BS74" s="473"/>
      <c r="BT74" s="170"/>
      <c r="BU74" s="473"/>
      <c r="BV74" s="473"/>
      <c r="BW74" s="473"/>
      <c r="BX74" s="473"/>
      <c r="BY74" s="473"/>
      <c r="BZ74" s="473"/>
    </row>
    <row r="75" spans="1:78" s="36" customFormat="1" ht="15.95" customHeight="1">
      <c r="A75" s="411">
        <v>21</v>
      </c>
      <c r="B75" s="654"/>
      <c r="C75" s="420">
        <f>'INPUT DATA'!D71</f>
        <v>10000000</v>
      </c>
      <c r="D75" s="421">
        <f>'INPUT DATA'!H71</f>
        <v>0</v>
      </c>
      <c r="E75" s="422"/>
      <c r="F75" s="432">
        <f>'INPUT DATA'!I71</f>
        <v>0</v>
      </c>
      <c r="G75" s="421">
        <f>'INPUT DATA'!J71</f>
        <v>0</v>
      </c>
      <c r="H75" s="422"/>
      <c r="I75" s="432">
        <f>'INPUT DATA'!K71</f>
        <v>0</v>
      </c>
      <c r="J75" s="421">
        <f>'INPUT DATA'!L71</f>
        <v>10</v>
      </c>
      <c r="K75" s="422"/>
      <c r="L75" s="432">
        <f>'INPUT DATA'!M71</f>
        <v>3</v>
      </c>
      <c r="M75" s="421">
        <f>'INPUT DATA'!N71</f>
        <v>10</v>
      </c>
      <c r="N75" s="422"/>
      <c r="O75" s="423">
        <f>'INPUT DATA'!O71</f>
        <v>3</v>
      </c>
      <c r="P75" s="421">
        <f>'INPUT DATA'!P71</f>
        <v>43</v>
      </c>
      <c r="Q75" s="422"/>
      <c r="R75" s="423">
        <f>'INPUT DATA'!Q71</f>
        <v>42.021999999999998</v>
      </c>
      <c r="S75" s="421">
        <f>'INPUT DATA'!R71</f>
        <v>51</v>
      </c>
      <c r="T75" s="422"/>
      <c r="U75" s="423">
        <f>'INPUT DATA'!S71</f>
        <v>50.595999999999997</v>
      </c>
      <c r="V75" s="421">
        <f>'INPUT DATA'!T71</f>
        <v>60</v>
      </c>
      <c r="W75" s="422"/>
      <c r="X75" s="423">
        <f>'INPUT DATA'!U71</f>
        <v>50.595999999999997</v>
      </c>
      <c r="Y75" s="421">
        <f>'INPUT DATA'!V71</f>
        <v>60</v>
      </c>
      <c r="Z75" s="422"/>
      <c r="AA75" s="423">
        <f>'INPUT DATA'!W71</f>
        <v>50.595999999999997</v>
      </c>
      <c r="AB75" s="421">
        <f>'INPUT DATA'!X71</f>
        <v>60</v>
      </c>
      <c r="AC75" s="422"/>
      <c r="AD75" s="423">
        <f>'INPUT DATA'!Y71</f>
        <v>50.595999999999997</v>
      </c>
      <c r="AE75" s="424">
        <v>70</v>
      </c>
      <c r="AF75" s="422"/>
      <c r="AG75" s="423">
        <f>'INPUT DATA'!AA71</f>
        <v>61.275999999999996</v>
      </c>
      <c r="AH75" s="424">
        <v>70</v>
      </c>
      <c r="AI75" s="422"/>
      <c r="AJ75" s="423">
        <f>'INPUT DATA'!AC71</f>
        <v>98.703000000000003</v>
      </c>
      <c r="AK75" s="421">
        <f t="shared" si="6"/>
        <v>100</v>
      </c>
      <c r="AL75" s="422"/>
      <c r="AM75" s="423">
        <f>'INPUT DATA'!AE71</f>
        <v>98.703000000000003</v>
      </c>
      <c r="AO75" s="37"/>
      <c r="AP75" s="473"/>
      <c r="AQ75" s="473"/>
      <c r="AR75" s="473"/>
      <c r="AS75" s="473"/>
      <c r="AT75" s="473"/>
      <c r="AU75" s="473"/>
      <c r="AV75" s="473"/>
      <c r="AW75" s="37"/>
      <c r="BB75" s="473"/>
      <c r="BC75" s="473"/>
      <c r="BD75" s="473"/>
      <c r="BE75" s="473"/>
      <c r="BF75" s="473"/>
      <c r="BL75" s="473"/>
      <c r="BM75" s="473"/>
      <c r="BN75" s="473"/>
      <c r="BO75" s="473"/>
      <c r="BP75" s="473"/>
      <c r="BQ75" s="473"/>
      <c r="BR75" s="37"/>
      <c r="BS75" s="473"/>
      <c r="BT75" s="170"/>
      <c r="BU75" s="473"/>
      <c r="BV75" s="473"/>
      <c r="BW75" s="473"/>
      <c r="BX75" s="473"/>
      <c r="BY75" s="473"/>
      <c r="BZ75" s="473"/>
    </row>
    <row r="76" spans="1:78" s="36" customFormat="1" ht="15.95" customHeight="1">
      <c r="A76" s="425"/>
      <c r="B76" s="654"/>
      <c r="C76" s="426"/>
      <c r="D76" s="427"/>
      <c r="E76" s="435">
        <f>F75</f>
        <v>0</v>
      </c>
      <c r="F76" s="440"/>
      <c r="G76" s="439"/>
      <c r="H76" s="435">
        <f>I75</f>
        <v>0</v>
      </c>
      <c r="I76" s="429"/>
      <c r="J76" s="427"/>
      <c r="K76" s="435">
        <f>L75</f>
        <v>3</v>
      </c>
      <c r="L76" s="429"/>
      <c r="M76" s="427"/>
      <c r="N76" s="428">
        <f>O75</f>
        <v>3</v>
      </c>
      <c r="O76" s="429"/>
      <c r="P76" s="427"/>
      <c r="Q76" s="428">
        <f>R75</f>
        <v>42.021999999999998</v>
      </c>
      <c r="R76" s="429"/>
      <c r="S76" s="427"/>
      <c r="T76" s="428">
        <f>U75</f>
        <v>50.595999999999997</v>
      </c>
      <c r="U76" s="429"/>
      <c r="V76" s="427"/>
      <c r="W76" s="428">
        <f>X75</f>
        <v>50.595999999999997</v>
      </c>
      <c r="X76" s="429"/>
      <c r="Y76" s="427"/>
      <c r="Z76" s="428">
        <f>AA75</f>
        <v>50.595999999999997</v>
      </c>
      <c r="AA76" s="429"/>
      <c r="AB76" s="427"/>
      <c r="AC76" s="428">
        <f>AD75</f>
        <v>50.595999999999997</v>
      </c>
      <c r="AD76" s="429"/>
      <c r="AE76" s="427"/>
      <c r="AF76" s="428">
        <f>AG75</f>
        <v>61.275999999999996</v>
      </c>
      <c r="AG76" s="429"/>
      <c r="AH76" s="427"/>
      <c r="AI76" s="428">
        <f>AJ75</f>
        <v>98.703000000000003</v>
      </c>
      <c r="AJ76" s="429"/>
      <c r="AK76" s="427"/>
      <c r="AL76" s="428">
        <f>AM75</f>
        <v>98.703000000000003</v>
      </c>
      <c r="AM76" s="429"/>
      <c r="AO76" s="37"/>
      <c r="AP76" s="473"/>
      <c r="AQ76" s="473"/>
      <c r="AR76" s="473"/>
      <c r="AS76" s="473"/>
      <c r="AT76" s="473"/>
      <c r="AU76" s="473"/>
      <c r="AV76" s="473"/>
      <c r="AW76" s="37"/>
      <c r="BB76" s="473"/>
      <c r="BC76" s="473"/>
      <c r="BD76" s="473"/>
      <c r="BE76" s="473"/>
      <c r="BF76" s="473"/>
      <c r="BL76" s="473"/>
      <c r="BM76" s="473"/>
      <c r="BN76" s="473"/>
      <c r="BO76" s="473"/>
      <c r="BP76" s="473"/>
      <c r="BQ76" s="473"/>
      <c r="BR76" s="37"/>
      <c r="BS76" s="473"/>
      <c r="BT76" s="170"/>
      <c r="BU76" s="473"/>
      <c r="BV76" s="473"/>
      <c r="BW76" s="473"/>
      <c r="BX76" s="473"/>
      <c r="BY76" s="473"/>
      <c r="BZ76" s="473"/>
    </row>
    <row r="77" spans="1:78" s="36" customFormat="1" ht="15.95" customHeight="1">
      <c r="A77" s="411"/>
      <c r="B77" s="654" t="s">
        <v>147</v>
      </c>
      <c r="C77" s="412"/>
      <c r="D77" s="413"/>
      <c r="E77" s="414">
        <v>5</v>
      </c>
      <c r="F77" s="415"/>
      <c r="G77" s="413"/>
      <c r="H77" s="414">
        <v>10</v>
      </c>
      <c r="I77" s="415"/>
      <c r="J77" s="413"/>
      <c r="K77" s="416">
        <v>15</v>
      </c>
      <c r="L77" s="417"/>
      <c r="M77" s="413"/>
      <c r="N77" s="416">
        <v>50</v>
      </c>
      <c r="O77" s="415"/>
      <c r="P77" s="413"/>
      <c r="Q77" s="416">
        <v>80</v>
      </c>
      <c r="R77" s="419"/>
      <c r="S77" s="413"/>
      <c r="T77" s="416">
        <v>100</v>
      </c>
      <c r="U77" s="430"/>
      <c r="V77" s="413"/>
      <c r="W77" s="416">
        <v>100</v>
      </c>
      <c r="X77" s="419"/>
      <c r="Y77" s="413"/>
      <c r="Z77" s="416">
        <v>100</v>
      </c>
      <c r="AA77" s="415"/>
      <c r="AB77" s="413"/>
      <c r="AC77" s="416">
        <v>100</v>
      </c>
      <c r="AD77" s="430"/>
      <c r="AE77" s="431"/>
      <c r="AF77" s="416">
        <v>100</v>
      </c>
      <c r="AG77" s="415"/>
      <c r="AH77" s="431"/>
      <c r="AI77" s="416">
        <v>100</v>
      </c>
      <c r="AJ77" s="419"/>
      <c r="AK77" s="431"/>
      <c r="AL77" s="414">
        <v>100</v>
      </c>
      <c r="AM77" s="430"/>
      <c r="AO77" s="37"/>
      <c r="AP77" s="473"/>
      <c r="AQ77" s="473"/>
      <c r="AR77" s="473"/>
      <c r="AS77" s="473"/>
      <c r="AT77" s="473"/>
      <c r="AU77" s="473"/>
      <c r="AV77" s="473"/>
      <c r="AW77" s="37"/>
      <c r="BB77" s="473"/>
      <c r="BC77" s="473"/>
      <c r="BD77" s="473"/>
      <c r="BE77" s="473"/>
      <c r="BF77" s="473"/>
      <c r="BL77" s="473"/>
      <c r="BM77" s="473"/>
      <c r="BN77" s="473"/>
      <c r="BO77" s="473"/>
      <c r="BP77" s="473"/>
      <c r="BQ77" s="473"/>
      <c r="BR77" s="37"/>
      <c r="BS77" s="473"/>
      <c r="BT77" s="170"/>
      <c r="BU77" s="473"/>
      <c r="BV77" s="473"/>
      <c r="BW77" s="473"/>
      <c r="BX77" s="473"/>
      <c r="BY77" s="473"/>
      <c r="BZ77" s="473"/>
    </row>
    <row r="78" spans="1:78" s="36" customFormat="1" ht="15.95" customHeight="1">
      <c r="A78" s="411">
        <v>22</v>
      </c>
      <c r="B78" s="654"/>
      <c r="C78" s="420">
        <f>'INPUT DATA'!D74</f>
        <v>52200000</v>
      </c>
      <c r="D78" s="421">
        <f>'INPUT DATA'!H74</f>
        <v>0</v>
      </c>
      <c r="E78" s="422"/>
      <c r="F78" s="432">
        <f>'INPUT DATA'!I74</f>
        <v>0</v>
      </c>
      <c r="G78" s="437">
        <f>'INPUT DATA'!J74</f>
        <v>0</v>
      </c>
      <c r="H78" s="438"/>
      <c r="I78" s="432">
        <f>'INPUT DATA'!K74</f>
        <v>0</v>
      </c>
      <c r="J78" s="437">
        <f>'INPUT DATA'!L74</f>
        <v>0</v>
      </c>
      <c r="K78" s="438"/>
      <c r="L78" s="432">
        <f>'INPUT DATA'!M74</f>
        <v>0</v>
      </c>
      <c r="M78" s="421">
        <f>'INPUT DATA'!N74</f>
        <v>0</v>
      </c>
      <c r="N78" s="422"/>
      <c r="O78" s="423">
        <f>'INPUT DATA'!O74</f>
        <v>0</v>
      </c>
      <c r="P78" s="421">
        <f>'INPUT DATA'!P74</f>
        <v>92</v>
      </c>
      <c r="Q78" s="422"/>
      <c r="R78" s="423">
        <f>'INPUT DATA'!Q74</f>
        <v>91.611398467432949</v>
      </c>
      <c r="S78" s="421">
        <f>'INPUT DATA'!R74</f>
        <v>99</v>
      </c>
      <c r="T78" s="422"/>
      <c r="U78" s="423">
        <f>'INPUT DATA'!S74</f>
        <v>98.544252873563224</v>
      </c>
      <c r="V78" s="421">
        <f>'INPUT DATA'!T74</f>
        <v>100</v>
      </c>
      <c r="W78" s="422"/>
      <c r="X78" s="423">
        <f>'INPUT DATA'!U74</f>
        <v>98.544252873563224</v>
      </c>
      <c r="Y78" s="421">
        <f>'INPUT DATA'!V74</f>
        <v>100</v>
      </c>
      <c r="Z78" s="422"/>
      <c r="AA78" s="423">
        <f>'INPUT DATA'!W74</f>
        <v>98.544252873563224</v>
      </c>
      <c r="AB78" s="421">
        <f>'INPUT DATA'!X74</f>
        <v>100</v>
      </c>
      <c r="AC78" s="422"/>
      <c r="AD78" s="423">
        <f>'INPUT DATA'!Y74</f>
        <v>98.544252873563224</v>
      </c>
      <c r="AE78" s="421">
        <v>100</v>
      </c>
      <c r="AF78" s="422"/>
      <c r="AG78" s="423">
        <f>'INPUT DATA'!AA74</f>
        <v>98.544252873563224</v>
      </c>
      <c r="AH78" s="421">
        <v>100</v>
      </c>
      <c r="AI78" s="422"/>
      <c r="AJ78" s="423">
        <f>'INPUT DATA'!AC74</f>
        <v>98.544252873563224</v>
      </c>
      <c r="AK78" s="421">
        <f t="shared" si="6"/>
        <v>100</v>
      </c>
      <c r="AL78" s="422"/>
      <c r="AM78" s="423">
        <f>'INPUT DATA'!AE74</f>
        <v>98.544252873563224</v>
      </c>
      <c r="AO78" s="37"/>
      <c r="AP78" s="473"/>
      <c r="AQ78" s="473"/>
      <c r="AR78" s="473"/>
      <c r="AS78" s="473"/>
      <c r="AT78" s="473"/>
      <c r="AU78" s="473"/>
      <c r="AV78" s="473"/>
      <c r="AW78" s="37"/>
      <c r="BB78" s="473"/>
      <c r="BC78" s="473"/>
      <c r="BD78" s="473"/>
      <c r="BE78" s="473"/>
      <c r="BF78" s="473"/>
      <c r="BL78" s="473"/>
      <c r="BM78" s="473"/>
      <c r="BN78" s="473"/>
      <c r="BO78" s="473"/>
      <c r="BP78" s="473"/>
      <c r="BQ78" s="473"/>
      <c r="BR78" s="37"/>
      <c r="BS78" s="473"/>
      <c r="BT78" s="170"/>
      <c r="BU78" s="473"/>
      <c r="BV78" s="473"/>
      <c r="BW78" s="473"/>
      <c r="BX78" s="473"/>
      <c r="BY78" s="473"/>
      <c r="BZ78" s="473"/>
    </row>
    <row r="79" spans="1:78" s="36" customFormat="1" ht="15.95" customHeight="1">
      <c r="A79" s="425"/>
      <c r="B79" s="654"/>
      <c r="C79" s="434"/>
      <c r="D79" s="427"/>
      <c r="E79" s="435">
        <f>F78</f>
        <v>0</v>
      </c>
      <c r="F79" s="440"/>
      <c r="G79" s="439"/>
      <c r="H79" s="435">
        <f>I78</f>
        <v>0</v>
      </c>
      <c r="I79" s="440"/>
      <c r="J79" s="439"/>
      <c r="K79" s="435">
        <f>L78</f>
        <v>0</v>
      </c>
      <c r="L79" s="429"/>
      <c r="M79" s="427"/>
      <c r="N79" s="428">
        <f>O78</f>
        <v>0</v>
      </c>
      <c r="O79" s="429"/>
      <c r="P79" s="427"/>
      <c r="Q79" s="428">
        <f>R78</f>
        <v>91.611398467432949</v>
      </c>
      <c r="R79" s="429"/>
      <c r="S79" s="427"/>
      <c r="T79" s="428">
        <f>U78</f>
        <v>98.544252873563224</v>
      </c>
      <c r="U79" s="429"/>
      <c r="V79" s="427"/>
      <c r="W79" s="428">
        <f>X78</f>
        <v>98.544252873563224</v>
      </c>
      <c r="X79" s="429"/>
      <c r="Y79" s="427"/>
      <c r="Z79" s="428">
        <f>AA78</f>
        <v>98.544252873563224</v>
      </c>
      <c r="AA79" s="429"/>
      <c r="AB79" s="427"/>
      <c r="AC79" s="428">
        <f>AD78</f>
        <v>98.544252873563224</v>
      </c>
      <c r="AD79" s="429"/>
      <c r="AE79" s="427"/>
      <c r="AF79" s="428">
        <f>AG78</f>
        <v>98.544252873563224</v>
      </c>
      <c r="AG79" s="429"/>
      <c r="AH79" s="427"/>
      <c r="AI79" s="428">
        <f>AJ78</f>
        <v>98.544252873563224</v>
      </c>
      <c r="AJ79" s="429"/>
      <c r="AK79" s="427"/>
      <c r="AL79" s="428">
        <f>AM78</f>
        <v>98.544252873563224</v>
      </c>
      <c r="AM79" s="429"/>
      <c r="AO79" s="37"/>
      <c r="AP79" s="473"/>
      <c r="AQ79" s="473"/>
      <c r="AR79" s="473"/>
      <c r="AS79" s="473"/>
      <c r="AT79" s="473"/>
      <c r="AU79" s="473"/>
      <c r="AV79" s="473"/>
      <c r="AW79" s="37"/>
      <c r="BB79" s="473"/>
      <c r="BC79" s="473"/>
      <c r="BD79" s="473"/>
      <c r="BE79" s="473"/>
      <c r="BF79" s="473"/>
      <c r="BL79" s="473"/>
      <c r="BM79" s="473"/>
      <c r="BN79" s="473"/>
      <c r="BO79" s="473"/>
      <c r="BP79" s="473"/>
      <c r="BQ79" s="473"/>
      <c r="BR79" s="37"/>
      <c r="BS79" s="473"/>
      <c r="BT79" s="170"/>
      <c r="BU79" s="473"/>
      <c r="BV79" s="473"/>
      <c r="BW79" s="473"/>
      <c r="BX79" s="473"/>
      <c r="BY79" s="473"/>
      <c r="BZ79" s="473"/>
    </row>
    <row r="80" spans="1:78" s="36" customFormat="1" ht="15.95" customHeight="1">
      <c r="A80" s="411"/>
      <c r="B80" s="654" t="s">
        <v>115</v>
      </c>
      <c r="C80" s="412"/>
      <c r="D80" s="413"/>
      <c r="E80" s="414">
        <v>5</v>
      </c>
      <c r="F80" s="415"/>
      <c r="G80" s="413"/>
      <c r="H80" s="414">
        <v>10</v>
      </c>
      <c r="I80" s="415"/>
      <c r="J80" s="413"/>
      <c r="K80" s="416">
        <v>15</v>
      </c>
      <c r="L80" s="417"/>
      <c r="M80" s="413"/>
      <c r="N80" s="416">
        <v>25</v>
      </c>
      <c r="O80" s="415"/>
      <c r="P80" s="413"/>
      <c r="Q80" s="416">
        <v>35</v>
      </c>
      <c r="R80" s="419"/>
      <c r="S80" s="413"/>
      <c r="T80" s="416">
        <v>45</v>
      </c>
      <c r="U80" s="430"/>
      <c r="V80" s="413"/>
      <c r="W80" s="414">
        <v>55</v>
      </c>
      <c r="X80" s="419"/>
      <c r="Y80" s="413"/>
      <c r="Z80" s="414">
        <v>65</v>
      </c>
      <c r="AA80" s="415"/>
      <c r="AB80" s="413"/>
      <c r="AC80" s="414">
        <v>75</v>
      </c>
      <c r="AD80" s="430"/>
      <c r="AE80" s="413"/>
      <c r="AF80" s="414">
        <v>85</v>
      </c>
      <c r="AG80" s="415"/>
      <c r="AH80" s="413"/>
      <c r="AI80" s="414">
        <v>95</v>
      </c>
      <c r="AJ80" s="419"/>
      <c r="AK80" s="431"/>
      <c r="AL80" s="414">
        <v>100</v>
      </c>
      <c r="AM80" s="430"/>
      <c r="AO80" s="37"/>
      <c r="AP80" s="473"/>
      <c r="AQ80" s="473"/>
      <c r="AR80" s="473"/>
      <c r="AS80" s="473"/>
      <c r="AT80" s="473"/>
      <c r="AU80" s="473"/>
      <c r="AV80" s="473"/>
      <c r="AW80" s="37"/>
      <c r="BB80" s="473"/>
      <c r="BC80" s="473"/>
      <c r="BD80" s="473"/>
      <c r="BE80" s="473"/>
      <c r="BF80" s="473"/>
      <c r="BL80" s="473"/>
      <c r="BM80" s="473"/>
      <c r="BN80" s="473"/>
      <c r="BO80" s="473"/>
      <c r="BP80" s="473"/>
      <c r="BQ80" s="473"/>
      <c r="BR80" s="37"/>
      <c r="BS80" s="473"/>
      <c r="BT80" s="170"/>
      <c r="BU80" s="473"/>
      <c r="BV80" s="473"/>
      <c r="BW80" s="473"/>
      <c r="BX80" s="473"/>
      <c r="BY80" s="473"/>
      <c r="BZ80" s="473"/>
    </row>
    <row r="81" spans="1:78" s="36" customFormat="1" ht="15.95" customHeight="1">
      <c r="A81" s="411">
        <v>23</v>
      </c>
      <c r="B81" s="654"/>
      <c r="C81" s="420">
        <f>'INPUT DATA'!D77</f>
        <v>148000000</v>
      </c>
      <c r="D81" s="421">
        <f>'INPUT DATA'!H77</f>
        <v>5</v>
      </c>
      <c r="E81" s="422"/>
      <c r="F81" s="432">
        <f>'INPUT DATA'!I77</f>
        <v>0</v>
      </c>
      <c r="G81" s="421">
        <f>'INPUT DATA'!J77</f>
        <v>15</v>
      </c>
      <c r="H81" s="422"/>
      <c r="I81" s="432">
        <f>'INPUT DATA'!K77</f>
        <v>0</v>
      </c>
      <c r="J81" s="421">
        <f>'INPUT DATA'!L77</f>
        <v>25</v>
      </c>
      <c r="K81" s="422"/>
      <c r="L81" s="423">
        <f>'INPUT DATA'!M77</f>
        <v>20.229433106575964</v>
      </c>
      <c r="M81" s="421">
        <f>'INPUT DATA'!N77</f>
        <v>35</v>
      </c>
      <c r="N81" s="422"/>
      <c r="O81" s="423">
        <f>'INPUT DATA'!O77</f>
        <v>33.327165532879818</v>
      </c>
      <c r="P81" s="421">
        <f>'INPUT DATA'!P77</f>
        <v>49</v>
      </c>
      <c r="Q81" s="422"/>
      <c r="R81" s="423">
        <f>'INPUT DATA'!Q77</f>
        <v>48.179047619047623</v>
      </c>
      <c r="S81" s="421">
        <f>'INPUT DATA'!R77</f>
        <v>51</v>
      </c>
      <c r="T81" s="422"/>
      <c r="U81" s="423">
        <f>'INPUT DATA'!S77</f>
        <v>50.778775510204078</v>
      </c>
      <c r="V81" s="421">
        <f>'INPUT DATA'!T77</f>
        <v>68</v>
      </c>
      <c r="W81" s="422"/>
      <c r="X81" s="423">
        <f>'INPUT DATA'!U77</f>
        <v>65.971519274376419</v>
      </c>
      <c r="Y81" s="421">
        <f>'INPUT DATA'!V77</f>
        <v>70</v>
      </c>
      <c r="Z81" s="422"/>
      <c r="AA81" s="423">
        <f>'INPUT DATA'!W77</f>
        <v>69.427528344671202</v>
      </c>
      <c r="AB81" s="421">
        <f>'INPUT DATA'!X77</f>
        <v>77</v>
      </c>
      <c r="AC81" s="422"/>
      <c r="AD81" s="423">
        <f>'INPUT DATA'!Y77</f>
        <v>76.717777777777769</v>
      </c>
      <c r="AE81" s="424">
        <v>80</v>
      </c>
      <c r="AF81" s="422"/>
      <c r="AG81" s="423">
        <f>'INPUT DATA'!AA77</f>
        <v>60.325236486486489</v>
      </c>
      <c r="AH81" s="424">
        <v>90</v>
      </c>
      <c r="AI81" s="422"/>
      <c r="AJ81" s="423">
        <f>'INPUT DATA'!AC77</f>
        <v>60.632668918918917</v>
      </c>
      <c r="AK81" s="421">
        <f t="shared" si="6"/>
        <v>100</v>
      </c>
      <c r="AL81" s="422"/>
      <c r="AM81" s="423">
        <f>'INPUT DATA'!AE77</f>
        <v>93.025506756756755</v>
      </c>
      <c r="AO81" s="37"/>
      <c r="AP81" s="473"/>
      <c r="AQ81" s="473"/>
      <c r="AR81" s="473"/>
      <c r="AS81" s="473"/>
      <c r="AT81" s="473"/>
      <c r="AU81" s="473"/>
      <c r="AV81" s="473"/>
      <c r="AW81" s="37"/>
      <c r="BB81" s="473"/>
      <c r="BC81" s="473"/>
      <c r="BD81" s="473"/>
      <c r="BE81" s="473"/>
      <c r="BF81" s="473"/>
      <c r="BL81" s="473"/>
      <c r="BM81" s="473"/>
      <c r="BN81" s="473"/>
      <c r="BO81" s="473"/>
      <c r="BP81" s="473"/>
      <c r="BQ81" s="473"/>
      <c r="BR81" s="37"/>
      <c r="BS81" s="473"/>
      <c r="BT81" s="170"/>
      <c r="BU81" s="473"/>
      <c r="BV81" s="473"/>
      <c r="BW81" s="473"/>
      <c r="BX81" s="473"/>
      <c r="BY81" s="473"/>
      <c r="BZ81" s="473"/>
    </row>
    <row r="82" spans="1:78" s="36" customFormat="1" ht="15.95" customHeight="1">
      <c r="A82" s="425"/>
      <c r="B82" s="654"/>
      <c r="C82" s="426"/>
      <c r="D82" s="427"/>
      <c r="E82" s="435">
        <f>F81</f>
        <v>0</v>
      </c>
      <c r="F82" s="429"/>
      <c r="G82" s="427"/>
      <c r="H82" s="435">
        <f>I81</f>
        <v>0</v>
      </c>
      <c r="I82" s="429"/>
      <c r="J82" s="427"/>
      <c r="K82" s="428">
        <f>L81</f>
        <v>20.229433106575964</v>
      </c>
      <c r="L82" s="429"/>
      <c r="M82" s="427"/>
      <c r="N82" s="428">
        <f>O81</f>
        <v>33.327165532879818</v>
      </c>
      <c r="O82" s="429"/>
      <c r="P82" s="427"/>
      <c r="Q82" s="428">
        <f>R81</f>
        <v>48.179047619047623</v>
      </c>
      <c r="R82" s="429"/>
      <c r="S82" s="427"/>
      <c r="T82" s="428">
        <f>U81</f>
        <v>50.778775510204078</v>
      </c>
      <c r="U82" s="429"/>
      <c r="V82" s="427"/>
      <c r="W82" s="428">
        <f>X81</f>
        <v>65.971519274376419</v>
      </c>
      <c r="X82" s="429"/>
      <c r="Y82" s="427"/>
      <c r="Z82" s="428">
        <f>AA81</f>
        <v>69.427528344671202</v>
      </c>
      <c r="AA82" s="429"/>
      <c r="AB82" s="427"/>
      <c r="AC82" s="428">
        <f>AD81</f>
        <v>76.717777777777769</v>
      </c>
      <c r="AD82" s="429"/>
      <c r="AE82" s="427"/>
      <c r="AF82" s="428">
        <f>AG81</f>
        <v>60.325236486486489</v>
      </c>
      <c r="AG82" s="429"/>
      <c r="AH82" s="427"/>
      <c r="AI82" s="428">
        <f>AJ81</f>
        <v>60.632668918918917</v>
      </c>
      <c r="AJ82" s="429"/>
      <c r="AK82" s="427"/>
      <c r="AL82" s="428">
        <f>AM81</f>
        <v>93.025506756756755</v>
      </c>
      <c r="AM82" s="429"/>
      <c r="AO82" s="37"/>
      <c r="AP82" s="473"/>
      <c r="AQ82" s="473"/>
      <c r="AR82" s="473"/>
      <c r="AS82" s="473"/>
      <c r="AT82" s="473"/>
      <c r="AU82" s="473"/>
      <c r="AV82" s="473"/>
      <c r="AW82" s="37"/>
      <c r="BB82" s="473"/>
      <c r="BC82" s="473"/>
      <c r="BD82" s="473"/>
      <c r="BE82" s="473"/>
      <c r="BF82" s="473"/>
      <c r="BL82" s="473"/>
      <c r="BM82" s="473"/>
      <c r="BN82" s="473"/>
      <c r="BO82" s="473"/>
      <c r="BP82" s="473"/>
      <c r="BQ82" s="473"/>
      <c r="BR82" s="37"/>
      <c r="BS82" s="473"/>
      <c r="BT82" s="170"/>
      <c r="BU82" s="473"/>
      <c r="BV82" s="473"/>
      <c r="BW82" s="473"/>
      <c r="BX82" s="473"/>
      <c r="BY82" s="473"/>
      <c r="BZ82" s="473"/>
    </row>
    <row r="83" spans="1:78" s="36" customFormat="1" ht="15.95" customHeight="1">
      <c r="A83" s="411"/>
      <c r="B83" s="654" t="s">
        <v>45</v>
      </c>
      <c r="C83" s="412"/>
      <c r="D83" s="413"/>
      <c r="E83" s="414">
        <v>5</v>
      </c>
      <c r="F83" s="415"/>
      <c r="G83" s="413"/>
      <c r="H83" s="414">
        <v>10</v>
      </c>
      <c r="I83" s="415"/>
      <c r="J83" s="413"/>
      <c r="K83" s="416">
        <v>15</v>
      </c>
      <c r="L83" s="417"/>
      <c r="M83" s="413"/>
      <c r="N83" s="416">
        <v>25</v>
      </c>
      <c r="O83" s="415"/>
      <c r="P83" s="413"/>
      <c r="Q83" s="416">
        <v>35</v>
      </c>
      <c r="R83" s="419"/>
      <c r="S83" s="413"/>
      <c r="T83" s="416">
        <v>45</v>
      </c>
      <c r="U83" s="430"/>
      <c r="V83" s="413"/>
      <c r="W83" s="414">
        <v>55</v>
      </c>
      <c r="X83" s="419"/>
      <c r="Y83" s="413"/>
      <c r="Z83" s="414">
        <v>65</v>
      </c>
      <c r="AA83" s="415"/>
      <c r="AB83" s="413"/>
      <c r="AC83" s="414">
        <v>75</v>
      </c>
      <c r="AD83" s="430"/>
      <c r="AE83" s="413"/>
      <c r="AF83" s="414">
        <v>85</v>
      </c>
      <c r="AG83" s="415"/>
      <c r="AH83" s="413"/>
      <c r="AI83" s="414">
        <v>95</v>
      </c>
      <c r="AJ83" s="419"/>
      <c r="AK83" s="431"/>
      <c r="AL83" s="414">
        <v>100</v>
      </c>
      <c r="AM83" s="430"/>
      <c r="AO83" s="37"/>
      <c r="AP83" s="473"/>
      <c r="AQ83" s="473"/>
      <c r="AR83" s="473"/>
      <c r="AS83" s="473"/>
      <c r="AT83" s="473"/>
      <c r="AU83" s="473"/>
      <c r="AV83" s="473"/>
      <c r="AW83" s="37"/>
      <c r="BB83" s="473"/>
      <c r="BC83" s="473"/>
      <c r="BD83" s="473"/>
      <c r="BE83" s="473"/>
      <c r="BF83" s="473"/>
      <c r="BL83" s="473"/>
      <c r="BM83" s="473"/>
      <c r="BN83" s="473"/>
      <c r="BO83" s="473"/>
      <c r="BP83" s="473"/>
      <c r="BQ83" s="473"/>
      <c r="BR83" s="37"/>
      <c r="BS83" s="473"/>
      <c r="BT83" s="170"/>
      <c r="BU83" s="473"/>
      <c r="BV83" s="473"/>
      <c r="BW83" s="473"/>
      <c r="BX83" s="473"/>
      <c r="BY83" s="473"/>
      <c r="BZ83" s="473"/>
    </row>
    <row r="84" spans="1:78" s="36" customFormat="1" ht="15.95" customHeight="1">
      <c r="A84" s="411">
        <v>24</v>
      </c>
      <c r="B84" s="654"/>
      <c r="C84" s="420">
        <f>'INPUT DATA'!D80</f>
        <v>41000000</v>
      </c>
      <c r="D84" s="421">
        <f>'INPUT DATA'!H80</f>
        <v>5</v>
      </c>
      <c r="E84" s="422"/>
      <c r="F84" s="432">
        <f>'INPUT DATA'!I80</f>
        <v>0</v>
      </c>
      <c r="G84" s="421">
        <f>'INPUT DATA'!J80</f>
        <v>10</v>
      </c>
      <c r="H84" s="422"/>
      <c r="I84" s="432">
        <f>'INPUT DATA'!K80</f>
        <v>0</v>
      </c>
      <c r="J84" s="421">
        <f>'INPUT DATA'!L80</f>
        <v>15</v>
      </c>
      <c r="K84" s="422"/>
      <c r="L84" s="423">
        <f>'INPUT DATA'!M80</f>
        <v>11.191463414634146</v>
      </c>
      <c r="M84" s="421">
        <f>'INPUT DATA'!N80</f>
        <v>20</v>
      </c>
      <c r="N84" s="422"/>
      <c r="O84" s="423">
        <f>'INPUT DATA'!O80</f>
        <v>19.275731707317075</v>
      </c>
      <c r="P84" s="421">
        <f>'INPUT DATA'!P80</f>
        <v>35</v>
      </c>
      <c r="Q84" s="422"/>
      <c r="R84" s="423">
        <f>'INPUT DATA'!Q80</f>
        <v>34.919634146341465</v>
      </c>
      <c r="S84" s="421">
        <f>'INPUT DATA'!R80</f>
        <v>37</v>
      </c>
      <c r="T84" s="422"/>
      <c r="U84" s="423">
        <f>'INPUT DATA'!S80</f>
        <v>36.504999999999995</v>
      </c>
      <c r="V84" s="421">
        <f>'INPUT DATA'!T80</f>
        <v>37</v>
      </c>
      <c r="W84" s="422"/>
      <c r="X84" s="423">
        <f>'INPUT DATA'!U80</f>
        <v>36.504999999999995</v>
      </c>
      <c r="Y84" s="421">
        <f>'INPUT DATA'!V80</f>
        <v>38</v>
      </c>
      <c r="Z84" s="422"/>
      <c r="AA84" s="423">
        <f>'INPUT DATA'!W80</f>
        <v>37.602560975609755</v>
      </c>
      <c r="AB84" s="421">
        <f>'INPUT DATA'!X80</f>
        <v>75</v>
      </c>
      <c r="AC84" s="422"/>
      <c r="AD84" s="423">
        <f>'INPUT DATA'!Y80</f>
        <v>37.602560975609755</v>
      </c>
      <c r="AE84" s="424">
        <v>80</v>
      </c>
      <c r="AF84" s="422"/>
      <c r="AG84" s="423">
        <f>'INPUT DATA'!AA80</f>
        <v>65.578170731707317</v>
      </c>
      <c r="AH84" s="424">
        <v>90</v>
      </c>
      <c r="AI84" s="422"/>
      <c r="AJ84" s="423">
        <f>'INPUT DATA'!AC80</f>
        <v>89.351341463414627</v>
      </c>
      <c r="AK84" s="421">
        <f t="shared" si="6"/>
        <v>100</v>
      </c>
      <c r="AL84" s="422"/>
      <c r="AM84" s="423">
        <f>'INPUT DATA'!AE80</f>
        <v>90.0830487804878</v>
      </c>
      <c r="AO84" s="37"/>
      <c r="AP84" s="473"/>
      <c r="AQ84" s="473"/>
      <c r="AR84" s="473"/>
      <c r="AS84" s="473"/>
      <c r="AT84" s="473"/>
      <c r="AU84" s="473"/>
      <c r="AV84" s="473"/>
      <c r="AW84" s="37"/>
      <c r="BB84" s="473"/>
      <c r="BC84" s="473"/>
      <c r="BD84" s="473"/>
      <c r="BE84" s="473"/>
      <c r="BF84" s="473"/>
      <c r="BL84" s="473"/>
      <c r="BM84" s="473"/>
      <c r="BN84" s="473"/>
      <c r="BO84" s="473"/>
      <c r="BP84" s="473"/>
      <c r="BQ84" s="473"/>
      <c r="BR84" s="37"/>
      <c r="BS84" s="473"/>
      <c r="BT84" s="170"/>
      <c r="BU84" s="473"/>
      <c r="BV84" s="473"/>
      <c r="BW84" s="473"/>
      <c r="BX84" s="473"/>
      <c r="BY84" s="473"/>
      <c r="BZ84" s="473"/>
    </row>
    <row r="85" spans="1:78" s="36" customFormat="1" ht="15.95" customHeight="1">
      <c r="A85" s="425"/>
      <c r="B85" s="654"/>
      <c r="C85" s="434"/>
      <c r="D85" s="427"/>
      <c r="E85" s="435">
        <f>F84</f>
        <v>0</v>
      </c>
      <c r="F85" s="429"/>
      <c r="G85" s="427"/>
      <c r="H85" s="435">
        <f>I84</f>
        <v>0</v>
      </c>
      <c r="I85" s="429"/>
      <c r="J85" s="427"/>
      <c r="K85" s="428">
        <f>L84</f>
        <v>11.191463414634146</v>
      </c>
      <c r="L85" s="429"/>
      <c r="M85" s="427"/>
      <c r="N85" s="428">
        <f>O84</f>
        <v>19.275731707317075</v>
      </c>
      <c r="O85" s="429"/>
      <c r="P85" s="427"/>
      <c r="Q85" s="428">
        <f>R84</f>
        <v>34.919634146341465</v>
      </c>
      <c r="R85" s="429"/>
      <c r="S85" s="427"/>
      <c r="T85" s="428">
        <f>U84</f>
        <v>36.504999999999995</v>
      </c>
      <c r="U85" s="429"/>
      <c r="V85" s="427"/>
      <c r="W85" s="428">
        <f>X84</f>
        <v>36.504999999999995</v>
      </c>
      <c r="X85" s="429"/>
      <c r="Y85" s="427"/>
      <c r="Z85" s="428">
        <f>AA84</f>
        <v>37.602560975609755</v>
      </c>
      <c r="AA85" s="429"/>
      <c r="AB85" s="427"/>
      <c r="AC85" s="428">
        <f>AD84</f>
        <v>37.602560975609755</v>
      </c>
      <c r="AD85" s="429"/>
      <c r="AE85" s="427"/>
      <c r="AF85" s="428">
        <f>AG84</f>
        <v>65.578170731707317</v>
      </c>
      <c r="AG85" s="429"/>
      <c r="AH85" s="427"/>
      <c r="AI85" s="428">
        <f>AJ84</f>
        <v>89.351341463414627</v>
      </c>
      <c r="AJ85" s="429"/>
      <c r="AK85" s="427"/>
      <c r="AL85" s="428">
        <f>AM84</f>
        <v>90.0830487804878</v>
      </c>
      <c r="AM85" s="429"/>
      <c r="AO85" s="37"/>
      <c r="AP85" s="473"/>
      <c r="AQ85" s="473"/>
      <c r="AR85" s="473"/>
      <c r="AS85" s="473"/>
      <c r="AT85" s="473"/>
      <c r="AU85" s="473"/>
      <c r="AV85" s="473"/>
      <c r="AW85" s="37"/>
      <c r="BB85" s="473"/>
      <c r="BC85" s="473"/>
      <c r="BD85" s="473"/>
      <c r="BE85" s="473"/>
      <c r="BF85" s="473"/>
      <c r="BL85" s="473"/>
      <c r="BM85" s="473"/>
      <c r="BN85" s="473"/>
      <c r="BO85" s="473"/>
      <c r="BP85" s="473"/>
      <c r="BQ85" s="473"/>
      <c r="BR85" s="37"/>
      <c r="BS85" s="473"/>
      <c r="BT85" s="170"/>
      <c r="BU85" s="473"/>
      <c r="BV85" s="473"/>
      <c r="BW85" s="473"/>
      <c r="BX85" s="473"/>
      <c r="BY85" s="473"/>
      <c r="BZ85" s="473"/>
    </row>
    <row r="86" spans="1:78" s="36" customFormat="1" ht="15.95" customHeight="1">
      <c r="A86" s="411"/>
      <c r="B86" s="654" t="s">
        <v>77</v>
      </c>
      <c r="C86" s="412"/>
      <c r="D86" s="413"/>
      <c r="E86" s="414">
        <v>5</v>
      </c>
      <c r="F86" s="415"/>
      <c r="G86" s="413"/>
      <c r="H86" s="414">
        <v>10</v>
      </c>
      <c r="I86" s="415"/>
      <c r="J86" s="413"/>
      <c r="K86" s="416">
        <v>15</v>
      </c>
      <c r="L86" s="417"/>
      <c r="M86" s="413"/>
      <c r="N86" s="416">
        <v>25</v>
      </c>
      <c r="O86" s="415"/>
      <c r="P86" s="413"/>
      <c r="Q86" s="416">
        <v>35</v>
      </c>
      <c r="R86" s="419"/>
      <c r="S86" s="413"/>
      <c r="T86" s="416">
        <v>45</v>
      </c>
      <c r="U86" s="430"/>
      <c r="V86" s="413"/>
      <c r="W86" s="414">
        <v>55</v>
      </c>
      <c r="X86" s="419"/>
      <c r="Y86" s="413"/>
      <c r="Z86" s="414">
        <v>65</v>
      </c>
      <c r="AA86" s="415"/>
      <c r="AB86" s="413"/>
      <c r="AC86" s="414">
        <v>75</v>
      </c>
      <c r="AD86" s="430"/>
      <c r="AE86" s="413"/>
      <c r="AF86" s="414">
        <v>85</v>
      </c>
      <c r="AG86" s="415"/>
      <c r="AH86" s="413"/>
      <c r="AI86" s="414">
        <v>95</v>
      </c>
      <c r="AJ86" s="419"/>
      <c r="AK86" s="431"/>
      <c r="AL86" s="414">
        <v>100</v>
      </c>
      <c r="AM86" s="430"/>
      <c r="AO86" s="37"/>
      <c r="AP86" s="473"/>
      <c r="AQ86" s="473"/>
      <c r="AR86" s="473"/>
      <c r="AS86" s="473"/>
      <c r="AT86" s="473"/>
      <c r="AU86" s="473"/>
      <c r="AV86" s="473"/>
      <c r="AW86" s="37"/>
      <c r="BB86" s="473"/>
      <c r="BC86" s="473"/>
      <c r="BD86" s="473"/>
      <c r="BE86" s="473"/>
      <c r="BF86" s="473"/>
      <c r="BL86" s="473"/>
      <c r="BM86" s="473"/>
      <c r="BN86" s="473"/>
      <c r="BO86" s="473"/>
      <c r="BP86" s="473"/>
      <c r="BQ86" s="473"/>
      <c r="BR86" s="37"/>
      <c r="BS86" s="473"/>
      <c r="BT86" s="170"/>
      <c r="BU86" s="473"/>
      <c r="BV86" s="473"/>
      <c r="BW86" s="473"/>
      <c r="BX86" s="473"/>
      <c r="BY86" s="473"/>
      <c r="BZ86" s="473"/>
    </row>
    <row r="87" spans="1:78" s="36" customFormat="1" ht="15.95" customHeight="1">
      <c r="A87" s="411">
        <v>25</v>
      </c>
      <c r="B87" s="654"/>
      <c r="C87" s="420">
        <f>'INPUT DATA'!D83</f>
        <v>67188000</v>
      </c>
      <c r="D87" s="421">
        <f>'INPUT DATA'!H83</f>
        <v>5</v>
      </c>
      <c r="E87" s="422"/>
      <c r="F87" s="432">
        <f>'INPUT DATA'!I83</f>
        <v>0</v>
      </c>
      <c r="G87" s="421">
        <f>'INPUT DATA'!J83</f>
        <v>10</v>
      </c>
      <c r="H87" s="422"/>
      <c r="I87" s="432">
        <f>'INPUT DATA'!K83</f>
        <v>0</v>
      </c>
      <c r="J87" s="421">
        <f>'INPUT DATA'!L83</f>
        <v>15</v>
      </c>
      <c r="K87" s="422"/>
      <c r="L87" s="423">
        <f>'INPUT DATA'!M83</f>
        <v>10.07992498660475</v>
      </c>
      <c r="M87" s="421">
        <f>'INPUT DATA'!N83</f>
        <v>20</v>
      </c>
      <c r="N87" s="422"/>
      <c r="O87" s="423">
        <f>'INPUT DATA'!O83</f>
        <v>18.831487765672442</v>
      </c>
      <c r="P87" s="421">
        <f>'INPUT DATA'!P83</f>
        <v>22</v>
      </c>
      <c r="Q87" s="422"/>
      <c r="R87" s="423">
        <f>'INPUT DATA'!Q83</f>
        <v>21.4770494731202</v>
      </c>
      <c r="S87" s="421">
        <f>'INPUT DATA'!R83</f>
        <v>45</v>
      </c>
      <c r="T87" s="422"/>
      <c r="U87" s="423">
        <f>'INPUT DATA'!S83</f>
        <v>44.676802405191403</v>
      </c>
      <c r="V87" s="421">
        <f>'INPUT DATA'!T83</f>
        <v>48</v>
      </c>
      <c r="W87" s="422"/>
      <c r="X87" s="423">
        <f>'INPUT DATA'!U83</f>
        <v>47.741337738881946</v>
      </c>
      <c r="Y87" s="421">
        <f>'INPUT DATA'!V83</f>
        <v>55</v>
      </c>
      <c r="Z87" s="422"/>
      <c r="AA87" s="423">
        <f>'INPUT DATA'!W83</f>
        <v>54.558403286301129</v>
      </c>
      <c r="AB87" s="421">
        <f>'INPUT DATA'!X83</f>
        <v>75</v>
      </c>
      <c r="AC87" s="422"/>
      <c r="AD87" s="423">
        <f>'INPUT DATA'!Y83</f>
        <v>57.367684705602194</v>
      </c>
      <c r="AE87" s="424">
        <v>80</v>
      </c>
      <c r="AF87" s="422"/>
      <c r="AG87" s="423">
        <f>'INPUT DATA'!AA83</f>
        <v>61.672768946835745</v>
      </c>
      <c r="AH87" s="424">
        <v>95</v>
      </c>
      <c r="AI87" s="422"/>
      <c r="AJ87" s="423">
        <f>'INPUT DATA'!AC83</f>
        <v>74.481975948085974</v>
      </c>
      <c r="AK87" s="421">
        <f t="shared" si="6"/>
        <v>100</v>
      </c>
      <c r="AL87" s="422"/>
      <c r="AM87" s="423">
        <f>'INPUT DATA'!AE83</f>
        <v>96.129636244567479</v>
      </c>
      <c r="AO87" s="37"/>
      <c r="AP87" s="473"/>
      <c r="AQ87" s="473"/>
      <c r="AR87" s="473"/>
      <c r="AS87" s="473"/>
      <c r="AT87" s="473"/>
      <c r="AU87" s="473"/>
      <c r="AV87" s="473"/>
      <c r="AW87" s="37"/>
      <c r="BB87" s="473"/>
      <c r="BC87" s="473"/>
      <c r="BD87" s="473"/>
      <c r="BE87" s="473"/>
      <c r="BF87" s="473"/>
      <c r="BL87" s="473"/>
      <c r="BM87" s="473"/>
      <c r="BN87" s="473"/>
      <c r="BO87" s="473"/>
      <c r="BP87" s="473"/>
      <c r="BQ87" s="473"/>
      <c r="BR87" s="37"/>
      <c r="BS87" s="473"/>
      <c r="BT87" s="170"/>
      <c r="BU87" s="473"/>
      <c r="BV87" s="473"/>
      <c r="BW87" s="473"/>
      <c r="BX87" s="473"/>
      <c r="BY87" s="473"/>
      <c r="BZ87" s="473"/>
    </row>
    <row r="88" spans="1:78" s="36" customFormat="1" ht="15.95" customHeight="1">
      <c r="A88" s="425"/>
      <c r="B88" s="654"/>
      <c r="C88" s="426"/>
      <c r="D88" s="427"/>
      <c r="E88" s="435">
        <f>F87</f>
        <v>0</v>
      </c>
      <c r="F88" s="429"/>
      <c r="G88" s="427"/>
      <c r="H88" s="435">
        <f>I87</f>
        <v>0</v>
      </c>
      <c r="I88" s="429"/>
      <c r="J88" s="427"/>
      <c r="K88" s="428">
        <f>L87</f>
        <v>10.07992498660475</v>
      </c>
      <c r="L88" s="429"/>
      <c r="M88" s="427"/>
      <c r="N88" s="428">
        <f>O87</f>
        <v>18.831487765672442</v>
      </c>
      <c r="O88" s="429"/>
      <c r="P88" s="427"/>
      <c r="Q88" s="428">
        <f>R87</f>
        <v>21.4770494731202</v>
      </c>
      <c r="R88" s="429"/>
      <c r="S88" s="427"/>
      <c r="T88" s="428">
        <f>U87</f>
        <v>44.676802405191403</v>
      </c>
      <c r="U88" s="429"/>
      <c r="V88" s="427"/>
      <c r="W88" s="428">
        <f>X87</f>
        <v>47.741337738881946</v>
      </c>
      <c r="X88" s="429"/>
      <c r="Y88" s="427"/>
      <c r="Z88" s="428">
        <f>AA87</f>
        <v>54.558403286301129</v>
      </c>
      <c r="AA88" s="429"/>
      <c r="AB88" s="427"/>
      <c r="AC88" s="428">
        <f>AD87</f>
        <v>57.367684705602194</v>
      </c>
      <c r="AD88" s="429"/>
      <c r="AE88" s="427"/>
      <c r="AF88" s="428">
        <f>AG87</f>
        <v>61.672768946835745</v>
      </c>
      <c r="AG88" s="429"/>
      <c r="AH88" s="427"/>
      <c r="AI88" s="428">
        <f>AJ87</f>
        <v>74.481975948085974</v>
      </c>
      <c r="AJ88" s="429"/>
      <c r="AK88" s="427"/>
      <c r="AL88" s="428">
        <f>AM87</f>
        <v>96.129636244567479</v>
      </c>
      <c r="AM88" s="429"/>
      <c r="AO88" s="37"/>
      <c r="AP88" s="473"/>
      <c r="AQ88" s="473"/>
      <c r="AR88" s="473"/>
      <c r="AS88" s="473"/>
      <c r="AT88" s="473"/>
      <c r="AU88" s="473"/>
      <c r="AV88" s="473"/>
      <c r="AW88" s="37"/>
      <c r="BB88" s="473"/>
      <c r="BC88" s="473"/>
      <c r="BD88" s="473"/>
      <c r="BE88" s="473"/>
      <c r="BF88" s="473"/>
      <c r="BL88" s="473"/>
      <c r="BM88" s="473"/>
      <c r="BN88" s="473"/>
      <c r="BO88" s="473"/>
      <c r="BP88" s="473"/>
      <c r="BQ88" s="473"/>
      <c r="BR88" s="37"/>
      <c r="BS88" s="473"/>
      <c r="BT88" s="170"/>
      <c r="BU88" s="473"/>
      <c r="BV88" s="473"/>
      <c r="BW88" s="473"/>
      <c r="BX88" s="473"/>
      <c r="BY88" s="473"/>
      <c r="BZ88" s="473"/>
    </row>
    <row r="89" spans="1:78" s="36" customFormat="1" ht="15.95" customHeight="1">
      <c r="A89" s="411"/>
      <c r="B89" s="654" t="s">
        <v>103</v>
      </c>
      <c r="C89" s="412"/>
      <c r="D89" s="413"/>
      <c r="E89" s="414">
        <v>5</v>
      </c>
      <c r="F89" s="415"/>
      <c r="G89" s="413"/>
      <c r="H89" s="414">
        <v>10</v>
      </c>
      <c r="I89" s="415"/>
      <c r="J89" s="413"/>
      <c r="K89" s="416">
        <v>15</v>
      </c>
      <c r="L89" s="417"/>
      <c r="M89" s="413"/>
      <c r="N89" s="416">
        <v>25</v>
      </c>
      <c r="O89" s="415"/>
      <c r="P89" s="413"/>
      <c r="Q89" s="416">
        <v>35</v>
      </c>
      <c r="R89" s="419"/>
      <c r="S89" s="413"/>
      <c r="T89" s="416">
        <v>45</v>
      </c>
      <c r="U89" s="430"/>
      <c r="V89" s="413"/>
      <c r="W89" s="414">
        <v>55</v>
      </c>
      <c r="X89" s="419"/>
      <c r="Y89" s="413"/>
      <c r="Z89" s="414">
        <v>65</v>
      </c>
      <c r="AA89" s="415"/>
      <c r="AB89" s="413"/>
      <c r="AC89" s="414">
        <v>75</v>
      </c>
      <c r="AD89" s="430"/>
      <c r="AE89" s="413"/>
      <c r="AF89" s="414">
        <v>85</v>
      </c>
      <c r="AG89" s="415"/>
      <c r="AH89" s="413"/>
      <c r="AI89" s="414">
        <v>95</v>
      </c>
      <c r="AJ89" s="419"/>
      <c r="AK89" s="431"/>
      <c r="AL89" s="414">
        <v>100</v>
      </c>
      <c r="AM89" s="430"/>
      <c r="AO89" s="37"/>
      <c r="AP89" s="473"/>
      <c r="AQ89" s="473"/>
      <c r="AR89" s="473"/>
      <c r="AS89" s="473"/>
      <c r="AT89" s="473"/>
      <c r="AU89" s="473"/>
      <c r="AV89" s="473"/>
      <c r="AW89" s="37"/>
      <c r="BB89" s="473"/>
      <c r="BC89" s="473"/>
      <c r="BD89" s="473"/>
      <c r="BE89" s="473"/>
      <c r="BF89" s="473"/>
      <c r="BL89" s="473"/>
      <c r="BM89" s="473"/>
      <c r="BN89" s="473"/>
      <c r="BO89" s="473"/>
      <c r="BP89" s="473"/>
      <c r="BQ89" s="473"/>
      <c r="BR89" s="37"/>
      <c r="BS89" s="473"/>
      <c r="BT89" s="170"/>
      <c r="BU89" s="473"/>
      <c r="BV89" s="473"/>
      <c r="BW89" s="473"/>
      <c r="BX89" s="473"/>
      <c r="BY89" s="473"/>
      <c r="BZ89" s="473"/>
    </row>
    <row r="90" spans="1:78" s="36" customFormat="1" ht="15.95" customHeight="1">
      <c r="A90" s="411">
        <v>26</v>
      </c>
      <c r="B90" s="654"/>
      <c r="C90" s="420">
        <f>'INPUT DATA'!D86</f>
        <v>101150000</v>
      </c>
      <c r="D90" s="421">
        <f>'INPUT DATA'!H86</f>
        <v>0</v>
      </c>
      <c r="E90" s="422"/>
      <c r="F90" s="432">
        <f>'INPUT DATA'!I86</f>
        <v>0</v>
      </c>
      <c r="G90" s="421">
        <f>'INPUT DATA'!J86</f>
        <v>0</v>
      </c>
      <c r="H90" s="422"/>
      <c r="I90" s="432">
        <f>'INPUT DATA'!K86</f>
        <v>0</v>
      </c>
      <c r="J90" s="421">
        <f>'INPUT DATA'!L86</f>
        <v>5</v>
      </c>
      <c r="K90" s="422"/>
      <c r="L90" s="423">
        <f>'INPUT DATA'!M86</f>
        <v>2.8679166666666664</v>
      </c>
      <c r="M90" s="421">
        <f>'INPUT DATA'!N86</f>
        <v>5</v>
      </c>
      <c r="N90" s="422"/>
      <c r="O90" s="423">
        <f>'INPUT DATA'!O86</f>
        <v>2.8679166666666664</v>
      </c>
      <c r="P90" s="421">
        <f>'INPUT DATA'!P86</f>
        <v>5</v>
      </c>
      <c r="Q90" s="422"/>
      <c r="R90" s="423">
        <f>'INPUT DATA'!Q86</f>
        <v>2.8679166666666664</v>
      </c>
      <c r="S90" s="421">
        <f>'INPUT DATA'!R86</f>
        <v>5</v>
      </c>
      <c r="T90" s="422"/>
      <c r="U90" s="423">
        <f>'INPUT DATA'!S86</f>
        <v>2.8679166666666664</v>
      </c>
      <c r="V90" s="421">
        <f>'INPUT DATA'!T86</f>
        <v>6</v>
      </c>
      <c r="W90" s="422"/>
      <c r="X90" s="423">
        <f>'INPUT DATA'!U86</f>
        <v>4.67</v>
      </c>
      <c r="Y90" s="421">
        <f>'INPUT DATA'!V86</f>
        <v>73</v>
      </c>
      <c r="Z90" s="422"/>
      <c r="AA90" s="423">
        <f>'INPUT DATA'!W86</f>
        <v>72.673749999999998</v>
      </c>
      <c r="AB90" s="421">
        <f>'INPUT DATA'!X86</f>
        <v>77</v>
      </c>
      <c r="AC90" s="422"/>
      <c r="AD90" s="432">
        <f>'INPUT DATA'!Y86</f>
        <v>75.98833333333333</v>
      </c>
      <c r="AE90" s="424">
        <v>80</v>
      </c>
      <c r="AF90" s="422"/>
      <c r="AG90" s="423">
        <f>'INPUT DATA'!AA86</f>
        <v>48.307464162135446</v>
      </c>
      <c r="AH90" s="424">
        <v>90</v>
      </c>
      <c r="AI90" s="422"/>
      <c r="AJ90" s="423">
        <f>'INPUT DATA'!AC86</f>
        <v>50.791398912506182</v>
      </c>
      <c r="AK90" s="421">
        <f t="shared" ref="AK90:AK144" si="32">AL89</f>
        <v>100</v>
      </c>
      <c r="AL90" s="422"/>
      <c r="AM90" s="423">
        <f>'INPUT DATA'!AE86</f>
        <v>99.343302026693024</v>
      </c>
      <c r="AO90" s="37"/>
      <c r="AP90" s="473"/>
      <c r="AQ90" s="473"/>
      <c r="AR90" s="473"/>
      <c r="AS90" s="473"/>
      <c r="AT90" s="473"/>
      <c r="AU90" s="473"/>
      <c r="AV90" s="473"/>
      <c r="AW90" s="37"/>
      <c r="BB90" s="473"/>
      <c r="BC90" s="473"/>
      <c r="BD90" s="473"/>
      <c r="BE90" s="473"/>
      <c r="BF90" s="473"/>
      <c r="BL90" s="473"/>
      <c r="BM90" s="473"/>
      <c r="BN90" s="473"/>
      <c r="BO90" s="473"/>
      <c r="BP90" s="473"/>
      <c r="BQ90" s="473"/>
      <c r="BR90" s="37"/>
      <c r="BS90" s="473"/>
      <c r="BT90" s="170"/>
      <c r="BU90" s="473"/>
      <c r="BV90" s="473"/>
      <c r="BW90" s="473"/>
      <c r="BX90" s="473"/>
      <c r="BY90" s="473"/>
      <c r="BZ90" s="473"/>
    </row>
    <row r="91" spans="1:78" s="36" customFormat="1" ht="15.95" customHeight="1">
      <c r="A91" s="425"/>
      <c r="B91" s="654"/>
      <c r="C91" s="426"/>
      <c r="D91" s="427"/>
      <c r="E91" s="435">
        <f>F90</f>
        <v>0</v>
      </c>
      <c r="F91" s="440"/>
      <c r="G91" s="427"/>
      <c r="H91" s="435">
        <f>I90</f>
        <v>0</v>
      </c>
      <c r="I91" s="429"/>
      <c r="J91" s="427"/>
      <c r="K91" s="428">
        <f>L90</f>
        <v>2.8679166666666664</v>
      </c>
      <c r="L91" s="429"/>
      <c r="M91" s="427"/>
      <c r="N91" s="428">
        <f>O90</f>
        <v>2.8679166666666664</v>
      </c>
      <c r="O91" s="429"/>
      <c r="P91" s="427"/>
      <c r="Q91" s="428">
        <f>R90</f>
        <v>2.8679166666666664</v>
      </c>
      <c r="R91" s="429"/>
      <c r="S91" s="427"/>
      <c r="T91" s="428">
        <f>U90</f>
        <v>2.8679166666666664</v>
      </c>
      <c r="U91" s="429"/>
      <c r="V91" s="427"/>
      <c r="W91" s="428">
        <f>X90</f>
        <v>4.67</v>
      </c>
      <c r="X91" s="429"/>
      <c r="Y91" s="427"/>
      <c r="Z91" s="428">
        <f>AA90</f>
        <v>72.673749999999998</v>
      </c>
      <c r="AA91" s="429"/>
      <c r="AB91" s="427"/>
      <c r="AC91" s="435">
        <f>AD90</f>
        <v>75.98833333333333</v>
      </c>
      <c r="AD91" s="429"/>
      <c r="AE91" s="427"/>
      <c r="AF91" s="428">
        <f>AG90</f>
        <v>48.307464162135446</v>
      </c>
      <c r="AG91" s="429"/>
      <c r="AH91" s="427"/>
      <c r="AI91" s="428">
        <f>AJ90</f>
        <v>50.791398912506182</v>
      </c>
      <c r="AJ91" s="429"/>
      <c r="AK91" s="427"/>
      <c r="AL91" s="428">
        <f>AM90</f>
        <v>99.343302026693024</v>
      </c>
      <c r="AM91" s="429"/>
      <c r="AO91" s="37"/>
      <c r="AP91" s="473"/>
      <c r="AQ91" s="473"/>
      <c r="AR91" s="473"/>
      <c r="AS91" s="473"/>
      <c r="AT91" s="473"/>
      <c r="AU91" s="473"/>
      <c r="AV91" s="473"/>
      <c r="AW91" s="37"/>
      <c r="BB91" s="473"/>
      <c r="BC91" s="473"/>
      <c r="BD91" s="473"/>
      <c r="BE91" s="473"/>
      <c r="BF91" s="473"/>
      <c r="BL91" s="473"/>
      <c r="BM91" s="473"/>
      <c r="BN91" s="473"/>
      <c r="BO91" s="473"/>
      <c r="BP91" s="473"/>
      <c r="BQ91" s="473"/>
      <c r="BR91" s="37"/>
      <c r="BS91" s="473"/>
      <c r="BT91" s="170"/>
      <c r="BU91" s="473"/>
      <c r="BV91" s="473"/>
      <c r="BW91" s="473"/>
      <c r="BX91" s="473"/>
      <c r="BY91" s="473"/>
      <c r="BZ91" s="473"/>
    </row>
    <row r="92" spans="1:78" s="36" customFormat="1" ht="15.95" customHeight="1">
      <c r="A92" s="411"/>
      <c r="B92" s="654" t="s">
        <v>118</v>
      </c>
      <c r="C92" s="412"/>
      <c r="D92" s="413"/>
      <c r="E92" s="414">
        <v>5</v>
      </c>
      <c r="F92" s="415"/>
      <c r="G92" s="413"/>
      <c r="H92" s="414">
        <v>10</v>
      </c>
      <c r="I92" s="415"/>
      <c r="J92" s="413"/>
      <c r="K92" s="416">
        <v>15</v>
      </c>
      <c r="L92" s="417"/>
      <c r="M92" s="413"/>
      <c r="N92" s="416">
        <v>25</v>
      </c>
      <c r="O92" s="415"/>
      <c r="P92" s="413"/>
      <c r="Q92" s="416">
        <v>35</v>
      </c>
      <c r="R92" s="419"/>
      <c r="S92" s="413"/>
      <c r="T92" s="416">
        <v>45</v>
      </c>
      <c r="U92" s="430"/>
      <c r="V92" s="413"/>
      <c r="W92" s="414">
        <v>55</v>
      </c>
      <c r="X92" s="419"/>
      <c r="Y92" s="413"/>
      <c r="Z92" s="414">
        <v>65</v>
      </c>
      <c r="AA92" s="415"/>
      <c r="AB92" s="413"/>
      <c r="AC92" s="414">
        <v>75</v>
      </c>
      <c r="AD92" s="430"/>
      <c r="AE92" s="413"/>
      <c r="AF92" s="414">
        <v>85</v>
      </c>
      <c r="AG92" s="415"/>
      <c r="AH92" s="413"/>
      <c r="AI92" s="414">
        <v>95</v>
      </c>
      <c r="AJ92" s="419"/>
      <c r="AK92" s="431"/>
      <c r="AL92" s="414">
        <v>100</v>
      </c>
      <c r="AM92" s="430"/>
      <c r="AO92" s="37"/>
      <c r="AP92" s="473"/>
      <c r="AQ92" s="473"/>
      <c r="AR92" s="473"/>
      <c r="AS92" s="473"/>
      <c r="AT92" s="473"/>
      <c r="AU92" s="473"/>
      <c r="AV92" s="473"/>
      <c r="AW92" s="37"/>
      <c r="BB92" s="473"/>
      <c r="BC92" s="473"/>
      <c r="BD92" s="473"/>
      <c r="BE92" s="473"/>
      <c r="BF92" s="473"/>
      <c r="BL92" s="473"/>
      <c r="BM92" s="473"/>
      <c r="BN92" s="473"/>
      <c r="BO92" s="473"/>
      <c r="BP92" s="473"/>
      <c r="BQ92" s="473"/>
      <c r="BR92" s="37"/>
      <c r="BS92" s="473"/>
      <c r="BT92" s="170"/>
      <c r="BU92" s="473"/>
      <c r="BV92" s="473"/>
      <c r="BW92" s="473"/>
      <c r="BX92" s="473"/>
      <c r="BY92" s="473"/>
      <c r="BZ92" s="473"/>
    </row>
    <row r="93" spans="1:78" s="36" customFormat="1" ht="15.95" customHeight="1">
      <c r="A93" s="411">
        <v>27</v>
      </c>
      <c r="B93" s="654"/>
      <c r="C93" s="420">
        <f>'INPUT DATA'!D89</f>
        <v>60720000</v>
      </c>
      <c r="D93" s="421">
        <f>'INPUT DATA'!H89</f>
        <v>5</v>
      </c>
      <c r="E93" s="422"/>
      <c r="F93" s="432">
        <f>'INPUT DATA'!I89</f>
        <v>0</v>
      </c>
      <c r="G93" s="421">
        <f>'INPUT DATA'!J89</f>
        <v>10</v>
      </c>
      <c r="H93" s="422"/>
      <c r="I93" s="432">
        <f>'INPUT DATA'!K89</f>
        <v>0</v>
      </c>
      <c r="J93" s="421">
        <f>'INPUT DATA'!L89</f>
        <v>10</v>
      </c>
      <c r="K93" s="422"/>
      <c r="L93" s="423">
        <f>'INPUT DATA'!M89</f>
        <v>1.6818181818181819</v>
      </c>
      <c r="M93" s="421">
        <f>'INPUT DATA'!N89</f>
        <v>20</v>
      </c>
      <c r="N93" s="422"/>
      <c r="O93" s="423">
        <f>'INPUT DATA'!O89</f>
        <v>19.633636363636363</v>
      </c>
      <c r="P93" s="421">
        <f>'INPUT DATA'!P89</f>
        <v>22</v>
      </c>
      <c r="Q93" s="422"/>
      <c r="R93" s="423">
        <f>'INPUT DATA'!Q89</f>
        <v>21.334090909090907</v>
      </c>
      <c r="S93" s="421">
        <f>'INPUT DATA'!R89</f>
        <v>43</v>
      </c>
      <c r="T93" s="422"/>
      <c r="U93" s="423">
        <f>'INPUT DATA'!S89</f>
        <v>42.254545454545458</v>
      </c>
      <c r="V93" s="421">
        <f>'INPUT DATA'!T89</f>
        <v>45</v>
      </c>
      <c r="W93" s="422"/>
      <c r="X93" s="423">
        <f>'INPUT DATA'!U89</f>
        <v>42.254545454545458</v>
      </c>
      <c r="Y93" s="421">
        <f>'INPUT DATA'!V89</f>
        <v>62</v>
      </c>
      <c r="Z93" s="422"/>
      <c r="AA93" s="423">
        <f>'INPUT DATA'!W89</f>
        <v>61.545909090909092</v>
      </c>
      <c r="AB93" s="421">
        <f>'INPUT DATA'!X89</f>
        <v>62</v>
      </c>
      <c r="AC93" s="422"/>
      <c r="AD93" s="423">
        <f>'INPUT DATA'!Y89</f>
        <v>61.545909090909092</v>
      </c>
      <c r="AE93" s="424">
        <v>70</v>
      </c>
      <c r="AF93" s="422"/>
      <c r="AG93" s="423">
        <f>'INPUT DATA'!AA89</f>
        <v>63.708827404479571</v>
      </c>
      <c r="AH93" s="424">
        <v>90</v>
      </c>
      <c r="AI93" s="422"/>
      <c r="AJ93" s="423">
        <f>'INPUT DATA'!AC89</f>
        <v>77.84626152832675</v>
      </c>
      <c r="AK93" s="421">
        <f t="shared" si="32"/>
        <v>100</v>
      </c>
      <c r="AL93" s="422"/>
      <c r="AM93" s="423">
        <f>'INPUT DATA'!AE89</f>
        <v>89.589097496706188</v>
      </c>
      <c r="AO93" s="37"/>
      <c r="AP93" s="473"/>
      <c r="AQ93" s="473"/>
      <c r="AR93" s="473"/>
      <c r="AS93" s="473"/>
      <c r="AT93" s="473"/>
      <c r="AU93" s="473"/>
      <c r="AV93" s="473"/>
      <c r="AW93" s="37"/>
      <c r="BB93" s="473"/>
      <c r="BC93" s="473"/>
      <c r="BD93" s="473"/>
      <c r="BE93" s="473"/>
      <c r="BF93" s="473"/>
      <c r="BL93" s="473"/>
      <c r="BM93" s="473"/>
      <c r="BN93" s="473"/>
      <c r="BO93" s="473"/>
      <c r="BP93" s="473"/>
      <c r="BQ93" s="473"/>
      <c r="BR93" s="37"/>
      <c r="BS93" s="473"/>
      <c r="BT93" s="170"/>
      <c r="BU93" s="473"/>
      <c r="BV93" s="473"/>
      <c r="BW93" s="473"/>
      <c r="BX93" s="473"/>
      <c r="BY93" s="473"/>
      <c r="BZ93" s="473"/>
    </row>
    <row r="94" spans="1:78" s="36" customFormat="1" ht="15.95" customHeight="1">
      <c r="A94" s="425"/>
      <c r="B94" s="654"/>
      <c r="C94" s="434"/>
      <c r="D94" s="427"/>
      <c r="E94" s="435">
        <f>F93</f>
        <v>0</v>
      </c>
      <c r="F94" s="429"/>
      <c r="G94" s="427"/>
      <c r="H94" s="435">
        <f>I93</f>
        <v>0</v>
      </c>
      <c r="I94" s="429"/>
      <c r="J94" s="427"/>
      <c r="K94" s="428">
        <f>L93</f>
        <v>1.6818181818181819</v>
      </c>
      <c r="L94" s="429"/>
      <c r="M94" s="427"/>
      <c r="N94" s="428">
        <f>O93</f>
        <v>19.633636363636363</v>
      </c>
      <c r="O94" s="429"/>
      <c r="P94" s="427"/>
      <c r="Q94" s="428">
        <f>R93</f>
        <v>21.334090909090907</v>
      </c>
      <c r="R94" s="429"/>
      <c r="S94" s="427"/>
      <c r="T94" s="428">
        <f>U93</f>
        <v>42.254545454545458</v>
      </c>
      <c r="U94" s="429"/>
      <c r="V94" s="427"/>
      <c r="W94" s="428">
        <f>X93</f>
        <v>42.254545454545458</v>
      </c>
      <c r="X94" s="429"/>
      <c r="Y94" s="427"/>
      <c r="Z94" s="428">
        <f>AA93</f>
        <v>61.545909090909092</v>
      </c>
      <c r="AA94" s="429"/>
      <c r="AB94" s="427"/>
      <c r="AC94" s="428">
        <f>AD93</f>
        <v>61.545909090909092</v>
      </c>
      <c r="AD94" s="429"/>
      <c r="AE94" s="427"/>
      <c r="AF94" s="428">
        <f>AG93</f>
        <v>63.708827404479571</v>
      </c>
      <c r="AG94" s="429"/>
      <c r="AH94" s="427"/>
      <c r="AI94" s="428">
        <f>AJ93</f>
        <v>77.84626152832675</v>
      </c>
      <c r="AJ94" s="429"/>
      <c r="AK94" s="427"/>
      <c r="AL94" s="428">
        <f>AM93</f>
        <v>89.589097496706188</v>
      </c>
      <c r="AM94" s="429"/>
      <c r="AO94" s="37"/>
      <c r="AP94" s="473"/>
      <c r="AQ94" s="473"/>
      <c r="AR94" s="473"/>
      <c r="AS94" s="473"/>
      <c r="AT94" s="473"/>
      <c r="AU94" s="473"/>
      <c r="AV94" s="473"/>
      <c r="AW94" s="37"/>
      <c r="BB94" s="473"/>
      <c r="BC94" s="473"/>
      <c r="BD94" s="473"/>
      <c r="BE94" s="473"/>
      <c r="BF94" s="473"/>
      <c r="BL94" s="473"/>
      <c r="BM94" s="473"/>
      <c r="BN94" s="473"/>
      <c r="BO94" s="473"/>
      <c r="BP94" s="473"/>
      <c r="BQ94" s="473"/>
      <c r="BR94" s="37"/>
      <c r="BS94" s="473"/>
      <c r="BT94" s="170"/>
      <c r="BU94" s="473"/>
      <c r="BV94" s="473"/>
      <c r="BW94" s="473"/>
      <c r="BX94" s="473"/>
      <c r="BY94" s="473"/>
      <c r="BZ94" s="473"/>
    </row>
    <row r="95" spans="1:78" s="36" customFormat="1" ht="15.95" customHeight="1">
      <c r="A95" s="411"/>
      <c r="B95" s="654" t="s">
        <v>116</v>
      </c>
      <c r="C95" s="412"/>
      <c r="D95" s="413"/>
      <c r="E95" s="414">
        <v>5</v>
      </c>
      <c r="F95" s="415"/>
      <c r="G95" s="413"/>
      <c r="H95" s="414">
        <v>10</v>
      </c>
      <c r="I95" s="415"/>
      <c r="J95" s="413"/>
      <c r="K95" s="416">
        <v>15</v>
      </c>
      <c r="L95" s="417"/>
      <c r="M95" s="413"/>
      <c r="N95" s="416">
        <v>25</v>
      </c>
      <c r="O95" s="415"/>
      <c r="P95" s="413"/>
      <c r="Q95" s="416">
        <v>35</v>
      </c>
      <c r="R95" s="419"/>
      <c r="S95" s="413"/>
      <c r="T95" s="416">
        <v>45</v>
      </c>
      <c r="U95" s="430"/>
      <c r="V95" s="413"/>
      <c r="W95" s="414">
        <v>55</v>
      </c>
      <c r="X95" s="419"/>
      <c r="Y95" s="413"/>
      <c r="Z95" s="414">
        <v>65</v>
      </c>
      <c r="AA95" s="415"/>
      <c r="AB95" s="413"/>
      <c r="AC95" s="414">
        <v>75</v>
      </c>
      <c r="AD95" s="430"/>
      <c r="AE95" s="413"/>
      <c r="AF95" s="414">
        <v>85</v>
      </c>
      <c r="AG95" s="415"/>
      <c r="AH95" s="413"/>
      <c r="AI95" s="414">
        <v>95</v>
      </c>
      <c r="AJ95" s="419"/>
      <c r="AK95" s="431"/>
      <c r="AL95" s="414">
        <v>100</v>
      </c>
      <c r="AM95" s="430"/>
      <c r="AO95" s="37"/>
      <c r="AP95" s="473"/>
      <c r="AQ95" s="473"/>
      <c r="AR95" s="473"/>
      <c r="AS95" s="473"/>
      <c r="AT95" s="473"/>
      <c r="AU95" s="473"/>
      <c r="AV95" s="473"/>
      <c r="AW95" s="37"/>
      <c r="BB95" s="473"/>
      <c r="BC95" s="473"/>
      <c r="BD95" s="473"/>
      <c r="BE95" s="473"/>
      <c r="BF95" s="473"/>
      <c r="BL95" s="473"/>
      <c r="BM95" s="473"/>
      <c r="BN95" s="473"/>
      <c r="BO95" s="473"/>
      <c r="BP95" s="473"/>
      <c r="BQ95" s="473"/>
      <c r="BR95" s="37"/>
      <c r="BS95" s="473"/>
      <c r="BT95" s="170"/>
      <c r="BU95" s="473"/>
      <c r="BV95" s="473"/>
      <c r="BW95" s="473"/>
      <c r="BX95" s="473"/>
      <c r="BY95" s="473"/>
      <c r="BZ95" s="473"/>
    </row>
    <row r="96" spans="1:78" s="36" customFormat="1" ht="15.95" customHeight="1">
      <c r="A96" s="411">
        <v>28</v>
      </c>
      <c r="B96" s="654"/>
      <c r="C96" s="420">
        <f>'INPUT DATA'!D92</f>
        <v>5574000</v>
      </c>
      <c r="D96" s="421">
        <f>'INPUT DATA'!H92</f>
        <v>5</v>
      </c>
      <c r="E96" s="422"/>
      <c r="F96" s="432">
        <f>'INPUT DATA'!I92</f>
        <v>0</v>
      </c>
      <c r="G96" s="421">
        <f>'INPUT DATA'!J92</f>
        <v>10</v>
      </c>
      <c r="H96" s="422"/>
      <c r="I96" s="432">
        <f>'INPUT DATA'!K92</f>
        <v>0</v>
      </c>
      <c r="J96" s="421">
        <f>'INPUT DATA'!L92</f>
        <v>20</v>
      </c>
      <c r="K96" s="422"/>
      <c r="L96" s="423">
        <f>'INPUT DATA'!M92</f>
        <v>17.922497308934339</v>
      </c>
      <c r="M96" s="421">
        <f>'INPUT DATA'!N92</f>
        <v>35</v>
      </c>
      <c r="N96" s="422"/>
      <c r="O96" s="423">
        <f>'INPUT DATA'!O92</f>
        <v>34.261750986724074</v>
      </c>
      <c r="P96" s="421">
        <f>'INPUT DATA'!P92</f>
        <v>41</v>
      </c>
      <c r="Q96" s="422"/>
      <c r="R96" s="423">
        <f>'INPUT DATA'!Q92</f>
        <v>40.092393254395411</v>
      </c>
      <c r="S96" s="421">
        <f>'INPUT DATA'!R92</f>
        <v>46</v>
      </c>
      <c r="T96" s="422"/>
      <c r="U96" s="423">
        <f>'INPUT DATA'!S92</f>
        <v>45.923035522066741</v>
      </c>
      <c r="V96" s="421">
        <f>'INPUT DATA'!T92</f>
        <v>46</v>
      </c>
      <c r="W96" s="422"/>
      <c r="X96" s="423">
        <f>'INPUT DATA'!U92</f>
        <v>45.923035522066741</v>
      </c>
      <c r="Y96" s="421">
        <f>'INPUT DATA'!V92</f>
        <v>46</v>
      </c>
      <c r="Z96" s="422"/>
      <c r="AA96" s="423">
        <f>'INPUT DATA'!W92</f>
        <v>45.923035522066741</v>
      </c>
      <c r="AB96" s="421">
        <f>'INPUT DATA'!X92</f>
        <v>75</v>
      </c>
      <c r="AC96" s="422"/>
      <c r="AD96" s="423">
        <f>'INPUT DATA'!Y92</f>
        <v>57.5843200574094</v>
      </c>
      <c r="AE96" s="424">
        <v>85</v>
      </c>
      <c r="AF96" s="422"/>
      <c r="AG96" s="423">
        <f>'INPUT DATA'!AA92</f>
        <v>57.5843200574094</v>
      </c>
      <c r="AH96" s="421">
        <v>98</v>
      </c>
      <c r="AI96" s="422"/>
      <c r="AJ96" s="423">
        <f>'INPUT DATA'!AC92</f>
        <v>97.739504843918198</v>
      </c>
      <c r="AK96" s="421">
        <f t="shared" si="32"/>
        <v>100</v>
      </c>
      <c r="AL96" s="422"/>
      <c r="AM96" s="423">
        <f>'INPUT DATA'!AE92</f>
        <v>97.739504843918198</v>
      </c>
      <c r="AO96" s="37"/>
      <c r="AP96" s="473"/>
      <c r="AQ96" s="473"/>
      <c r="AR96" s="473"/>
      <c r="AS96" s="473"/>
      <c r="AT96" s="473"/>
      <c r="AU96" s="473"/>
      <c r="AV96" s="473"/>
      <c r="AW96" s="37"/>
      <c r="BB96" s="473"/>
      <c r="BC96" s="473"/>
      <c r="BD96" s="473"/>
      <c r="BE96" s="473"/>
      <c r="BF96" s="473"/>
      <c r="BL96" s="473"/>
      <c r="BM96" s="473"/>
      <c r="BN96" s="473"/>
      <c r="BO96" s="473"/>
      <c r="BP96" s="473"/>
      <c r="BQ96" s="473"/>
      <c r="BR96" s="37"/>
      <c r="BS96" s="473"/>
      <c r="BT96" s="170"/>
      <c r="BU96" s="473"/>
      <c r="BV96" s="473"/>
      <c r="BW96" s="473"/>
      <c r="BX96" s="473"/>
      <c r="BY96" s="473"/>
      <c r="BZ96" s="473"/>
    </row>
    <row r="97" spans="1:78" s="36" customFormat="1" ht="15.95" customHeight="1">
      <c r="A97" s="425"/>
      <c r="B97" s="654"/>
      <c r="C97" s="426"/>
      <c r="D97" s="427"/>
      <c r="E97" s="435">
        <f>F96</f>
        <v>0</v>
      </c>
      <c r="F97" s="440"/>
      <c r="G97" s="439"/>
      <c r="H97" s="435">
        <f>I96</f>
        <v>0</v>
      </c>
      <c r="I97" s="440"/>
      <c r="J97" s="427"/>
      <c r="K97" s="428">
        <f>L96</f>
        <v>17.922497308934339</v>
      </c>
      <c r="L97" s="429"/>
      <c r="M97" s="427"/>
      <c r="N97" s="428">
        <f>O96</f>
        <v>34.261750986724074</v>
      </c>
      <c r="O97" s="429"/>
      <c r="P97" s="427"/>
      <c r="Q97" s="428">
        <f>R96</f>
        <v>40.092393254395411</v>
      </c>
      <c r="R97" s="429"/>
      <c r="S97" s="427"/>
      <c r="T97" s="428">
        <f>U96</f>
        <v>45.923035522066741</v>
      </c>
      <c r="U97" s="429"/>
      <c r="V97" s="427"/>
      <c r="W97" s="428">
        <f>X96</f>
        <v>45.923035522066741</v>
      </c>
      <c r="X97" s="429"/>
      <c r="Y97" s="427"/>
      <c r="Z97" s="428">
        <f>AA96</f>
        <v>45.923035522066741</v>
      </c>
      <c r="AA97" s="429"/>
      <c r="AB97" s="427"/>
      <c r="AC97" s="428">
        <f>AD96</f>
        <v>57.5843200574094</v>
      </c>
      <c r="AD97" s="429"/>
      <c r="AE97" s="427"/>
      <c r="AF97" s="428">
        <f>AG96</f>
        <v>57.5843200574094</v>
      </c>
      <c r="AG97" s="429"/>
      <c r="AH97" s="427"/>
      <c r="AI97" s="428">
        <f>AJ96</f>
        <v>97.739504843918198</v>
      </c>
      <c r="AJ97" s="429"/>
      <c r="AK97" s="427"/>
      <c r="AL97" s="428">
        <f>AM96</f>
        <v>97.739504843918198</v>
      </c>
      <c r="AM97" s="429"/>
      <c r="AO97" s="37"/>
      <c r="AP97" s="473"/>
      <c r="AQ97" s="473"/>
      <c r="AR97" s="473"/>
      <c r="AS97" s="473"/>
      <c r="AT97" s="473"/>
      <c r="AU97" s="473"/>
      <c r="AV97" s="473"/>
      <c r="AW97" s="37"/>
      <c r="BB97" s="473"/>
      <c r="BC97" s="473"/>
      <c r="BD97" s="473"/>
      <c r="BE97" s="473"/>
      <c r="BF97" s="473"/>
      <c r="BL97" s="473"/>
      <c r="BM97" s="473"/>
      <c r="BN97" s="473"/>
      <c r="BO97" s="473"/>
      <c r="BP97" s="473"/>
      <c r="BQ97" s="473"/>
      <c r="BR97" s="37"/>
      <c r="BS97" s="473"/>
      <c r="BT97" s="170"/>
      <c r="BU97" s="473"/>
      <c r="BV97" s="473"/>
      <c r="BW97" s="473"/>
      <c r="BX97" s="473"/>
      <c r="BY97" s="473"/>
      <c r="BZ97" s="473"/>
    </row>
    <row r="98" spans="1:78" s="36" customFormat="1" ht="15.95" customHeight="1">
      <c r="A98" s="411"/>
      <c r="B98" s="654" t="s">
        <v>78</v>
      </c>
      <c r="C98" s="412"/>
      <c r="D98" s="413"/>
      <c r="E98" s="414">
        <v>5</v>
      </c>
      <c r="F98" s="415"/>
      <c r="G98" s="413"/>
      <c r="H98" s="414">
        <v>10</v>
      </c>
      <c r="I98" s="415"/>
      <c r="J98" s="413"/>
      <c r="K98" s="416">
        <v>15</v>
      </c>
      <c r="L98" s="417"/>
      <c r="M98" s="413"/>
      <c r="N98" s="416">
        <v>25</v>
      </c>
      <c r="O98" s="415"/>
      <c r="P98" s="413"/>
      <c r="Q98" s="416">
        <v>35</v>
      </c>
      <c r="R98" s="419"/>
      <c r="S98" s="413"/>
      <c r="T98" s="416">
        <v>45</v>
      </c>
      <c r="U98" s="430"/>
      <c r="V98" s="413"/>
      <c r="W98" s="414">
        <v>55</v>
      </c>
      <c r="X98" s="419"/>
      <c r="Y98" s="413"/>
      <c r="Z98" s="414">
        <v>65</v>
      </c>
      <c r="AA98" s="415"/>
      <c r="AB98" s="413"/>
      <c r="AC98" s="414">
        <v>75</v>
      </c>
      <c r="AD98" s="430"/>
      <c r="AE98" s="413"/>
      <c r="AF98" s="414">
        <v>85</v>
      </c>
      <c r="AG98" s="415"/>
      <c r="AH98" s="413"/>
      <c r="AI98" s="414">
        <v>95</v>
      </c>
      <c r="AJ98" s="419"/>
      <c r="AK98" s="431"/>
      <c r="AL98" s="414">
        <v>100</v>
      </c>
      <c r="AM98" s="430"/>
      <c r="AN98" s="473"/>
      <c r="AO98" s="37"/>
      <c r="AP98" s="473"/>
      <c r="AQ98" s="473"/>
      <c r="AR98" s="473"/>
      <c r="AS98" s="473"/>
      <c r="AT98" s="473"/>
      <c r="AU98" s="473"/>
      <c r="AV98" s="473"/>
      <c r="AW98" s="37"/>
      <c r="BB98" s="473"/>
      <c r="BC98" s="473"/>
      <c r="BD98" s="473"/>
      <c r="BE98" s="473"/>
      <c r="BF98" s="473"/>
      <c r="BL98" s="473"/>
      <c r="BM98" s="473"/>
      <c r="BN98" s="473"/>
      <c r="BO98" s="473"/>
      <c r="BP98" s="473"/>
      <c r="BQ98" s="473"/>
      <c r="BR98" s="37"/>
      <c r="BS98" s="473"/>
      <c r="BT98" s="170"/>
      <c r="BU98" s="473"/>
      <c r="BV98" s="473"/>
      <c r="BW98" s="473"/>
      <c r="BX98" s="473"/>
      <c r="BY98" s="473"/>
      <c r="BZ98" s="473"/>
    </row>
    <row r="99" spans="1:78" s="36" customFormat="1" ht="15.95" customHeight="1">
      <c r="A99" s="411">
        <v>29</v>
      </c>
      <c r="B99" s="654"/>
      <c r="C99" s="420">
        <f>'INPUT DATA'!D95</f>
        <v>92500000</v>
      </c>
      <c r="D99" s="421">
        <f>'INPUT DATA'!H95</f>
        <v>5</v>
      </c>
      <c r="E99" s="422"/>
      <c r="F99" s="432">
        <f>'INPUT DATA'!I95</f>
        <v>0</v>
      </c>
      <c r="G99" s="421">
        <f>'INPUT DATA'!J95</f>
        <v>10</v>
      </c>
      <c r="H99" s="422"/>
      <c r="I99" s="432">
        <f>'INPUT DATA'!K95</f>
        <v>0</v>
      </c>
      <c r="J99" s="421">
        <f>'INPUT DATA'!L95</f>
        <v>10</v>
      </c>
      <c r="K99" s="422"/>
      <c r="L99" s="423">
        <f>'INPUT DATA'!M95</f>
        <v>1.6622702702702701</v>
      </c>
      <c r="M99" s="421">
        <f>'INPUT DATA'!N95</f>
        <v>10</v>
      </c>
      <c r="N99" s="422"/>
      <c r="O99" s="423">
        <f>'INPUT DATA'!O95</f>
        <v>1.6622702702702701</v>
      </c>
      <c r="P99" s="421">
        <f>'INPUT DATA'!P95</f>
        <v>10</v>
      </c>
      <c r="Q99" s="422"/>
      <c r="R99" s="423">
        <f>'INPUT DATA'!Q95</f>
        <v>2.7003783783783786</v>
      </c>
      <c r="S99" s="421">
        <f>'INPUT DATA'!R95</f>
        <v>72</v>
      </c>
      <c r="T99" s="422"/>
      <c r="U99" s="423">
        <f>'INPUT DATA'!S95</f>
        <v>71.411729729729728</v>
      </c>
      <c r="V99" s="421">
        <f>'INPUT DATA'!T95</f>
        <v>85</v>
      </c>
      <c r="W99" s="422"/>
      <c r="X99" s="423">
        <f>'INPUT DATA'!U95</f>
        <v>84.384702702702711</v>
      </c>
      <c r="Y99" s="421">
        <f>'INPUT DATA'!V95</f>
        <v>85</v>
      </c>
      <c r="Z99" s="422"/>
      <c r="AA99" s="423">
        <f>'INPUT DATA'!W95</f>
        <v>84.384702702702711</v>
      </c>
      <c r="AB99" s="421">
        <f>'INPUT DATA'!X95</f>
        <v>85</v>
      </c>
      <c r="AC99" s="422"/>
      <c r="AD99" s="423">
        <f>'INPUT DATA'!Y95</f>
        <v>84.384702702702711</v>
      </c>
      <c r="AE99" s="424">
        <v>90</v>
      </c>
      <c r="AF99" s="422"/>
      <c r="AG99" s="423">
        <f>'INPUT DATA'!AA95</f>
        <v>86.408918918918914</v>
      </c>
      <c r="AH99" s="424">
        <v>95</v>
      </c>
      <c r="AI99" s="422"/>
      <c r="AJ99" s="423">
        <f>'INPUT DATA'!AC95</f>
        <v>92.008799999999994</v>
      </c>
      <c r="AK99" s="421">
        <f t="shared" si="32"/>
        <v>100</v>
      </c>
      <c r="AL99" s="422"/>
      <c r="AM99" s="423">
        <f>'INPUT DATA'!AE95</f>
        <v>97.753394594594596</v>
      </c>
      <c r="AO99" s="37"/>
      <c r="AP99" s="473"/>
      <c r="AQ99" s="473"/>
      <c r="AR99" s="473"/>
      <c r="AS99" s="473"/>
      <c r="AT99" s="473"/>
      <c r="AU99" s="473"/>
      <c r="AV99" s="473"/>
      <c r="AW99" s="37"/>
      <c r="BB99" s="473"/>
      <c r="BC99" s="473"/>
      <c r="BD99" s="473"/>
      <c r="BE99" s="473"/>
      <c r="BF99" s="473"/>
      <c r="BL99" s="473"/>
      <c r="BM99" s="473"/>
      <c r="BN99" s="473"/>
      <c r="BO99" s="473"/>
      <c r="BP99" s="473"/>
      <c r="BQ99" s="473"/>
      <c r="BR99" s="37"/>
      <c r="BS99" s="473"/>
      <c r="BT99" s="170"/>
      <c r="BU99" s="473"/>
      <c r="BV99" s="473"/>
      <c r="BW99" s="473"/>
      <c r="BX99" s="473"/>
      <c r="BY99" s="473"/>
      <c r="BZ99" s="473"/>
    </row>
    <row r="100" spans="1:78" s="36" customFormat="1" ht="15.95" customHeight="1">
      <c r="A100" s="425"/>
      <c r="B100" s="654"/>
      <c r="C100" s="426"/>
      <c r="D100" s="427"/>
      <c r="E100" s="435">
        <f>F99</f>
        <v>0</v>
      </c>
      <c r="F100" s="440"/>
      <c r="G100" s="439"/>
      <c r="H100" s="435">
        <f>I99</f>
        <v>0</v>
      </c>
      <c r="I100" s="429"/>
      <c r="J100" s="427"/>
      <c r="K100" s="428">
        <f>L99</f>
        <v>1.6622702702702701</v>
      </c>
      <c r="L100" s="429"/>
      <c r="M100" s="427"/>
      <c r="N100" s="428">
        <f>O99</f>
        <v>1.6622702702702701</v>
      </c>
      <c r="O100" s="429"/>
      <c r="P100" s="427"/>
      <c r="Q100" s="428">
        <f>R99</f>
        <v>2.7003783783783786</v>
      </c>
      <c r="R100" s="429"/>
      <c r="S100" s="427"/>
      <c r="T100" s="428">
        <f>U99</f>
        <v>71.411729729729728</v>
      </c>
      <c r="U100" s="429"/>
      <c r="V100" s="427"/>
      <c r="W100" s="428">
        <f>X99</f>
        <v>84.384702702702711</v>
      </c>
      <c r="X100" s="429"/>
      <c r="Y100" s="427"/>
      <c r="Z100" s="428">
        <f>AA99</f>
        <v>84.384702702702711</v>
      </c>
      <c r="AA100" s="429"/>
      <c r="AB100" s="427"/>
      <c r="AC100" s="428">
        <f>AD99</f>
        <v>84.384702702702711</v>
      </c>
      <c r="AD100" s="429"/>
      <c r="AE100" s="427"/>
      <c r="AF100" s="428">
        <f>AG99</f>
        <v>86.408918918918914</v>
      </c>
      <c r="AG100" s="429"/>
      <c r="AH100" s="427"/>
      <c r="AI100" s="428">
        <f>AJ99</f>
        <v>92.008799999999994</v>
      </c>
      <c r="AJ100" s="429"/>
      <c r="AK100" s="427"/>
      <c r="AL100" s="428">
        <f>AM99</f>
        <v>97.753394594594596</v>
      </c>
      <c r="AM100" s="429"/>
      <c r="AO100" s="37"/>
      <c r="AP100" s="473"/>
      <c r="AQ100" s="473"/>
      <c r="AR100" s="473"/>
      <c r="AS100" s="473"/>
      <c r="AT100" s="473"/>
      <c r="AU100" s="473"/>
      <c r="AV100" s="473"/>
      <c r="AW100" s="37"/>
      <c r="BB100" s="473"/>
      <c r="BC100" s="473"/>
      <c r="BD100" s="473"/>
      <c r="BE100" s="473"/>
      <c r="BF100" s="473"/>
      <c r="BL100" s="473"/>
      <c r="BM100" s="473"/>
      <c r="BN100" s="473"/>
      <c r="BO100" s="473"/>
      <c r="BP100" s="473"/>
      <c r="BQ100" s="473"/>
      <c r="BR100" s="37"/>
      <c r="BS100" s="473"/>
      <c r="BT100" s="170"/>
      <c r="BU100" s="473"/>
      <c r="BV100" s="473"/>
      <c r="BW100" s="473"/>
      <c r="BX100" s="473"/>
      <c r="BY100" s="473"/>
      <c r="BZ100" s="473"/>
    </row>
    <row r="101" spans="1:78" s="36" customFormat="1" ht="15.95" customHeight="1">
      <c r="A101" s="411"/>
      <c r="B101" s="654" t="s">
        <v>80</v>
      </c>
      <c r="C101" s="412"/>
      <c r="D101" s="413"/>
      <c r="E101" s="414">
        <v>5</v>
      </c>
      <c r="F101" s="415"/>
      <c r="G101" s="413"/>
      <c r="H101" s="414">
        <v>10</v>
      </c>
      <c r="I101" s="415"/>
      <c r="J101" s="413"/>
      <c r="K101" s="416">
        <v>15</v>
      </c>
      <c r="L101" s="490"/>
      <c r="M101" s="413"/>
      <c r="N101" s="416">
        <v>25</v>
      </c>
      <c r="O101" s="415"/>
      <c r="P101" s="413"/>
      <c r="Q101" s="416">
        <v>35</v>
      </c>
      <c r="R101" s="419"/>
      <c r="S101" s="413"/>
      <c r="T101" s="416">
        <v>45</v>
      </c>
      <c r="U101" s="430"/>
      <c r="V101" s="413"/>
      <c r="W101" s="414">
        <v>55</v>
      </c>
      <c r="X101" s="419"/>
      <c r="Y101" s="413"/>
      <c r="Z101" s="414">
        <v>65</v>
      </c>
      <c r="AA101" s="415"/>
      <c r="AB101" s="413"/>
      <c r="AC101" s="414">
        <v>75</v>
      </c>
      <c r="AD101" s="430"/>
      <c r="AE101" s="413"/>
      <c r="AF101" s="414">
        <v>85</v>
      </c>
      <c r="AG101" s="415"/>
      <c r="AH101" s="413"/>
      <c r="AI101" s="414">
        <v>95</v>
      </c>
      <c r="AJ101" s="419"/>
      <c r="AK101" s="431"/>
      <c r="AL101" s="414">
        <v>100</v>
      </c>
      <c r="AM101" s="430"/>
      <c r="AO101" s="37"/>
      <c r="AP101" s="473"/>
      <c r="AQ101" s="473"/>
      <c r="AR101" s="473"/>
      <c r="AS101" s="473"/>
      <c r="AT101" s="473"/>
      <c r="AU101" s="473"/>
      <c r="AV101" s="473"/>
      <c r="AW101" s="37"/>
      <c r="BB101" s="473"/>
      <c r="BC101" s="473"/>
      <c r="BD101" s="473"/>
      <c r="BE101" s="473"/>
      <c r="BF101" s="473"/>
      <c r="BL101" s="473"/>
      <c r="BM101" s="473"/>
      <c r="BN101" s="473"/>
      <c r="BO101" s="473"/>
      <c r="BP101" s="473"/>
      <c r="BQ101" s="473"/>
      <c r="BR101" s="37"/>
      <c r="BS101" s="473"/>
      <c r="BT101" s="170"/>
      <c r="BU101" s="473"/>
      <c r="BV101" s="473"/>
      <c r="BW101" s="473"/>
      <c r="BX101" s="473"/>
      <c r="BY101" s="473"/>
      <c r="BZ101" s="473"/>
    </row>
    <row r="102" spans="1:78" s="36" customFormat="1" ht="15.95" customHeight="1">
      <c r="A102" s="411">
        <v>30</v>
      </c>
      <c r="B102" s="654"/>
      <c r="C102" s="420">
        <f>'INPUT DATA'!D98</f>
        <v>30150000</v>
      </c>
      <c r="D102" s="421">
        <f>'INPUT DATA'!H98</f>
        <v>5</v>
      </c>
      <c r="E102" s="422"/>
      <c r="F102" s="432">
        <f>'INPUT DATA'!I98</f>
        <v>0</v>
      </c>
      <c r="G102" s="421">
        <f>'INPUT DATA'!J98</f>
        <v>10</v>
      </c>
      <c r="H102" s="422"/>
      <c r="I102" s="432">
        <f>'INPUT DATA'!K98</f>
        <v>0</v>
      </c>
      <c r="J102" s="421">
        <f>'INPUT DATA'!L98</f>
        <v>20</v>
      </c>
      <c r="K102" s="422"/>
      <c r="L102" s="423">
        <f>'INPUT DATA'!M98</f>
        <v>16.751999999999999</v>
      </c>
      <c r="M102" s="421">
        <f>'INPUT DATA'!N98</f>
        <v>25</v>
      </c>
      <c r="N102" s="422"/>
      <c r="O102" s="432">
        <f>'INPUT DATA'!O98</f>
        <v>23.952000000000002</v>
      </c>
      <c r="P102" s="421">
        <f>'INPUT DATA'!P98</f>
        <v>25</v>
      </c>
      <c r="Q102" s="422"/>
      <c r="R102" s="432">
        <f>'INPUT DATA'!Q98</f>
        <v>23.952000000000002</v>
      </c>
      <c r="S102" s="421">
        <f>'INPUT DATA'!R98</f>
        <v>25</v>
      </c>
      <c r="T102" s="422"/>
      <c r="U102" s="432">
        <f>'INPUT DATA'!S98</f>
        <v>23.952000000000002</v>
      </c>
      <c r="V102" s="421">
        <f>'INPUT DATA'!T98</f>
        <v>65</v>
      </c>
      <c r="W102" s="422"/>
      <c r="X102" s="423">
        <f>'INPUT DATA'!U98</f>
        <v>60.126999999999995</v>
      </c>
      <c r="Y102" s="421">
        <f>'INPUT DATA'!V98</f>
        <v>67</v>
      </c>
      <c r="Z102" s="422"/>
      <c r="AA102" s="423">
        <f>'INPUT DATA'!W98</f>
        <v>66.527000000000001</v>
      </c>
      <c r="AB102" s="421">
        <f>'INPUT DATA'!X98</f>
        <v>75</v>
      </c>
      <c r="AC102" s="422"/>
      <c r="AD102" s="423">
        <f>'INPUT DATA'!Y98</f>
        <v>66.527000000000001</v>
      </c>
      <c r="AE102" s="424">
        <v>85</v>
      </c>
      <c r="AF102" s="422"/>
      <c r="AG102" s="423">
        <f>'INPUT DATA'!AA98</f>
        <v>50.930016583747928</v>
      </c>
      <c r="AH102" s="424">
        <v>95</v>
      </c>
      <c r="AI102" s="422"/>
      <c r="AJ102" s="423">
        <f>'INPUT DATA'!AC98</f>
        <v>50.930016583747928</v>
      </c>
      <c r="AK102" s="421">
        <f t="shared" si="32"/>
        <v>100</v>
      </c>
      <c r="AL102" s="422"/>
      <c r="AM102" s="423">
        <f>'INPUT DATA'!AE98</f>
        <v>88.888888888888886</v>
      </c>
      <c r="AO102" s="37"/>
      <c r="AP102" s="473"/>
      <c r="AQ102" s="473"/>
      <c r="AR102" s="473"/>
      <c r="AS102" s="473"/>
      <c r="AT102" s="473"/>
      <c r="AU102" s="473"/>
      <c r="AV102" s="473"/>
      <c r="AW102" s="37"/>
      <c r="BB102" s="473"/>
      <c r="BC102" s="473"/>
      <c r="BD102" s="473"/>
      <c r="BE102" s="473"/>
      <c r="BF102" s="473"/>
      <c r="BL102" s="473"/>
      <c r="BM102" s="473"/>
      <c r="BN102" s="473"/>
      <c r="BO102" s="473"/>
      <c r="BP102" s="473"/>
      <c r="BQ102" s="473"/>
      <c r="BR102" s="37"/>
      <c r="BS102" s="473"/>
      <c r="BT102" s="170"/>
      <c r="BU102" s="473"/>
      <c r="BV102" s="473"/>
      <c r="BW102" s="473"/>
      <c r="BX102" s="473"/>
      <c r="BY102" s="473"/>
      <c r="BZ102" s="473"/>
    </row>
    <row r="103" spans="1:78" s="36" customFormat="1" ht="15.95" customHeight="1">
      <c r="A103" s="425"/>
      <c r="B103" s="654"/>
      <c r="C103" s="434"/>
      <c r="D103" s="427"/>
      <c r="E103" s="435">
        <f>F102</f>
        <v>0</v>
      </c>
      <c r="F103" s="429"/>
      <c r="G103" s="427"/>
      <c r="H103" s="435">
        <f>I102</f>
        <v>0</v>
      </c>
      <c r="I103" s="429"/>
      <c r="J103" s="427"/>
      <c r="K103" s="428">
        <f>L102</f>
        <v>16.751999999999999</v>
      </c>
      <c r="L103" s="429"/>
      <c r="M103" s="427"/>
      <c r="N103" s="435">
        <f>O102</f>
        <v>23.952000000000002</v>
      </c>
      <c r="O103" s="429"/>
      <c r="P103" s="427"/>
      <c r="Q103" s="435">
        <f>R102</f>
        <v>23.952000000000002</v>
      </c>
      <c r="R103" s="429"/>
      <c r="S103" s="427"/>
      <c r="T103" s="435">
        <f>U102</f>
        <v>23.952000000000002</v>
      </c>
      <c r="U103" s="429"/>
      <c r="V103" s="427"/>
      <c r="W103" s="428">
        <f>X102</f>
        <v>60.126999999999995</v>
      </c>
      <c r="X103" s="429"/>
      <c r="Y103" s="427"/>
      <c r="Z103" s="428">
        <f>AA102</f>
        <v>66.527000000000001</v>
      </c>
      <c r="AA103" s="429"/>
      <c r="AB103" s="427"/>
      <c r="AC103" s="428">
        <f>AD102</f>
        <v>66.527000000000001</v>
      </c>
      <c r="AD103" s="429"/>
      <c r="AE103" s="427"/>
      <c r="AF103" s="428">
        <f>AG102</f>
        <v>50.930016583747928</v>
      </c>
      <c r="AG103" s="429"/>
      <c r="AH103" s="427"/>
      <c r="AI103" s="428">
        <f>AJ102</f>
        <v>50.930016583747928</v>
      </c>
      <c r="AJ103" s="429"/>
      <c r="AK103" s="427"/>
      <c r="AL103" s="428">
        <f>AM102</f>
        <v>88.888888888888886</v>
      </c>
      <c r="AM103" s="429"/>
      <c r="AO103" s="37"/>
      <c r="AP103" s="473"/>
      <c r="AQ103" s="473"/>
      <c r="AR103" s="473"/>
      <c r="AS103" s="473"/>
      <c r="AT103" s="473"/>
      <c r="AU103" s="473"/>
      <c r="AV103" s="473"/>
      <c r="AW103" s="37"/>
      <c r="BB103" s="473"/>
      <c r="BC103" s="473"/>
      <c r="BD103" s="473"/>
      <c r="BE103" s="473"/>
      <c r="BF103" s="473"/>
      <c r="BL103" s="473"/>
      <c r="BM103" s="473"/>
      <c r="BN103" s="473"/>
      <c r="BO103" s="473"/>
      <c r="BP103" s="473"/>
      <c r="BQ103" s="473"/>
      <c r="BR103" s="37"/>
      <c r="BS103" s="473"/>
      <c r="BT103" s="170"/>
      <c r="BU103" s="473"/>
      <c r="BV103" s="473"/>
      <c r="BW103" s="473"/>
      <c r="BX103" s="473"/>
      <c r="BY103" s="473"/>
      <c r="BZ103" s="473"/>
    </row>
    <row r="104" spans="1:78" s="36" customFormat="1" ht="15.95" customHeight="1">
      <c r="A104" s="411"/>
      <c r="B104" s="654" t="s">
        <v>59</v>
      </c>
      <c r="C104" s="412"/>
      <c r="D104" s="413"/>
      <c r="E104" s="414">
        <v>5</v>
      </c>
      <c r="F104" s="415"/>
      <c r="G104" s="413"/>
      <c r="H104" s="414">
        <v>10</v>
      </c>
      <c r="I104" s="415"/>
      <c r="J104" s="413"/>
      <c r="K104" s="416">
        <v>15</v>
      </c>
      <c r="L104" s="417"/>
      <c r="M104" s="413"/>
      <c r="N104" s="416">
        <v>25</v>
      </c>
      <c r="O104" s="415"/>
      <c r="P104" s="413"/>
      <c r="Q104" s="416">
        <v>35</v>
      </c>
      <c r="R104" s="419"/>
      <c r="S104" s="413"/>
      <c r="T104" s="416">
        <v>45</v>
      </c>
      <c r="U104" s="430"/>
      <c r="V104" s="413"/>
      <c r="W104" s="414">
        <v>55</v>
      </c>
      <c r="X104" s="419"/>
      <c r="Y104" s="413"/>
      <c r="Z104" s="414">
        <v>65</v>
      </c>
      <c r="AA104" s="415"/>
      <c r="AB104" s="413"/>
      <c r="AC104" s="414">
        <v>75</v>
      </c>
      <c r="AD104" s="430"/>
      <c r="AE104" s="413"/>
      <c r="AF104" s="414">
        <v>85</v>
      </c>
      <c r="AG104" s="415"/>
      <c r="AH104" s="413"/>
      <c r="AI104" s="414">
        <v>95</v>
      </c>
      <c r="AJ104" s="419"/>
      <c r="AK104" s="431"/>
      <c r="AL104" s="414">
        <v>100</v>
      </c>
      <c r="AM104" s="430"/>
      <c r="AN104" s="473"/>
      <c r="AO104" s="664"/>
      <c r="AP104" s="474"/>
      <c r="AQ104" s="414"/>
      <c r="AR104" s="414"/>
      <c r="AS104" s="414"/>
      <c r="AT104" s="414"/>
      <c r="AU104" s="414"/>
      <c r="AV104" s="414"/>
      <c r="AW104" s="414"/>
      <c r="AX104" s="414"/>
      <c r="AY104" s="414"/>
      <c r="AZ104" s="414"/>
      <c r="BA104" s="414"/>
      <c r="BB104" s="414"/>
      <c r="BC104" s="414"/>
      <c r="BD104" s="414"/>
      <c r="BE104" s="414"/>
      <c r="BF104" s="414"/>
      <c r="BG104" s="414"/>
      <c r="BH104" s="414"/>
      <c r="BI104" s="414"/>
      <c r="BJ104" s="414"/>
      <c r="BK104" s="414"/>
      <c r="BL104" s="414"/>
      <c r="BM104" s="414"/>
      <c r="BN104" s="414"/>
      <c r="BO104" s="414"/>
      <c r="BP104" s="414"/>
      <c r="BQ104" s="414"/>
      <c r="BR104" s="414"/>
      <c r="BS104" s="414"/>
      <c r="BT104" s="414"/>
      <c r="BU104" s="414"/>
      <c r="BV104" s="414"/>
      <c r="BW104" s="414"/>
      <c r="BX104" s="414"/>
      <c r="BY104" s="414"/>
      <c r="BZ104" s="414"/>
    </row>
    <row r="105" spans="1:78" s="36" customFormat="1" ht="15.95" customHeight="1">
      <c r="A105" s="411">
        <v>31</v>
      </c>
      <c r="B105" s="654"/>
      <c r="C105" s="420">
        <f>'INPUT DATA'!D101</f>
        <v>12500000</v>
      </c>
      <c r="D105" s="421">
        <f>'INPUT DATA'!H101</f>
        <v>5</v>
      </c>
      <c r="E105" s="422"/>
      <c r="F105" s="432">
        <f>'INPUT DATA'!I101</f>
        <v>0</v>
      </c>
      <c r="G105" s="421">
        <f>'INPUT DATA'!J101</f>
        <v>15</v>
      </c>
      <c r="H105" s="422"/>
      <c r="I105" s="432">
        <f>'INPUT DATA'!K101</f>
        <v>0</v>
      </c>
      <c r="J105" s="421">
        <f>'INPUT DATA'!L101</f>
        <v>25</v>
      </c>
      <c r="K105" s="422"/>
      <c r="L105" s="423">
        <f>'INPUT DATA'!M101</f>
        <v>21.815999999999999</v>
      </c>
      <c r="M105" s="421">
        <f>'INPUT DATA'!N101</f>
        <v>33</v>
      </c>
      <c r="N105" s="422"/>
      <c r="O105" s="423">
        <f>'INPUT DATA'!O101</f>
        <v>30.225999999999999</v>
      </c>
      <c r="P105" s="421">
        <f>'INPUT DATA'!P101</f>
        <v>37</v>
      </c>
      <c r="Q105" s="422"/>
      <c r="R105" s="423">
        <f>'INPUT DATA'!Q101</f>
        <v>36.256</v>
      </c>
      <c r="S105" s="421">
        <f>'INPUT DATA'!R101</f>
        <v>37</v>
      </c>
      <c r="T105" s="422"/>
      <c r="U105" s="423">
        <f>'INPUT DATA'!S101</f>
        <v>36.256</v>
      </c>
      <c r="V105" s="421">
        <f>'INPUT DATA'!T101</f>
        <v>50</v>
      </c>
      <c r="W105" s="422"/>
      <c r="X105" s="432">
        <f>'INPUT DATA'!U101</f>
        <v>50.016000000000005</v>
      </c>
      <c r="Y105" s="421">
        <f>'INPUT DATA'!V101</f>
        <v>73</v>
      </c>
      <c r="Z105" s="422"/>
      <c r="AA105" s="423">
        <f>'INPUT DATA'!W101</f>
        <v>72.225999999999999</v>
      </c>
      <c r="AB105" s="421">
        <f>'INPUT DATA'!X101</f>
        <v>75</v>
      </c>
      <c r="AC105" s="422"/>
      <c r="AD105" s="423">
        <f>'INPUT DATA'!Y101</f>
        <v>72.225999999999999</v>
      </c>
      <c r="AE105" s="424">
        <v>85</v>
      </c>
      <c r="AF105" s="422"/>
      <c r="AG105" s="423">
        <f>'INPUT DATA'!AA101</f>
        <v>86.3</v>
      </c>
      <c r="AH105" s="424">
        <v>90</v>
      </c>
      <c r="AI105" s="422"/>
      <c r="AJ105" s="423">
        <f>'INPUT DATA'!AC101</f>
        <v>86.3</v>
      </c>
      <c r="AK105" s="421">
        <f t="shared" si="32"/>
        <v>100</v>
      </c>
      <c r="AL105" s="422"/>
      <c r="AM105" s="423">
        <f>'INPUT DATA'!AE101</f>
        <v>99.6</v>
      </c>
      <c r="AO105" s="664"/>
      <c r="AP105" s="474"/>
      <c r="AQ105" s="414"/>
      <c r="AR105" s="414"/>
      <c r="AS105" s="414"/>
      <c r="AT105" s="414"/>
      <c r="AU105" s="414"/>
      <c r="AV105" s="414"/>
      <c r="AW105" s="414"/>
      <c r="AX105" s="414"/>
      <c r="AY105" s="416"/>
      <c r="AZ105" s="416"/>
      <c r="BA105" s="416"/>
      <c r="BB105" s="416"/>
      <c r="BC105" s="416"/>
      <c r="BD105" s="416"/>
      <c r="BE105" s="416"/>
      <c r="BF105" s="416"/>
      <c r="BG105" s="416"/>
      <c r="BH105" s="416"/>
      <c r="BI105" s="416"/>
      <c r="BJ105" s="416"/>
      <c r="BK105" s="416"/>
      <c r="BL105" s="416"/>
      <c r="BM105" s="416"/>
      <c r="BN105" s="416"/>
      <c r="BO105" s="416"/>
      <c r="BP105" s="416"/>
      <c r="BQ105" s="416"/>
      <c r="BR105" s="416"/>
      <c r="BS105" s="416"/>
      <c r="BT105" s="416"/>
      <c r="BU105" s="416"/>
      <c r="BV105" s="416"/>
      <c r="BW105" s="416"/>
      <c r="BX105" s="416"/>
      <c r="BY105" s="416"/>
      <c r="BZ105" s="416"/>
    </row>
    <row r="106" spans="1:78" s="36" customFormat="1" ht="15.95" customHeight="1">
      <c r="A106" s="425"/>
      <c r="B106" s="654"/>
      <c r="C106" s="426"/>
      <c r="D106" s="427"/>
      <c r="E106" s="435">
        <f>F105</f>
        <v>0</v>
      </c>
      <c r="F106" s="440"/>
      <c r="G106" s="439"/>
      <c r="H106" s="435">
        <f>I105</f>
        <v>0</v>
      </c>
      <c r="I106" s="440"/>
      <c r="J106" s="427"/>
      <c r="K106" s="428">
        <f>L105</f>
        <v>21.815999999999999</v>
      </c>
      <c r="L106" s="429"/>
      <c r="M106" s="427"/>
      <c r="N106" s="428">
        <f>O105</f>
        <v>30.225999999999999</v>
      </c>
      <c r="O106" s="429"/>
      <c r="P106" s="427"/>
      <c r="Q106" s="428">
        <f>R105</f>
        <v>36.256</v>
      </c>
      <c r="R106" s="429"/>
      <c r="S106" s="427"/>
      <c r="T106" s="428">
        <f>U105</f>
        <v>36.256</v>
      </c>
      <c r="U106" s="429"/>
      <c r="V106" s="427"/>
      <c r="W106" s="435">
        <f>X105</f>
        <v>50.016000000000005</v>
      </c>
      <c r="X106" s="429"/>
      <c r="Y106" s="427"/>
      <c r="Z106" s="428">
        <f>AA105</f>
        <v>72.225999999999999</v>
      </c>
      <c r="AA106" s="429"/>
      <c r="AB106" s="427"/>
      <c r="AC106" s="428">
        <f>AD105</f>
        <v>72.225999999999999</v>
      </c>
      <c r="AD106" s="429"/>
      <c r="AE106" s="427"/>
      <c r="AF106" s="428">
        <f>AG105</f>
        <v>86.3</v>
      </c>
      <c r="AG106" s="429"/>
      <c r="AH106" s="427"/>
      <c r="AI106" s="428">
        <f>AJ105</f>
        <v>86.3</v>
      </c>
      <c r="AJ106" s="429"/>
      <c r="AK106" s="427"/>
      <c r="AL106" s="428">
        <f>AM105</f>
        <v>99.6</v>
      </c>
      <c r="AM106" s="429"/>
      <c r="AO106" s="664"/>
      <c r="AP106" s="474"/>
      <c r="AQ106" s="414"/>
      <c r="AR106" s="414"/>
      <c r="AS106" s="414"/>
      <c r="AT106" s="414"/>
      <c r="AU106" s="414"/>
      <c r="AV106" s="414"/>
      <c r="AW106" s="414"/>
      <c r="AX106" s="416"/>
      <c r="AY106" s="416"/>
      <c r="AZ106" s="416"/>
      <c r="BA106" s="416"/>
      <c r="BB106" s="416"/>
      <c r="BC106" s="416"/>
      <c r="BD106" s="416"/>
      <c r="BE106" s="416"/>
      <c r="BF106" s="416"/>
      <c r="BG106" s="416"/>
      <c r="BH106" s="416"/>
      <c r="BI106" s="416"/>
      <c r="BJ106" s="416"/>
      <c r="BK106" s="416"/>
      <c r="BL106" s="416"/>
      <c r="BM106" s="416"/>
      <c r="BN106" s="416"/>
      <c r="BO106" s="416"/>
      <c r="BP106" s="416"/>
      <c r="BQ106" s="416"/>
      <c r="BR106" s="416"/>
      <c r="BS106" s="416"/>
      <c r="BT106" s="416"/>
      <c r="BU106" s="416"/>
      <c r="BV106" s="416"/>
      <c r="BW106" s="416"/>
      <c r="BX106" s="416"/>
      <c r="BY106" s="416"/>
      <c r="BZ106" s="416"/>
    </row>
    <row r="107" spans="1:78" s="36" customFormat="1" ht="15.95" customHeight="1">
      <c r="A107" s="411"/>
      <c r="B107" s="654" t="s">
        <v>82</v>
      </c>
      <c r="C107" s="412"/>
      <c r="D107" s="413"/>
      <c r="E107" s="414">
        <v>5</v>
      </c>
      <c r="F107" s="415"/>
      <c r="G107" s="413"/>
      <c r="H107" s="414">
        <v>10</v>
      </c>
      <c r="I107" s="415"/>
      <c r="J107" s="413"/>
      <c r="K107" s="416">
        <v>15</v>
      </c>
      <c r="L107" s="417"/>
      <c r="M107" s="413"/>
      <c r="N107" s="416">
        <v>25</v>
      </c>
      <c r="O107" s="415"/>
      <c r="P107" s="413"/>
      <c r="Q107" s="416">
        <v>35</v>
      </c>
      <c r="R107" s="419"/>
      <c r="S107" s="413"/>
      <c r="T107" s="416">
        <v>45</v>
      </c>
      <c r="U107" s="430"/>
      <c r="V107" s="413"/>
      <c r="W107" s="414">
        <v>55</v>
      </c>
      <c r="X107" s="419"/>
      <c r="Y107" s="413"/>
      <c r="Z107" s="414">
        <v>65</v>
      </c>
      <c r="AA107" s="415"/>
      <c r="AB107" s="413"/>
      <c r="AC107" s="414">
        <v>75</v>
      </c>
      <c r="AD107" s="430"/>
      <c r="AE107" s="413"/>
      <c r="AF107" s="414">
        <v>85</v>
      </c>
      <c r="AG107" s="415"/>
      <c r="AH107" s="413"/>
      <c r="AI107" s="414">
        <v>95</v>
      </c>
      <c r="AJ107" s="419"/>
      <c r="AK107" s="431"/>
      <c r="AL107" s="414">
        <v>100</v>
      </c>
      <c r="AM107" s="430"/>
      <c r="AN107" s="473"/>
      <c r="AO107" s="664"/>
      <c r="AP107" s="474"/>
      <c r="AQ107" s="414"/>
      <c r="AR107" s="414"/>
      <c r="AS107" s="414"/>
      <c r="AT107" s="414"/>
      <c r="AU107" s="414"/>
      <c r="AV107" s="414"/>
      <c r="AW107" s="414"/>
      <c r="AX107" s="414"/>
      <c r="AY107" s="414"/>
      <c r="AZ107" s="414"/>
      <c r="BA107" s="414"/>
      <c r="BB107" s="414"/>
      <c r="BC107" s="414"/>
      <c r="BD107" s="414"/>
      <c r="BE107" s="414"/>
      <c r="BF107" s="414"/>
      <c r="BG107" s="414"/>
      <c r="BH107" s="414"/>
      <c r="BI107" s="414"/>
      <c r="BJ107" s="414"/>
      <c r="BK107" s="414"/>
      <c r="BL107" s="414"/>
      <c r="BM107" s="414"/>
      <c r="BN107" s="414"/>
      <c r="BO107" s="414"/>
      <c r="BP107" s="414"/>
      <c r="BQ107" s="414"/>
      <c r="BR107" s="414"/>
      <c r="BS107" s="414"/>
      <c r="BT107" s="414"/>
      <c r="BU107" s="414"/>
      <c r="BV107" s="414"/>
      <c r="BW107" s="414"/>
      <c r="BX107" s="414"/>
      <c r="BY107" s="414"/>
      <c r="BZ107" s="414"/>
    </row>
    <row r="108" spans="1:78" s="36" customFormat="1" ht="15.95" customHeight="1">
      <c r="A108" s="411">
        <v>32</v>
      </c>
      <c r="B108" s="654"/>
      <c r="C108" s="420">
        <f>'INPUT DATA'!D104</f>
        <v>140000000</v>
      </c>
      <c r="D108" s="421">
        <f>'INPUT DATA'!H104</f>
        <v>5</v>
      </c>
      <c r="E108" s="422"/>
      <c r="F108" s="432">
        <f>'INPUT DATA'!I104</f>
        <v>0</v>
      </c>
      <c r="G108" s="421">
        <f>'INPUT DATA'!J104</f>
        <v>10</v>
      </c>
      <c r="H108" s="422"/>
      <c r="I108" s="432">
        <f>'INPUT DATA'!K104</f>
        <v>0</v>
      </c>
      <c r="J108" s="421">
        <f>'INPUT DATA'!L104</f>
        <v>25</v>
      </c>
      <c r="K108" s="422"/>
      <c r="L108" s="423">
        <f>'INPUT DATA'!M104</f>
        <v>23.670999999999999</v>
      </c>
      <c r="M108" s="421">
        <f>'INPUT DATA'!N104</f>
        <v>28</v>
      </c>
      <c r="N108" s="422"/>
      <c r="O108" s="423">
        <f>'INPUT DATA'!O104</f>
        <v>26.831</v>
      </c>
      <c r="P108" s="421">
        <f>'INPUT DATA'!P104</f>
        <v>28</v>
      </c>
      <c r="Q108" s="422"/>
      <c r="R108" s="423">
        <f>'INPUT DATA'!Q104</f>
        <v>26.831</v>
      </c>
      <c r="S108" s="421">
        <f>'INPUT DATA'!R104</f>
        <v>66</v>
      </c>
      <c r="T108" s="422"/>
      <c r="U108" s="423">
        <f>'INPUT DATA'!S104</f>
        <v>65.310999999999993</v>
      </c>
      <c r="V108" s="421">
        <f>'INPUT DATA'!T104</f>
        <v>70</v>
      </c>
      <c r="W108" s="422"/>
      <c r="X108" s="423">
        <f>'INPUT DATA'!U104</f>
        <v>65.310999999999993</v>
      </c>
      <c r="Y108" s="421">
        <f>'INPUT DATA'!V104</f>
        <v>74</v>
      </c>
      <c r="Z108" s="422"/>
      <c r="AA108" s="423">
        <f>'INPUT DATA'!W104</f>
        <v>73.622</v>
      </c>
      <c r="AB108" s="421">
        <f>'INPUT DATA'!X104</f>
        <v>80</v>
      </c>
      <c r="AC108" s="422"/>
      <c r="AD108" s="423">
        <f>'INPUT DATA'!Y104</f>
        <v>73.622</v>
      </c>
      <c r="AE108" s="424">
        <v>80</v>
      </c>
      <c r="AF108" s="422"/>
      <c r="AG108" s="423">
        <f>'INPUT DATA'!AA104</f>
        <v>13.146785714285713</v>
      </c>
      <c r="AH108" s="424">
        <v>90</v>
      </c>
      <c r="AI108" s="422"/>
      <c r="AJ108" s="423">
        <f>'INPUT DATA'!AC104</f>
        <v>47.226857142857142</v>
      </c>
      <c r="AK108" s="421">
        <f t="shared" si="32"/>
        <v>100</v>
      </c>
      <c r="AL108" s="422"/>
      <c r="AM108" s="423">
        <f>'INPUT DATA'!AE104</f>
        <v>88.450428571428574</v>
      </c>
      <c r="AO108" s="664"/>
      <c r="AP108" s="474"/>
      <c r="AQ108" s="414"/>
      <c r="AR108" s="414"/>
      <c r="AS108" s="414"/>
      <c r="AT108" s="414"/>
      <c r="AU108" s="414"/>
      <c r="AV108" s="414"/>
      <c r="AW108" s="414"/>
      <c r="AX108" s="414"/>
      <c r="AY108" s="414"/>
      <c r="AZ108" s="414"/>
      <c r="BA108" s="414"/>
      <c r="BB108" s="416"/>
      <c r="BC108" s="416"/>
      <c r="BD108" s="416"/>
      <c r="BE108" s="416"/>
      <c r="BF108" s="416"/>
      <c r="BG108" s="416"/>
      <c r="BH108" s="416"/>
      <c r="BI108" s="416"/>
      <c r="BJ108" s="416"/>
      <c r="BK108" s="416"/>
      <c r="BL108" s="416"/>
      <c r="BM108" s="416"/>
      <c r="BN108" s="416"/>
      <c r="BO108" s="416"/>
      <c r="BP108" s="416"/>
      <c r="BQ108" s="416"/>
      <c r="BR108" s="416"/>
      <c r="BS108" s="416"/>
      <c r="BT108" s="416"/>
      <c r="BU108" s="416"/>
      <c r="BV108" s="416"/>
      <c r="BW108" s="416"/>
      <c r="BX108" s="416"/>
      <c r="BY108" s="416"/>
      <c r="BZ108" s="416"/>
    </row>
    <row r="109" spans="1:78" s="36" customFormat="1" ht="15.95" customHeight="1">
      <c r="A109" s="425"/>
      <c r="B109" s="654"/>
      <c r="C109" s="434"/>
      <c r="D109" s="427"/>
      <c r="E109" s="435">
        <f>F108</f>
        <v>0</v>
      </c>
      <c r="F109" s="440"/>
      <c r="G109" s="439"/>
      <c r="H109" s="435">
        <f>I108</f>
        <v>0</v>
      </c>
      <c r="I109" s="440"/>
      <c r="J109" s="427"/>
      <c r="K109" s="428">
        <f>L108</f>
        <v>23.670999999999999</v>
      </c>
      <c r="L109" s="429"/>
      <c r="M109" s="427"/>
      <c r="N109" s="428">
        <f>O108</f>
        <v>26.831</v>
      </c>
      <c r="O109" s="429"/>
      <c r="P109" s="427"/>
      <c r="Q109" s="428">
        <f>R108</f>
        <v>26.831</v>
      </c>
      <c r="R109" s="429"/>
      <c r="S109" s="427"/>
      <c r="T109" s="428">
        <f>U108</f>
        <v>65.310999999999993</v>
      </c>
      <c r="U109" s="429"/>
      <c r="V109" s="427"/>
      <c r="W109" s="428">
        <f>X108</f>
        <v>65.310999999999993</v>
      </c>
      <c r="X109" s="429"/>
      <c r="Y109" s="427"/>
      <c r="Z109" s="428">
        <f>AA108</f>
        <v>73.622</v>
      </c>
      <c r="AA109" s="429"/>
      <c r="AB109" s="427"/>
      <c r="AC109" s="428">
        <f>AD108</f>
        <v>73.622</v>
      </c>
      <c r="AD109" s="429"/>
      <c r="AE109" s="427"/>
      <c r="AF109" s="428">
        <f>AG108</f>
        <v>13.146785714285713</v>
      </c>
      <c r="AG109" s="429"/>
      <c r="AH109" s="427"/>
      <c r="AI109" s="428">
        <f>AJ108</f>
        <v>47.226857142857142</v>
      </c>
      <c r="AJ109" s="429"/>
      <c r="AK109" s="427"/>
      <c r="AL109" s="428">
        <f>AM108</f>
        <v>88.450428571428574</v>
      </c>
      <c r="AM109" s="429"/>
      <c r="AO109" s="664"/>
      <c r="AP109" s="474"/>
      <c r="AQ109" s="414"/>
      <c r="AR109" s="414"/>
      <c r="AS109" s="414"/>
      <c r="AT109" s="414"/>
      <c r="AU109" s="414"/>
      <c r="AV109" s="414"/>
      <c r="AW109" s="414"/>
      <c r="AX109" s="414"/>
      <c r="AY109" s="414"/>
      <c r="AZ109" s="414"/>
      <c r="BA109" s="416"/>
      <c r="BB109" s="416"/>
      <c r="BC109" s="416"/>
      <c r="BD109" s="416"/>
      <c r="BE109" s="416"/>
      <c r="BF109" s="416"/>
      <c r="BG109" s="416"/>
      <c r="BH109" s="416"/>
      <c r="BI109" s="416"/>
      <c r="BJ109" s="416"/>
      <c r="BK109" s="416"/>
      <c r="BL109" s="416"/>
      <c r="BM109" s="416"/>
      <c r="BN109" s="416"/>
      <c r="BO109" s="416"/>
      <c r="BP109" s="416"/>
      <c r="BQ109" s="416"/>
      <c r="BR109" s="416"/>
      <c r="BS109" s="416"/>
      <c r="BT109" s="416"/>
      <c r="BU109" s="416"/>
      <c r="BV109" s="416"/>
      <c r="BW109" s="416"/>
      <c r="BX109" s="416"/>
      <c r="BY109" s="416"/>
      <c r="BZ109" s="416"/>
    </row>
    <row r="110" spans="1:78" s="36" customFormat="1" ht="15.95" customHeight="1">
      <c r="A110" s="411"/>
      <c r="B110" s="654" t="s">
        <v>79</v>
      </c>
      <c r="C110" s="412"/>
      <c r="D110" s="413"/>
      <c r="E110" s="414">
        <v>5</v>
      </c>
      <c r="F110" s="415"/>
      <c r="G110" s="413"/>
      <c r="H110" s="414">
        <v>10</v>
      </c>
      <c r="I110" s="415"/>
      <c r="J110" s="413"/>
      <c r="K110" s="416">
        <v>15</v>
      </c>
      <c r="L110" s="417"/>
      <c r="M110" s="413"/>
      <c r="N110" s="416">
        <v>25</v>
      </c>
      <c r="O110" s="415"/>
      <c r="P110" s="413"/>
      <c r="Q110" s="416">
        <v>35</v>
      </c>
      <c r="R110" s="419"/>
      <c r="S110" s="413"/>
      <c r="T110" s="416">
        <v>45</v>
      </c>
      <c r="U110" s="430"/>
      <c r="V110" s="413"/>
      <c r="W110" s="414">
        <v>55</v>
      </c>
      <c r="X110" s="419"/>
      <c r="Y110" s="413"/>
      <c r="Z110" s="414">
        <v>65</v>
      </c>
      <c r="AA110" s="415"/>
      <c r="AB110" s="413"/>
      <c r="AC110" s="414">
        <v>75</v>
      </c>
      <c r="AD110" s="430"/>
      <c r="AE110" s="413"/>
      <c r="AF110" s="414">
        <v>85</v>
      </c>
      <c r="AG110" s="415"/>
      <c r="AH110" s="413"/>
      <c r="AI110" s="414">
        <v>95</v>
      </c>
      <c r="AJ110" s="419"/>
      <c r="AK110" s="431"/>
      <c r="AL110" s="414">
        <v>100</v>
      </c>
      <c r="AM110" s="430"/>
      <c r="AN110" s="473"/>
      <c r="AO110" s="664"/>
      <c r="AP110" s="474"/>
      <c r="AQ110" s="414"/>
      <c r="AR110" s="414"/>
      <c r="AS110" s="414"/>
      <c r="AT110" s="414"/>
      <c r="AU110" s="414"/>
      <c r="AV110" s="414"/>
      <c r="AW110" s="414"/>
      <c r="AX110" s="414"/>
      <c r="AY110" s="414"/>
      <c r="AZ110" s="414"/>
      <c r="BA110" s="414"/>
      <c r="BB110" s="414"/>
      <c r="BC110" s="414"/>
      <c r="BD110" s="414"/>
      <c r="BE110" s="414"/>
      <c r="BF110" s="414"/>
      <c r="BG110" s="414"/>
      <c r="BH110" s="414"/>
      <c r="BI110" s="414"/>
      <c r="BJ110" s="414"/>
      <c r="BK110" s="414"/>
      <c r="BL110" s="414"/>
      <c r="BM110" s="414"/>
      <c r="BN110" s="414"/>
      <c r="BO110" s="414"/>
      <c r="BP110" s="414"/>
      <c r="BQ110" s="414"/>
      <c r="BR110" s="414"/>
      <c r="BS110" s="414"/>
      <c r="BT110" s="414"/>
      <c r="BU110" s="414"/>
      <c r="BV110" s="414"/>
      <c r="BW110" s="414"/>
      <c r="BX110" s="414"/>
      <c r="BY110" s="414"/>
      <c r="BZ110" s="414"/>
    </row>
    <row r="111" spans="1:78" s="36" customFormat="1" ht="15.95" customHeight="1">
      <c r="A111" s="411">
        <v>33</v>
      </c>
      <c r="B111" s="654"/>
      <c r="C111" s="420">
        <f>'INPUT DATA'!D107</f>
        <v>26812000</v>
      </c>
      <c r="D111" s="421">
        <f>'INPUT DATA'!H107</f>
        <v>5</v>
      </c>
      <c r="E111" s="422"/>
      <c r="F111" s="432">
        <f>'INPUT DATA'!I107</f>
        <v>0</v>
      </c>
      <c r="G111" s="421">
        <f>'INPUT DATA'!J107</f>
        <v>15</v>
      </c>
      <c r="H111" s="422"/>
      <c r="I111" s="432">
        <f>'INPUT DATA'!K107</f>
        <v>0</v>
      </c>
      <c r="J111" s="421">
        <f>'INPUT DATA'!L107</f>
        <v>15</v>
      </c>
      <c r="K111" s="422"/>
      <c r="L111" s="423">
        <f>'INPUT DATA'!M107</f>
        <v>11.230978666268834</v>
      </c>
      <c r="M111" s="421">
        <f>'INPUT DATA'!N107</f>
        <v>23</v>
      </c>
      <c r="N111" s="422"/>
      <c r="O111" s="423">
        <f>'INPUT DATA'!O107</f>
        <v>20.145830225272267</v>
      </c>
      <c r="P111" s="421">
        <f>'INPUT DATA'!P107</f>
        <v>24</v>
      </c>
      <c r="Q111" s="422"/>
      <c r="R111" s="423">
        <f>'INPUT DATA'!Q107</f>
        <v>21.275921229300312</v>
      </c>
      <c r="S111" s="421">
        <f>'INPUT DATA'!R107</f>
        <v>24</v>
      </c>
      <c r="T111" s="422"/>
      <c r="U111" s="423">
        <f>'INPUT DATA'!S107</f>
        <v>23.606967029688199</v>
      </c>
      <c r="V111" s="421">
        <f>'INPUT DATA'!T107</f>
        <v>30</v>
      </c>
      <c r="W111" s="422"/>
      <c r="X111" s="423">
        <f>'INPUT DATA'!U107</f>
        <v>26.893741608235118</v>
      </c>
      <c r="Y111" s="421">
        <f>'INPUT DATA'!V107</f>
        <v>34</v>
      </c>
      <c r="Z111" s="422"/>
      <c r="AA111" s="423">
        <f>'INPUT DATA'!W107</f>
        <v>33.187565269282409</v>
      </c>
      <c r="AB111" s="421">
        <f>'INPUT DATA'!X107</f>
        <v>75</v>
      </c>
      <c r="AC111" s="422"/>
      <c r="AD111" s="423">
        <f>'INPUT DATA'!Y107</f>
        <v>33.187565269282409</v>
      </c>
      <c r="AE111" s="424">
        <v>85</v>
      </c>
      <c r="AF111" s="422"/>
      <c r="AG111" s="423">
        <f>'INPUT DATA'!AA107</f>
        <v>53.467663732657023</v>
      </c>
      <c r="AH111" s="424">
        <v>97</v>
      </c>
      <c r="AI111" s="422"/>
      <c r="AJ111" s="423">
        <f>'INPUT DATA'!AC107</f>
        <v>56.782410860808596</v>
      </c>
      <c r="AK111" s="421">
        <f t="shared" si="32"/>
        <v>100</v>
      </c>
      <c r="AL111" s="422"/>
      <c r="AM111" s="423">
        <f>'INPUT DATA'!AE107</f>
        <v>82.840705654184688</v>
      </c>
      <c r="AO111" s="664"/>
      <c r="AP111" s="47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414"/>
      <c r="BA111" s="414"/>
      <c r="BB111" s="475"/>
      <c r="BC111" s="414"/>
      <c r="BD111" s="414"/>
      <c r="BE111" s="475"/>
      <c r="BF111" s="414"/>
      <c r="BG111" s="414"/>
      <c r="BH111" s="475"/>
      <c r="BI111" s="414"/>
      <c r="BJ111" s="414"/>
      <c r="BK111" s="475"/>
      <c r="BL111" s="414"/>
      <c r="BM111" s="414"/>
      <c r="BN111" s="475"/>
      <c r="BO111" s="414"/>
      <c r="BP111" s="414"/>
      <c r="BQ111" s="475"/>
      <c r="BR111" s="414"/>
      <c r="BS111" s="414"/>
      <c r="BT111" s="475"/>
      <c r="BU111" s="416"/>
      <c r="BV111" s="416"/>
      <c r="BW111" s="475"/>
      <c r="BX111" s="416"/>
      <c r="BY111" s="416"/>
      <c r="BZ111" s="416"/>
    </row>
    <row r="112" spans="1:78" s="36" customFormat="1" ht="15.95" customHeight="1">
      <c r="A112" s="425"/>
      <c r="B112" s="654"/>
      <c r="C112" s="434"/>
      <c r="D112" s="427"/>
      <c r="E112" s="435">
        <f>F111</f>
        <v>0</v>
      </c>
      <c r="F112" s="440"/>
      <c r="G112" s="439"/>
      <c r="H112" s="435">
        <f>I111</f>
        <v>0</v>
      </c>
      <c r="I112" s="429"/>
      <c r="J112" s="427"/>
      <c r="K112" s="428">
        <f>L111</f>
        <v>11.230978666268834</v>
      </c>
      <c r="L112" s="429"/>
      <c r="M112" s="427"/>
      <c r="N112" s="428">
        <f>O111</f>
        <v>20.145830225272267</v>
      </c>
      <c r="O112" s="429"/>
      <c r="P112" s="427"/>
      <c r="Q112" s="428">
        <f>R111</f>
        <v>21.275921229300312</v>
      </c>
      <c r="R112" s="429"/>
      <c r="S112" s="427"/>
      <c r="T112" s="428">
        <f>U111</f>
        <v>23.606967029688199</v>
      </c>
      <c r="U112" s="429"/>
      <c r="V112" s="427"/>
      <c r="W112" s="428">
        <f>X111</f>
        <v>26.893741608235118</v>
      </c>
      <c r="X112" s="429"/>
      <c r="Y112" s="427"/>
      <c r="Z112" s="428">
        <f>AA111</f>
        <v>33.187565269282409</v>
      </c>
      <c r="AA112" s="429"/>
      <c r="AB112" s="427"/>
      <c r="AC112" s="428">
        <f>AD111</f>
        <v>33.187565269282409</v>
      </c>
      <c r="AD112" s="429"/>
      <c r="AE112" s="427"/>
      <c r="AF112" s="428">
        <f>AG111</f>
        <v>53.467663732657023</v>
      </c>
      <c r="AG112" s="429"/>
      <c r="AH112" s="427"/>
      <c r="AI112" s="428">
        <f>AJ111</f>
        <v>56.782410860808596</v>
      </c>
      <c r="AJ112" s="429"/>
      <c r="AK112" s="427"/>
      <c r="AL112" s="428">
        <f>AM111</f>
        <v>82.840705654184688</v>
      </c>
      <c r="AM112" s="429"/>
      <c r="AO112" s="664"/>
      <c r="AP112" s="47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414"/>
      <c r="BA112" s="475"/>
      <c r="BB112" s="414"/>
      <c r="BC112" s="414"/>
      <c r="BD112" s="475"/>
      <c r="BE112" s="414"/>
      <c r="BF112" s="414"/>
      <c r="BG112" s="475"/>
      <c r="BH112" s="414"/>
      <c r="BI112" s="414"/>
      <c r="BJ112" s="475"/>
      <c r="BK112" s="414"/>
      <c r="BL112" s="414"/>
      <c r="BM112" s="475"/>
      <c r="BN112" s="414"/>
      <c r="BO112" s="414"/>
      <c r="BP112" s="475"/>
      <c r="BQ112" s="414"/>
      <c r="BR112" s="414"/>
      <c r="BS112" s="475"/>
      <c r="BT112" s="414"/>
      <c r="BU112" s="416"/>
      <c r="BV112" s="475"/>
      <c r="BW112" s="416"/>
      <c r="BX112" s="416"/>
      <c r="BY112" s="416"/>
      <c r="BZ112" s="416"/>
    </row>
    <row r="113" spans="1:78" s="36" customFormat="1" ht="15.95" customHeight="1">
      <c r="A113" s="411"/>
      <c r="B113" s="654" t="s">
        <v>137</v>
      </c>
      <c r="C113" s="412"/>
      <c r="D113" s="413"/>
      <c r="E113" s="414">
        <v>5</v>
      </c>
      <c r="F113" s="415"/>
      <c r="G113" s="413"/>
      <c r="H113" s="414">
        <v>10</v>
      </c>
      <c r="I113" s="415"/>
      <c r="J113" s="413"/>
      <c r="K113" s="416">
        <v>15</v>
      </c>
      <c r="L113" s="417"/>
      <c r="M113" s="413"/>
      <c r="N113" s="416">
        <v>25</v>
      </c>
      <c r="O113" s="415"/>
      <c r="P113" s="413"/>
      <c r="Q113" s="416">
        <v>35</v>
      </c>
      <c r="R113" s="419"/>
      <c r="S113" s="413"/>
      <c r="T113" s="416">
        <v>45</v>
      </c>
      <c r="U113" s="430"/>
      <c r="V113" s="413"/>
      <c r="W113" s="414">
        <v>55</v>
      </c>
      <c r="X113" s="419"/>
      <c r="Y113" s="413"/>
      <c r="Z113" s="414">
        <v>65</v>
      </c>
      <c r="AA113" s="415"/>
      <c r="AB113" s="413"/>
      <c r="AC113" s="414">
        <v>75</v>
      </c>
      <c r="AD113" s="430"/>
      <c r="AE113" s="413"/>
      <c r="AF113" s="414">
        <v>85</v>
      </c>
      <c r="AG113" s="415"/>
      <c r="AH113" s="413"/>
      <c r="AI113" s="414">
        <v>95</v>
      </c>
      <c r="AJ113" s="419"/>
      <c r="AK113" s="431"/>
      <c r="AL113" s="414">
        <v>100</v>
      </c>
      <c r="AM113" s="430"/>
      <c r="AN113" s="473"/>
      <c r="AO113" s="664"/>
      <c r="AP113" s="474"/>
      <c r="AQ113" s="414"/>
      <c r="AR113" s="414"/>
      <c r="AS113" s="414"/>
      <c r="AT113" s="414"/>
      <c r="AU113" s="414"/>
      <c r="AV113" s="414"/>
      <c r="AW113" s="414"/>
      <c r="AX113" s="414"/>
      <c r="AY113" s="414"/>
      <c r="AZ113" s="414"/>
      <c r="BA113" s="414"/>
      <c r="BB113" s="414"/>
      <c r="BC113" s="414"/>
      <c r="BD113" s="414"/>
      <c r="BE113" s="414"/>
      <c r="BF113" s="414"/>
      <c r="BG113" s="414"/>
      <c r="BH113" s="414"/>
      <c r="BI113" s="414"/>
      <c r="BJ113" s="414"/>
      <c r="BK113" s="414"/>
      <c r="BL113" s="414"/>
      <c r="BM113" s="414"/>
      <c r="BN113" s="414"/>
      <c r="BO113" s="414"/>
      <c r="BP113" s="414"/>
      <c r="BQ113" s="414"/>
      <c r="BR113" s="414"/>
      <c r="BS113" s="414"/>
      <c r="BT113" s="414"/>
      <c r="BU113" s="414"/>
      <c r="BV113" s="414"/>
      <c r="BW113" s="414"/>
      <c r="BX113" s="414"/>
      <c r="BY113" s="414"/>
      <c r="BZ113" s="414"/>
    </row>
    <row r="114" spans="1:78" s="36" customFormat="1" ht="15.95" customHeight="1">
      <c r="A114" s="411">
        <v>34</v>
      </c>
      <c r="B114" s="654"/>
      <c r="C114" s="420">
        <f>'INPUT DATA'!D110</f>
        <v>5000000</v>
      </c>
      <c r="D114" s="421">
        <f>'INPUT DATA'!H110</f>
        <v>5</v>
      </c>
      <c r="E114" s="422"/>
      <c r="F114" s="432">
        <f>'INPUT DATA'!I110</f>
        <v>0</v>
      </c>
      <c r="G114" s="421">
        <f>'INPUT DATA'!J110</f>
        <v>10</v>
      </c>
      <c r="H114" s="422"/>
      <c r="I114" s="432">
        <f>'INPUT DATA'!K110</f>
        <v>0</v>
      </c>
      <c r="J114" s="421">
        <f>'INPUT DATA'!L110</f>
        <v>10</v>
      </c>
      <c r="K114" s="422"/>
      <c r="L114" s="423">
        <f>'INPUT DATA'!M110</f>
        <v>6.5</v>
      </c>
      <c r="M114" s="421">
        <f>'INPUT DATA'!N110</f>
        <v>45</v>
      </c>
      <c r="N114" s="422"/>
      <c r="O114" s="423">
        <f>'INPUT DATA'!O110</f>
        <v>42.594999999999999</v>
      </c>
      <c r="P114" s="421">
        <f>'INPUT DATA'!P110</f>
        <v>43</v>
      </c>
      <c r="Q114" s="422"/>
      <c r="R114" s="423">
        <f>'INPUT DATA'!Q110</f>
        <v>42.594999999999999</v>
      </c>
      <c r="S114" s="421">
        <f>'INPUT DATA'!R110</f>
        <v>43</v>
      </c>
      <c r="T114" s="422"/>
      <c r="U114" s="423">
        <f>'INPUT DATA'!S110</f>
        <v>42.594999999999999</v>
      </c>
      <c r="V114" s="421">
        <f>'INPUT DATA'!T110</f>
        <v>45</v>
      </c>
      <c r="W114" s="422"/>
      <c r="X114" s="423">
        <f>'INPUT DATA'!U110</f>
        <v>42.594999999999999</v>
      </c>
      <c r="Y114" s="421">
        <f>'INPUT DATA'!V110</f>
        <v>43</v>
      </c>
      <c r="Z114" s="422"/>
      <c r="AA114" s="423">
        <f>'INPUT DATA'!W110</f>
        <v>42.594999999999999</v>
      </c>
      <c r="AB114" s="421">
        <f>'INPUT DATA'!X110</f>
        <v>70</v>
      </c>
      <c r="AC114" s="422"/>
      <c r="AD114" s="423">
        <f>'INPUT DATA'!Y110</f>
        <v>42.594999999999999</v>
      </c>
      <c r="AE114" s="424">
        <v>95</v>
      </c>
      <c r="AF114" s="422"/>
      <c r="AG114" s="423">
        <f>'INPUT DATA'!AA110</f>
        <v>94.894999999999996</v>
      </c>
      <c r="AH114" s="424">
        <v>95</v>
      </c>
      <c r="AI114" s="422"/>
      <c r="AJ114" s="423">
        <f>'INPUT DATA'!AC110</f>
        <v>94.894999999999996</v>
      </c>
      <c r="AK114" s="421">
        <f t="shared" si="32"/>
        <v>100</v>
      </c>
      <c r="AL114" s="422"/>
      <c r="AM114" s="423">
        <f>'INPUT DATA'!AE110</f>
        <v>97.894999999999996</v>
      </c>
      <c r="AO114" s="664"/>
      <c r="AP114" s="474"/>
      <c r="AQ114" s="414"/>
      <c r="AR114" s="414"/>
      <c r="AS114" s="414"/>
      <c r="AT114" s="414"/>
      <c r="AU114" s="414"/>
      <c r="AV114" s="414"/>
      <c r="AW114" s="414"/>
      <c r="AX114" s="414"/>
      <c r="AY114" s="414"/>
      <c r="AZ114" s="414"/>
      <c r="BA114" s="414"/>
      <c r="BB114" s="414"/>
      <c r="BC114" s="414"/>
      <c r="BD114" s="414"/>
      <c r="BE114" s="414"/>
      <c r="BF114" s="414"/>
      <c r="BG114" s="414"/>
      <c r="BH114" s="414"/>
      <c r="BI114" s="414"/>
      <c r="BJ114" s="414"/>
      <c r="BK114" s="414"/>
      <c r="BL114" s="414"/>
      <c r="BM114" s="414"/>
      <c r="BN114" s="414"/>
      <c r="BO114" s="414"/>
      <c r="BP114" s="414"/>
      <c r="BQ114" s="414"/>
      <c r="BR114" s="414"/>
      <c r="BS114" s="414"/>
      <c r="BT114" s="414"/>
      <c r="BU114" s="416"/>
      <c r="BV114" s="416"/>
      <c r="BW114" s="416"/>
      <c r="BX114" s="416"/>
      <c r="BY114" s="416"/>
      <c r="BZ114" s="416"/>
    </row>
    <row r="115" spans="1:78" s="36" customFormat="1" ht="15.95" customHeight="1">
      <c r="A115" s="425"/>
      <c r="B115" s="654"/>
      <c r="C115" s="426"/>
      <c r="D115" s="427"/>
      <c r="E115" s="428">
        <f>F114</f>
        <v>0</v>
      </c>
      <c r="F115" s="429"/>
      <c r="G115" s="427"/>
      <c r="H115" s="428">
        <f>I114</f>
        <v>0</v>
      </c>
      <c r="I115" s="429"/>
      <c r="J115" s="427"/>
      <c r="K115" s="428">
        <f>L114</f>
        <v>6.5</v>
      </c>
      <c r="L115" s="429"/>
      <c r="M115" s="427"/>
      <c r="N115" s="428">
        <f>O114</f>
        <v>42.594999999999999</v>
      </c>
      <c r="O115" s="429"/>
      <c r="P115" s="427"/>
      <c r="Q115" s="428">
        <f>R114</f>
        <v>42.594999999999999</v>
      </c>
      <c r="R115" s="429"/>
      <c r="S115" s="427"/>
      <c r="T115" s="428">
        <f>U114</f>
        <v>42.594999999999999</v>
      </c>
      <c r="U115" s="429"/>
      <c r="V115" s="427"/>
      <c r="W115" s="428">
        <f>X114</f>
        <v>42.594999999999999</v>
      </c>
      <c r="X115" s="429"/>
      <c r="Y115" s="427"/>
      <c r="Z115" s="428">
        <f>AA114</f>
        <v>42.594999999999999</v>
      </c>
      <c r="AA115" s="429"/>
      <c r="AB115" s="427"/>
      <c r="AC115" s="428">
        <f>AD114</f>
        <v>42.594999999999999</v>
      </c>
      <c r="AD115" s="429"/>
      <c r="AE115" s="427"/>
      <c r="AF115" s="428">
        <f>AG114</f>
        <v>94.894999999999996</v>
      </c>
      <c r="AG115" s="429"/>
      <c r="AH115" s="427"/>
      <c r="AI115" s="428">
        <f>AJ114</f>
        <v>94.894999999999996</v>
      </c>
      <c r="AJ115" s="429"/>
      <c r="AK115" s="427"/>
      <c r="AL115" s="428">
        <f>AM114</f>
        <v>97.894999999999996</v>
      </c>
      <c r="AM115" s="429"/>
      <c r="AO115" s="664"/>
      <c r="AP115" s="474"/>
      <c r="AQ115" s="414"/>
      <c r="AR115" s="414"/>
      <c r="AS115" s="414"/>
      <c r="AT115" s="414"/>
      <c r="AU115" s="414"/>
      <c r="AV115" s="414"/>
      <c r="AW115" s="414"/>
      <c r="AX115" s="416"/>
      <c r="AY115" s="416"/>
      <c r="AZ115" s="416"/>
      <c r="BA115" s="416"/>
      <c r="BB115" s="416"/>
      <c r="BC115" s="416"/>
      <c r="BD115" s="416"/>
      <c r="BE115" s="416"/>
      <c r="BF115" s="416"/>
      <c r="BG115" s="416"/>
      <c r="BH115" s="416"/>
      <c r="BI115" s="416"/>
      <c r="BJ115" s="416"/>
      <c r="BK115" s="416"/>
      <c r="BL115" s="416"/>
      <c r="BM115" s="416"/>
      <c r="BN115" s="416"/>
      <c r="BO115" s="416"/>
      <c r="BP115" s="416"/>
      <c r="BQ115" s="416"/>
      <c r="BR115" s="416"/>
      <c r="BS115" s="416"/>
      <c r="BT115" s="416"/>
      <c r="BU115" s="416"/>
      <c r="BV115" s="416"/>
      <c r="BW115" s="416"/>
      <c r="BX115" s="416"/>
      <c r="BY115" s="416"/>
      <c r="BZ115" s="416"/>
    </row>
    <row r="116" spans="1:78" s="36" customFormat="1" ht="15.95" customHeight="1">
      <c r="A116" s="411"/>
      <c r="B116" s="654" t="s">
        <v>136</v>
      </c>
      <c r="C116" s="412"/>
      <c r="D116" s="413"/>
      <c r="E116" s="414">
        <v>5</v>
      </c>
      <c r="F116" s="415"/>
      <c r="G116" s="413"/>
      <c r="H116" s="414">
        <v>10</v>
      </c>
      <c r="I116" s="415"/>
      <c r="J116" s="413"/>
      <c r="K116" s="416">
        <v>15</v>
      </c>
      <c r="L116" s="417"/>
      <c r="M116" s="413"/>
      <c r="N116" s="416">
        <v>25</v>
      </c>
      <c r="O116" s="415"/>
      <c r="P116" s="413"/>
      <c r="Q116" s="416">
        <v>35</v>
      </c>
      <c r="R116" s="419"/>
      <c r="S116" s="413"/>
      <c r="T116" s="416">
        <v>45</v>
      </c>
      <c r="U116" s="430"/>
      <c r="V116" s="413"/>
      <c r="W116" s="414">
        <v>55</v>
      </c>
      <c r="X116" s="419"/>
      <c r="Y116" s="413"/>
      <c r="Z116" s="414">
        <v>65</v>
      </c>
      <c r="AA116" s="415"/>
      <c r="AB116" s="413"/>
      <c r="AC116" s="414">
        <v>75</v>
      </c>
      <c r="AD116" s="430"/>
      <c r="AE116" s="413"/>
      <c r="AF116" s="414">
        <v>85</v>
      </c>
      <c r="AG116" s="415"/>
      <c r="AH116" s="413"/>
      <c r="AI116" s="414">
        <v>95</v>
      </c>
      <c r="AJ116" s="419"/>
      <c r="AK116" s="431"/>
      <c r="AL116" s="414">
        <v>100</v>
      </c>
      <c r="AM116" s="430"/>
      <c r="AN116" s="473"/>
      <c r="AO116" s="664"/>
      <c r="AP116" s="474"/>
      <c r="AQ116" s="414"/>
      <c r="AR116" s="414"/>
      <c r="AS116" s="414"/>
      <c r="AT116" s="414"/>
      <c r="AU116" s="414"/>
      <c r="AV116" s="414"/>
      <c r="AW116" s="414"/>
      <c r="AX116" s="414"/>
      <c r="AY116" s="414"/>
      <c r="AZ116" s="414"/>
      <c r="BA116" s="414"/>
      <c r="BB116" s="414"/>
      <c r="BC116" s="414"/>
      <c r="BD116" s="414"/>
      <c r="BE116" s="414"/>
      <c r="BF116" s="414"/>
      <c r="BG116" s="414"/>
      <c r="BH116" s="414"/>
      <c r="BI116" s="414"/>
      <c r="BJ116" s="414"/>
      <c r="BK116" s="414"/>
      <c r="BL116" s="414"/>
      <c r="BM116" s="414"/>
      <c r="BN116" s="414"/>
      <c r="BO116" s="414"/>
      <c r="BP116" s="414"/>
      <c r="BQ116" s="414"/>
      <c r="BR116" s="414"/>
      <c r="BS116" s="414"/>
      <c r="BT116" s="414"/>
      <c r="BU116" s="414"/>
      <c r="BV116" s="414"/>
      <c r="BW116" s="475"/>
      <c r="BX116" s="414"/>
      <c r="BY116" s="414"/>
      <c r="BZ116" s="414"/>
    </row>
    <row r="117" spans="1:78" s="36" customFormat="1" ht="15.95" customHeight="1">
      <c r="A117" s="411">
        <v>35</v>
      </c>
      <c r="B117" s="654"/>
      <c r="C117" s="420">
        <f>'INPUT DATA'!D113</f>
        <v>25000000</v>
      </c>
      <c r="D117" s="421">
        <f>'INPUT DATA'!H113</f>
        <v>5</v>
      </c>
      <c r="E117" s="422"/>
      <c r="F117" s="432">
        <f>'INPUT DATA'!I113</f>
        <v>0</v>
      </c>
      <c r="G117" s="421">
        <f>'INPUT DATA'!J113</f>
        <v>10</v>
      </c>
      <c r="H117" s="422"/>
      <c r="I117" s="432">
        <f>'INPUT DATA'!K113</f>
        <v>0</v>
      </c>
      <c r="J117" s="421">
        <f>'INPUT DATA'!L113</f>
        <v>10</v>
      </c>
      <c r="K117" s="422"/>
      <c r="L117" s="423">
        <f>'INPUT DATA'!M113</f>
        <v>0</v>
      </c>
      <c r="M117" s="421">
        <f>'INPUT DATA'!N113</f>
        <v>11</v>
      </c>
      <c r="N117" s="422"/>
      <c r="O117" s="423">
        <f>'INPUT DATA'!O113</f>
        <v>10.76</v>
      </c>
      <c r="P117" s="421">
        <f>'INPUT DATA'!P113</f>
        <v>11</v>
      </c>
      <c r="Q117" s="422"/>
      <c r="R117" s="423">
        <f>'INPUT DATA'!Q113</f>
        <v>10.76</v>
      </c>
      <c r="S117" s="421">
        <f>'INPUT DATA'!R113</f>
        <v>11</v>
      </c>
      <c r="T117" s="422"/>
      <c r="U117" s="423">
        <f>'INPUT DATA'!S113</f>
        <v>10.76</v>
      </c>
      <c r="V117" s="421">
        <f>'INPUT DATA'!T113</f>
        <v>11</v>
      </c>
      <c r="W117" s="422"/>
      <c r="X117" s="423">
        <f>'INPUT DATA'!U113</f>
        <v>10.76</v>
      </c>
      <c r="Y117" s="421">
        <f>'INPUT DATA'!V113</f>
        <v>11</v>
      </c>
      <c r="Z117" s="422"/>
      <c r="AA117" s="423">
        <f>'INPUT DATA'!W113</f>
        <v>10.76</v>
      </c>
      <c r="AB117" s="421">
        <f>'INPUT DATA'!X113</f>
        <v>90</v>
      </c>
      <c r="AC117" s="422"/>
      <c r="AD117" s="423">
        <f>'INPUT DATA'!Y113</f>
        <v>10.76</v>
      </c>
      <c r="AE117" s="424">
        <v>95</v>
      </c>
      <c r="AF117" s="422"/>
      <c r="AG117" s="423">
        <f>'INPUT DATA'!AA113</f>
        <v>73.099999999999994</v>
      </c>
      <c r="AH117" s="424">
        <v>95</v>
      </c>
      <c r="AI117" s="422"/>
      <c r="AJ117" s="423">
        <f>'INPUT DATA'!AC113</f>
        <v>77.491200000000006</v>
      </c>
      <c r="AK117" s="421">
        <f t="shared" si="32"/>
        <v>100</v>
      </c>
      <c r="AL117" s="422"/>
      <c r="AM117" s="423">
        <f>'INPUT DATA'!AE113</f>
        <v>91.891199999999998</v>
      </c>
      <c r="AO117" s="664"/>
      <c r="AP117" s="474"/>
      <c r="AQ117" s="414"/>
      <c r="AR117" s="414"/>
      <c r="AS117" s="414"/>
      <c r="AT117" s="414"/>
      <c r="AU117" s="414"/>
      <c r="AV117" s="414"/>
      <c r="AW117" s="414"/>
      <c r="AX117" s="414"/>
      <c r="AY117" s="414"/>
      <c r="AZ117" s="414"/>
      <c r="BA117" s="414"/>
      <c r="BB117" s="475"/>
      <c r="BC117" s="414"/>
      <c r="BD117" s="414"/>
      <c r="BE117" s="475"/>
      <c r="BF117" s="414"/>
      <c r="BG117" s="414"/>
      <c r="BH117" s="475"/>
      <c r="BI117" s="414"/>
      <c r="BJ117" s="414"/>
      <c r="BK117" s="475"/>
      <c r="BL117" s="414"/>
      <c r="BM117" s="414"/>
      <c r="BN117" s="475"/>
      <c r="BO117" s="414"/>
      <c r="BP117" s="414"/>
      <c r="BQ117" s="475"/>
      <c r="BR117" s="414"/>
      <c r="BS117" s="414"/>
      <c r="BT117" s="475"/>
      <c r="BU117" s="416"/>
      <c r="BV117" s="416"/>
      <c r="BW117" s="475"/>
      <c r="BX117" s="416"/>
      <c r="BY117" s="416"/>
      <c r="BZ117" s="416"/>
    </row>
    <row r="118" spans="1:78" s="36" customFormat="1" ht="15.95" customHeight="1">
      <c r="A118" s="425"/>
      <c r="B118" s="654"/>
      <c r="C118" s="434"/>
      <c r="D118" s="427"/>
      <c r="E118" s="435">
        <f>F117</f>
        <v>0</v>
      </c>
      <c r="F118" s="429"/>
      <c r="G118" s="427"/>
      <c r="H118" s="435">
        <f>I117</f>
        <v>0</v>
      </c>
      <c r="I118" s="429"/>
      <c r="J118" s="427"/>
      <c r="K118" s="428">
        <f>L117</f>
        <v>0</v>
      </c>
      <c r="L118" s="429"/>
      <c r="M118" s="427"/>
      <c r="N118" s="428">
        <f>O117</f>
        <v>10.76</v>
      </c>
      <c r="O118" s="429"/>
      <c r="P118" s="427"/>
      <c r="Q118" s="428">
        <f>R117</f>
        <v>10.76</v>
      </c>
      <c r="R118" s="429"/>
      <c r="S118" s="427"/>
      <c r="T118" s="428">
        <f>U117</f>
        <v>10.76</v>
      </c>
      <c r="U118" s="429"/>
      <c r="V118" s="427"/>
      <c r="W118" s="428">
        <f>X117</f>
        <v>10.76</v>
      </c>
      <c r="X118" s="429"/>
      <c r="Y118" s="427"/>
      <c r="Z118" s="428">
        <f>AA117</f>
        <v>10.76</v>
      </c>
      <c r="AA118" s="429"/>
      <c r="AB118" s="427"/>
      <c r="AC118" s="428">
        <f>AD117</f>
        <v>10.76</v>
      </c>
      <c r="AD118" s="429"/>
      <c r="AE118" s="427"/>
      <c r="AF118" s="428">
        <f>AG117</f>
        <v>73.099999999999994</v>
      </c>
      <c r="AG118" s="429"/>
      <c r="AH118" s="427"/>
      <c r="AI118" s="428">
        <f>AJ117</f>
        <v>77.491200000000006</v>
      </c>
      <c r="AJ118" s="429"/>
      <c r="AK118" s="427"/>
      <c r="AL118" s="428">
        <f>AM117</f>
        <v>91.891199999999998</v>
      </c>
      <c r="AM118" s="429"/>
      <c r="AO118" s="664"/>
      <c r="AP118" s="474"/>
      <c r="AQ118" s="414"/>
      <c r="AR118" s="414"/>
      <c r="AS118" s="414"/>
      <c r="AT118" s="414"/>
      <c r="AU118" s="414"/>
      <c r="AV118" s="414"/>
      <c r="AW118" s="414"/>
      <c r="AX118" s="414"/>
      <c r="AY118" s="414"/>
      <c r="AZ118" s="414"/>
      <c r="BA118" s="475"/>
      <c r="BB118" s="414"/>
      <c r="BC118" s="414"/>
      <c r="BD118" s="475"/>
      <c r="BE118" s="414"/>
      <c r="BF118" s="414"/>
      <c r="BG118" s="475"/>
      <c r="BH118" s="414"/>
      <c r="BI118" s="414"/>
      <c r="BJ118" s="475"/>
      <c r="BK118" s="414"/>
      <c r="BL118" s="414"/>
      <c r="BM118" s="475"/>
      <c r="BN118" s="414"/>
      <c r="BO118" s="414"/>
      <c r="BP118" s="475"/>
      <c r="BQ118" s="414"/>
      <c r="BR118" s="414"/>
      <c r="BS118" s="475"/>
      <c r="BT118" s="414"/>
      <c r="BU118" s="416"/>
      <c r="BV118" s="475"/>
      <c r="BW118" s="416"/>
      <c r="BX118" s="416"/>
      <c r="BY118" s="416"/>
      <c r="BZ118" s="416"/>
    </row>
    <row r="119" spans="1:78" s="36" customFormat="1" ht="15.95" customHeight="1">
      <c r="A119" s="411"/>
      <c r="B119" s="654" t="s">
        <v>117</v>
      </c>
      <c r="C119" s="412"/>
      <c r="D119" s="413"/>
      <c r="E119" s="414">
        <v>5</v>
      </c>
      <c r="F119" s="415"/>
      <c r="G119" s="413"/>
      <c r="H119" s="414">
        <v>10</v>
      </c>
      <c r="I119" s="415"/>
      <c r="J119" s="413"/>
      <c r="K119" s="416">
        <v>15</v>
      </c>
      <c r="L119" s="417"/>
      <c r="M119" s="413"/>
      <c r="N119" s="416">
        <v>25</v>
      </c>
      <c r="O119" s="415"/>
      <c r="P119" s="413"/>
      <c r="Q119" s="416">
        <v>35</v>
      </c>
      <c r="R119" s="419"/>
      <c r="S119" s="413"/>
      <c r="T119" s="416">
        <v>45</v>
      </c>
      <c r="U119" s="430"/>
      <c r="V119" s="413"/>
      <c r="W119" s="414">
        <v>55</v>
      </c>
      <c r="X119" s="419"/>
      <c r="Y119" s="413"/>
      <c r="Z119" s="414">
        <v>65</v>
      </c>
      <c r="AA119" s="415"/>
      <c r="AB119" s="413"/>
      <c r="AC119" s="414">
        <v>75</v>
      </c>
      <c r="AD119" s="430"/>
      <c r="AE119" s="413"/>
      <c r="AF119" s="414">
        <v>85</v>
      </c>
      <c r="AG119" s="415"/>
      <c r="AH119" s="413"/>
      <c r="AI119" s="414">
        <v>95</v>
      </c>
      <c r="AJ119" s="419"/>
      <c r="AK119" s="431"/>
      <c r="AL119" s="414">
        <v>100</v>
      </c>
      <c r="AM119" s="430"/>
      <c r="AN119" s="473"/>
      <c r="AO119" s="664"/>
      <c r="AP119" s="474"/>
      <c r="AQ119" s="414"/>
      <c r="AR119" s="414"/>
      <c r="AS119" s="414"/>
      <c r="AT119" s="414"/>
      <c r="AU119" s="414"/>
      <c r="AV119" s="414"/>
      <c r="AW119" s="414"/>
      <c r="AX119" s="414"/>
      <c r="AY119" s="414"/>
      <c r="AZ119" s="414"/>
      <c r="BA119" s="414"/>
      <c r="BB119" s="414"/>
      <c r="BC119" s="414"/>
      <c r="BD119" s="414"/>
      <c r="BE119" s="414"/>
      <c r="BF119" s="414"/>
      <c r="BG119" s="414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14"/>
      <c r="BR119" s="414"/>
      <c r="BS119" s="414"/>
      <c r="BT119" s="414"/>
      <c r="BU119" s="414"/>
      <c r="BV119" s="414"/>
      <c r="BW119" s="414"/>
      <c r="BX119" s="414"/>
      <c r="BY119" s="414"/>
      <c r="BZ119" s="414"/>
    </row>
    <row r="120" spans="1:78" s="36" customFormat="1" ht="15.95" customHeight="1">
      <c r="A120" s="411">
        <v>36</v>
      </c>
      <c r="B120" s="654"/>
      <c r="C120" s="420">
        <f>'INPUT DATA'!D116</f>
        <v>12260000</v>
      </c>
      <c r="D120" s="421">
        <f>'INPUT DATA'!H116</f>
        <v>5</v>
      </c>
      <c r="E120" s="422"/>
      <c r="F120" s="432">
        <f>'INPUT DATA'!I116</f>
        <v>0</v>
      </c>
      <c r="G120" s="421">
        <f>'INPUT DATA'!J116</f>
        <v>5</v>
      </c>
      <c r="H120" s="422"/>
      <c r="I120" s="432">
        <f>'INPUT DATA'!K116</f>
        <v>0</v>
      </c>
      <c r="J120" s="421">
        <f>'INPUT DATA'!L116</f>
        <v>15</v>
      </c>
      <c r="K120" s="422"/>
      <c r="L120" s="423">
        <f>'INPUT DATA'!M116</f>
        <v>9.794861337683523</v>
      </c>
      <c r="M120" s="421">
        <f>'INPUT DATA'!N116</f>
        <v>15</v>
      </c>
      <c r="N120" s="422"/>
      <c r="O120" s="423">
        <f>'INPUT DATA'!O116</f>
        <v>11.834013050570963</v>
      </c>
      <c r="P120" s="421">
        <f>'INPUT DATA'!P116</f>
        <v>12</v>
      </c>
      <c r="Q120" s="422"/>
      <c r="R120" s="423">
        <f>'INPUT DATA'!Q116</f>
        <v>11.834013050570963</v>
      </c>
      <c r="S120" s="421">
        <f>'INPUT DATA'!R116</f>
        <v>75</v>
      </c>
      <c r="T120" s="422"/>
      <c r="U120" s="423">
        <f>'INPUT DATA'!S116</f>
        <v>74.249184339314837</v>
      </c>
      <c r="V120" s="421">
        <f>'INPUT DATA'!T116</f>
        <v>75</v>
      </c>
      <c r="W120" s="422"/>
      <c r="X120" s="423">
        <f>'INPUT DATA'!U116</f>
        <v>74.249184339314837</v>
      </c>
      <c r="Y120" s="421">
        <f>'INPUT DATA'!V116</f>
        <v>75</v>
      </c>
      <c r="Z120" s="422"/>
      <c r="AA120" s="423">
        <f>'INPUT DATA'!W116</f>
        <v>74.249184339314837</v>
      </c>
      <c r="AB120" s="421">
        <f>'INPUT DATA'!X116</f>
        <v>80</v>
      </c>
      <c r="AC120" s="422"/>
      <c r="AD120" s="423">
        <f>'INPUT DATA'!Y116</f>
        <v>74.249184339314837</v>
      </c>
      <c r="AE120" s="424">
        <v>85</v>
      </c>
      <c r="AF120" s="422"/>
      <c r="AG120" s="423">
        <f>'INPUT DATA'!AA116</f>
        <v>74.249184339314837</v>
      </c>
      <c r="AH120" s="424">
        <v>90</v>
      </c>
      <c r="AI120" s="422"/>
      <c r="AJ120" s="423">
        <f>'INPUT DATA'!AC116</f>
        <v>77.307911908646005</v>
      </c>
      <c r="AK120" s="421">
        <f t="shared" si="32"/>
        <v>100</v>
      </c>
      <c r="AL120" s="422"/>
      <c r="AM120" s="423">
        <f>'INPUT DATA'!AE116</f>
        <v>99.440456769983683</v>
      </c>
      <c r="AO120" s="664"/>
      <c r="AP120" s="47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14"/>
      <c r="BB120" s="414"/>
      <c r="BC120" s="414"/>
      <c r="BD120" s="414"/>
      <c r="BE120" s="414"/>
      <c r="BF120" s="414"/>
      <c r="BG120" s="414"/>
      <c r="BH120" s="414"/>
      <c r="BI120" s="414"/>
      <c r="BJ120" s="414"/>
      <c r="BK120" s="414"/>
      <c r="BL120" s="414"/>
      <c r="BM120" s="414"/>
      <c r="BN120" s="414"/>
      <c r="BO120" s="414"/>
      <c r="BP120" s="414"/>
      <c r="BQ120" s="414"/>
      <c r="BR120" s="414"/>
      <c r="BS120" s="414"/>
      <c r="BT120" s="414"/>
      <c r="BU120" s="416"/>
      <c r="BV120" s="416"/>
      <c r="BW120" s="416"/>
      <c r="BX120" s="416"/>
      <c r="BY120" s="416"/>
      <c r="BZ120" s="416"/>
    </row>
    <row r="121" spans="1:78" s="36" customFormat="1" ht="15.95" customHeight="1">
      <c r="A121" s="425"/>
      <c r="B121" s="654"/>
      <c r="C121" s="426"/>
      <c r="D121" s="427"/>
      <c r="E121" s="435">
        <f>F120</f>
        <v>0</v>
      </c>
      <c r="F121" s="440"/>
      <c r="G121" s="439"/>
      <c r="H121" s="435">
        <f>I120</f>
        <v>0</v>
      </c>
      <c r="I121" s="429"/>
      <c r="J121" s="427"/>
      <c r="K121" s="428">
        <f>L120</f>
        <v>9.794861337683523</v>
      </c>
      <c r="L121" s="429"/>
      <c r="M121" s="427"/>
      <c r="N121" s="428">
        <f>O120</f>
        <v>11.834013050570963</v>
      </c>
      <c r="O121" s="429"/>
      <c r="P121" s="427"/>
      <c r="Q121" s="428">
        <f>R120</f>
        <v>11.834013050570963</v>
      </c>
      <c r="R121" s="429"/>
      <c r="S121" s="427"/>
      <c r="T121" s="428">
        <f>U120</f>
        <v>74.249184339314837</v>
      </c>
      <c r="U121" s="429"/>
      <c r="V121" s="427"/>
      <c r="W121" s="428">
        <f>X120</f>
        <v>74.249184339314837</v>
      </c>
      <c r="X121" s="429"/>
      <c r="Y121" s="427"/>
      <c r="Z121" s="428">
        <f>AA120</f>
        <v>74.249184339314837</v>
      </c>
      <c r="AA121" s="429"/>
      <c r="AB121" s="427"/>
      <c r="AC121" s="428">
        <f>AD120</f>
        <v>74.249184339314837</v>
      </c>
      <c r="AD121" s="429"/>
      <c r="AE121" s="427"/>
      <c r="AF121" s="428">
        <f>AG120</f>
        <v>74.249184339314837</v>
      </c>
      <c r="AG121" s="429"/>
      <c r="AH121" s="427"/>
      <c r="AI121" s="428">
        <f>AJ120</f>
        <v>77.307911908646005</v>
      </c>
      <c r="AJ121" s="429"/>
      <c r="AK121" s="427"/>
      <c r="AL121" s="428">
        <f>AM120</f>
        <v>99.440456769983683</v>
      </c>
      <c r="AM121" s="429"/>
      <c r="AO121" s="664"/>
      <c r="AP121" s="474"/>
      <c r="AQ121" s="414"/>
      <c r="AR121" s="414"/>
      <c r="AS121" s="414"/>
      <c r="AT121" s="414"/>
      <c r="AU121" s="414"/>
      <c r="AV121" s="414"/>
      <c r="AW121" s="414"/>
      <c r="AX121" s="416"/>
      <c r="AY121" s="416"/>
      <c r="AZ121" s="416"/>
      <c r="BA121" s="416"/>
      <c r="BB121" s="416"/>
      <c r="BC121" s="416"/>
      <c r="BD121" s="416"/>
      <c r="BE121" s="416"/>
      <c r="BF121" s="416"/>
      <c r="BG121" s="416"/>
      <c r="BH121" s="416"/>
      <c r="BI121" s="416"/>
      <c r="BJ121" s="416"/>
      <c r="BK121" s="416"/>
      <c r="BL121" s="416"/>
      <c r="BM121" s="416"/>
      <c r="BN121" s="416"/>
      <c r="BO121" s="416"/>
      <c r="BP121" s="416"/>
      <c r="BQ121" s="416"/>
      <c r="BR121" s="416"/>
      <c r="BS121" s="416"/>
      <c r="BT121" s="416"/>
      <c r="BU121" s="416"/>
      <c r="BV121" s="416"/>
      <c r="BW121" s="416"/>
      <c r="BX121" s="416"/>
      <c r="BY121" s="416"/>
      <c r="BZ121" s="416"/>
    </row>
    <row r="122" spans="1:78" s="36" customFormat="1" ht="15.95" customHeight="1">
      <c r="A122" s="411"/>
      <c r="B122" s="654" t="s">
        <v>119</v>
      </c>
      <c r="C122" s="412"/>
      <c r="D122" s="413"/>
      <c r="E122" s="414">
        <v>5</v>
      </c>
      <c r="F122" s="415"/>
      <c r="G122" s="413"/>
      <c r="H122" s="414">
        <v>10</v>
      </c>
      <c r="I122" s="415"/>
      <c r="J122" s="413"/>
      <c r="K122" s="416">
        <v>15</v>
      </c>
      <c r="L122" s="417"/>
      <c r="M122" s="413"/>
      <c r="N122" s="416">
        <v>25</v>
      </c>
      <c r="O122" s="415"/>
      <c r="P122" s="413"/>
      <c r="Q122" s="416">
        <v>35</v>
      </c>
      <c r="R122" s="419"/>
      <c r="S122" s="413"/>
      <c r="T122" s="416">
        <v>45</v>
      </c>
      <c r="U122" s="430"/>
      <c r="V122" s="413"/>
      <c r="W122" s="414">
        <v>55</v>
      </c>
      <c r="X122" s="419"/>
      <c r="Y122" s="413"/>
      <c r="Z122" s="414">
        <v>65</v>
      </c>
      <c r="AA122" s="415"/>
      <c r="AB122" s="413"/>
      <c r="AC122" s="414">
        <v>75</v>
      </c>
      <c r="AD122" s="430"/>
      <c r="AE122" s="413"/>
      <c r="AF122" s="414">
        <v>85</v>
      </c>
      <c r="AG122" s="415"/>
      <c r="AH122" s="413"/>
      <c r="AI122" s="414">
        <v>95</v>
      </c>
      <c r="AJ122" s="419"/>
      <c r="AK122" s="431"/>
      <c r="AL122" s="414">
        <v>100</v>
      </c>
      <c r="AM122" s="430"/>
    </row>
    <row r="123" spans="1:78" s="36" customFormat="1" ht="15.95" customHeight="1">
      <c r="A123" s="411">
        <v>37</v>
      </c>
      <c r="B123" s="654"/>
      <c r="C123" s="420">
        <f>'INPUT DATA'!D119</f>
        <v>51100000</v>
      </c>
      <c r="D123" s="421">
        <f>'INPUT DATA'!H119</f>
        <v>5</v>
      </c>
      <c r="E123" s="422"/>
      <c r="F123" s="432">
        <f>'INPUT DATA'!I119</f>
        <v>0</v>
      </c>
      <c r="G123" s="421">
        <f>'INPUT DATA'!J119</f>
        <v>10</v>
      </c>
      <c r="H123" s="422"/>
      <c r="I123" s="432">
        <f>'INPUT DATA'!K119</f>
        <v>0</v>
      </c>
      <c r="J123" s="421">
        <f>'INPUT DATA'!L119</f>
        <v>20</v>
      </c>
      <c r="K123" s="422"/>
      <c r="L123" s="423">
        <f>'INPUT DATA'!M119</f>
        <v>16.052499999999998</v>
      </c>
      <c r="M123" s="421">
        <f>'INPUT DATA'!N119</f>
        <v>37</v>
      </c>
      <c r="N123" s="422"/>
      <c r="O123" s="423">
        <f>'INPUT DATA'!O119</f>
        <v>35.115000000000002</v>
      </c>
      <c r="P123" s="421">
        <f>'INPUT DATA'!P119</f>
        <v>36</v>
      </c>
      <c r="Q123" s="422"/>
      <c r="R123" s="423">
        <f>'INPUT DATA'!Q119</f>
        <v>35.115000000000002</v>
      </c>
      <c r="S123" s="421">
        <f>'INPUT DATA'!R119</f>
        <v>36</v>
      </c>
      <c r="T123" s="422"/>
      <c r="U123" s="423">
        <f>'INPUT DATA'!S119</f>
        <v>35.115000000000002</v>
      </c>
      <c r="V123" s="421">
        <f>'INPUT DATA'!T119</f>
        <v>40</v>
      </c>
      <c r="W123" s="422"/>
      <c r="X123" s="423">
        <f>'INPUT DATA'!U119</f>
        <v>35.115000000000002</v>
      </c>
      <c r="Y123" s="421">
        <f>'INPUT DATA'!V119</f>
        <v>44</v>
      </c>
      <c r="Z123" s="422"/>
      <c r="AA123" s="423">
        <f>'INPUT DATA'!W119</f>
        <v>43.414999999999999</v>
      </c>
      <c r="AB123" s="421">
        <f>'INPUT DATA'!X119</f>
        <v>65</v>
      </c>
      <c r="AC123" s="422"/>
      <c r="AD123" s="423">
        <f>'INPUT DATA'!Y119</f>
        <v>43.414999999999999</v>
      </c>
      <c r="AE123" s="424">
        <v>70</v>
      </c>
      <c r="AF123" s="422"/>
      <c r="AG123" s="423">
        <f>'INPUT DATA'!AA119</f>
        <v>14.46477495107632</v>
      </c>
      <c r="AH123" s="424">
        <v>85</v>
      </c>
      <c r="AI123" s="422"/>
      <c r="AJ123" s="423">
        <f>'INPUT DATA'!AC119</f>
        <v>14.46477495107632</v>
      </c>
      <c r="AK123" s="421">
        <f t="shared" si="32"/>
        <v>100</v>
      </c>
      <c r="AL123" s="422"/>
      <c r="AM123" s="423">
        <f>'INPUT DATA'!AE119</f>
        <v>97.021037181996093</v>
      </c>
    </row>
    <row r="124" spans="1:78" s="36" customFormat="1" ht="15.95" customHeight="1">
      <c r="A124" s="425"/>
      <c r="B124" s="654"/>
      <c r="C124" s="434"/>
      <c r="D124" s="427"/>
      <c r="E124" s="435">
        <f>F123</f>
        <v>0</v>
      </c>
      <c r="F124" s="429"/>
      <c r="G124" s="427"/>
      <c r="H124" s="435">
        <f>I123</f>
        <v>0</v>
      </c>
      <c r="I124" s="429"/>
      <c r="J124" s="427"/>
      <c r="K124" s="428">
        <f>L123</f>
        <v>16.052499999999998</v>
      </c>
      <c r="L124" s="429"/>
      <c r="M124" s="427"/>
      <c r="N124" s="428">
        <f>O123</f>
        <v>35.115000000000002</v>
      </c>
      <c r="O124" s="429"/>
      <c r="P124" s="427"/>
      <c r="Q124" s="428">
        <f>R123</f>
        <v>35.115000000000002</v>
      </c>
      <c r="R124" s="429"/>
      <c r="S124" s="427"/>
      <c r="T124" s="428">
        <f>U123</f>
        <v>35.115000000000002</v>
      </c>
      <c r="U124" s="429"/>
      <c r="V124" s="427"/>
      <c r="W124" s="428">
        <f>X123</f>
        <v>35.115000000000002</v>
      </c>
      <c r="X124" s="429"/>
      <c r="Y124" s="427"/>
      <c r="Z124" s="428">
        <f>AA123</f>
        <v>43.414999999999999</v>
      </c>
      <c r="AA124" s="429"/>
      <c r="AB124" s="427"/>
      <c r="AC124" s="428">
        <f>AD123</f>
        <v>43.414999999999999</v>
      </c>
      <c r="AD124" s="429"/>
      <c r="AE124" s="427"/>
      <c r="AF124" s="428">
        <f>AG123</f>
        <v>14.46477495107632</v>
      </c>
      <c r="AG124" s="429"/>
      <c r="AH124" s="427"/>
      <c r="AI124" s="428">
        <f>AJ123</f>
        <v>14.46477495107632</v>
      </c>
      <c r="AJ124" s="429"/>
      <c r="AK124" s="427"/>
      <c r="AL124" s="428">
        <f>AM123</f>
        <v>97.021037181996093</v>
      </c>
      <c r="AM124" s="429"/>
    </row>
    <row r="125" spans="1:78" s="36" customFormat="1" ht="15.95" customHeight="1">
      <c r="A125" s="411"/>
      <c r="B125" s="654" t="s">
        <v>148</v>
      </c>
      <c r="C125" s="412"/>
      <c r="D125" s="413"/>
      <c r="E125" s="414">
        <v>5</v>
      </c>
      <c r="F125" s="415"/>
      <c r="G125" s="413"/>
      <c r="H125" s="414">
        <v>10</v>
      </c>
      <c r="I125" s="415"/>
      <c r="J125" s="413"/>
      <c r="K125" s="416">
        <v>15</v>
      </c>
      <c r="L125" s="417"/>
      <c r="M125" s="413"/>
      <c r="N125" s="416">
        <v>25</v>
      </c>
      <c r="O125" s="415"/>
      <c r="P125" s="413"/>
      <c r="Q125" s="416">
        <v>35</v>
      </c>
      <c r="R125" s="419"/>
      <c r="S125" s="413"/>
      <c r="T125" s="416">
        <v>45</v>
      </c>
      <c r="U125" s="430"/>
      <c r="V125" s="413"/>
      <c r="W125" s="414">
        <v>55</v>
      </c>
      <c r="X125" s="419"/>
      <c r="Y125" s="413"/>
      <c r="Z125" s="414">
        <v>65</v>
      </c>
      <c r="AA125" s="415"/>
      <c r="AB125" s="413"/>
      <c r="AC125" s="414">
        <v>75</v>
      </c>
      <c r="AD125" s="430"/>
      <c r="AE125" s="413"/>
      <c r="AF125" s="414">
        <v>85</v>
      </c>
      <c r="AG125" s="415"/>
      <c r="AH125" s="413"/>
      <c r="AI125" s="414">
        <v>95</v>
      </c>
      <c r="AJ125" s="419"/>
      <c r="AK125" s="431"/>
      <c r="AL125" s="414">
        <v>100</v>
      </c>
      <c r="AM125" s="430"/>
    </row>
    <row r="126" spans="1:78" s="36" customFormat="1" ht="15.95" customHeight="1">
      <c r="A126" s="411">
        <v>38</v>
      </c>
      <c r="B126" s="654"/>
      <c r="C126" s="420">
        <f>'INPUT DATA'!D122</f>
        <v>0</v>
      </c>
      <c r="D126" s="437">
        <f>'INPUT DATA'!H122</f>
        <v>0</v>
      </c>
      <c r="E126" s="438"/>
      <c r="F126" s="432">
        <f>'INPUT DATA'!I122</f>
        <v>0</v>
      </c>
      <c r="G126" s="437">
        <f>'INPUT DATA'!J122</f>
        <v>0</v>
      </c>
      <c r="H126" s="438"/>
      <c r="I126" s="432">
        <f>'INPUT DATA'!K122</f>
        <v>0</v>
      </c>
      <c r="J126" s="437">
        <f>'INPUT DATA'!L122</f>
        <v>0</v>
      </c>
      <c r="K126" s="438"/>
      <c r="L126" s="432">
        <f>'INPUT DATA'!M122</f>
        <v>0</v>
      </c>
      <c r="M126" s="437">
        <f>'INPUT DATA'!N122</f>
        <v>0</v>
      </c>
      <c r="N126" s="438"/>
      <c r="O126" s="432">
        <f>'INPUT DATA'!O122</f>
        <v>0</v>
      </c>
      <c r="P126" s="437">
        <f>'INPUT DATA'!P122</f>
        <v>0</v>
      </c>
      <c r="Q126" s="438"/>
      <c r="R126" s="432">
        <f>'INPUT DATA'!Q122</f>
        <v>0</v>
      </c>
      <c r="S126" s="437">
        <f>'INPUT DATA'!R122</f>
        <v>0</v>
      </c>
      <c r="T126" s="438"/>
      <c r="U126" s="432">
        <f>'INPUT DATA'!S122</f>
        <v>0</v>
      </c>
      <c r="V126" s="437">
        <f>'INPUT DATA'!T122</f>
        <v>0</v>
      </c>
      <c r="W126" s="438"/>
      <c r="X126" s="432">
        <f>'INPUT DATA'!U122</f>
        <v>0</v>
      </c>
      <c r="Y126" s="437">
        <f>'INPUT DATA'!V122</f>
        <v>0</v>
      </c>
      <c r="Z126" s="438"/>
      <c r="AA126" s="432">
        <f>'INPUT DATA'!W122</f>
        <v>0</v>
      </c>
      <c r="AB126" s="421">
        <f>'INPUT DATA'!X122</f>
        <v>0</v>
      </c>
      <c r="AC126" s="438"/>
      <c r="AD126" s="432">
        <f>'INPUT DATA'!Y122</f>
        <v>0</v>
      </c>
      <c r="AE126" s="421">
        <v>0</v>
      </c>
      <c r="AF126" s="422"/>
      <c r="AG126" s="432">
        <f>'INPUT DATA'!AA122</f>
        <v>0</v>
      </c>
      <c r="AH126" s="421">
        <v>0</v>
      </c>
      <c r="AI126" s="422"/>
      <c r="AJ126" s="423">
        <f>'INPUT DATA'!AC122</f>
        <v>0</v>
      </c>
      <c r="AK126" s="421">
        <f t="shared" si="32"/>
        <v>100</v>
      </c>
      <c r="AL126" s="422"/>
      <c r="AM126" s="423">
        <f>'INPUT DATA'!AE122</f>
        <v>0</v>
      </c>
    </row>
    <row r="127" spans="1:78" s="36" customFormat="1" ht="15.95" customHeight="1">
      <c r="A127" s="425"/>
      <c r="B127" s="654"/>
      <c r="C127" s="426"/>
      <c r="D127" s="439"/>
      <c r="E127" s="435">
        <f>F126</f>
        <v>0</v>
      </c>
      <c r="F127" s="440"/>
      <c r="G127" s="439"/>
      <c r="H127" s="435">
        <f>I126</f>
        <v>0</v>
      </c>
      <c r="I127" s="440"/>
      <c r="J127" s="439"/>
      <c r="K127" s="435">
        <f>L126</f>
        <v>0</v>
      </c>
      <c r="L127" s="440"/>
      <c r="M127" s="439"/>
      <c r="N127" s="435">
        <f>O126</f>
        <v>0</v>
      </c>
      <c r="O127" s="440"/>
      <c r="P127" s="439"/>
      <c r="Q127" s="435">
        <f>R126</f>
        <v>0</v>
      </c>
      <c r="R127" s="440"/>
      <c r="S127" s="439"/>
      <c r="T127" s="435">
        <f>U126</f>
        <v>0</v>
      </c>
      <c r="U127" s="440"/>
      <c r="V127" s="439"/>
      <c r="W127" s="435">
        <f>X126</f>
        <v>0</v>
      </c>
      <c r="X127" s="440"/>
      <c r="Y127" s="439"/>
      <c r="Z127" s="435">
        <f>AA126</f>
        <v>0</v>
      </c>
      <c r="AA127" s="440"/>
      <c r="AB127" s="427"/>
      <c r="AC127" s="435">
        <f>AD126</f>
        <v>0</v>
      </c>
      <c r="AD127" s="440"/>
      <c r="AE127" s="427"/>
      <c r="AF127" s="435">
        <f>AG126</f>
        <v>0</v>
      </c>
      <c r="AG127" s="429"/>
      <c r="AH127" s="427"/>
      <c r="AI127" s="428">
        <f>AJ126</f>
        <v>0</v>
      </c>
      <c r="AJ127" s="429"/>
      <c r="AK127" s="427"/>
      <c r="AL127" s="428">
        <f>AM126</f>
        <v>0</v>
      </c>
      <c r="AM127" s="429"/>
    </row>
    <row r="128" spans="1:78" s="36" customFormat="1" ht="15.95" customHeight="1">
      <c r="A128" s="411"/>
      <c r="B128" s="681" t="s">
        <v>149</v>
      </c>
      <c r="C128" s="412"/>
      <c r="D128" s="413"/>
      <c r="E128" s="414">
        <v>5</v>
      </c>
      <c r="F128" s="415"/>
      <c r="G128" s="413"/>
      <c r="H128" s="414">
        <v>10</v>
      </c>
      <c r="I128" s="415"/>
      <c r="J128" s="413"/>
      <c r="K128" s="416">
        <v>15</v>
      </c>
      <c r="L128" s="417"/>
      <c r="M128" s="413"/>
      <c r="N128" s="416">
        <v>25</v>
      </c>
      <c r="O128" s="415"/>
      <c r="P128" s="413"/>
      <c r="Q128" s="416">
        <v>35</v>
      </c>
      <c r="R128" s="419"/>
      <c r="S128" s="413"/>
      <c r="T128" s="416">
        <v>45</v>
      </c>
      <c r="U128" s="430"/>
      <c r="V128" s="413"/>
      <c r="W128" s="414">
        <v>55</v>
      </c>
      <c r="X128" s="419"/>
      <c r="Y128" s="413"/>
      <c r="Z128" s="414">
        <v>65</v>
      </c>
      <c r="AA128" s="415"/>
      <c r="AB128" s="413"/>
      <c r="AC128" s="414">
        <v>75</v>
      </c>
      <c r="AD128" s="430"/>
      <c r="AE128" s="413"/>
      <c r="AF128" s="414">
        <v>85</v>
      </c>
      <c r="AG128" s="415"/>
      <c r="AH128" s="413"/>
      <c r="AI128" s="414">
        <v>95</v>
      </c>
      <c r="AJ128" s="419"/>
      <c r="AK128" s="431"/>
      <c r="AL128" s="414">
        <v>100</v>
      </c>
      <c r="AM128" s="430"/>
    </row>
    <row r="129" spans="1:39" s="36" customFormat="1" ht="15.95" customHeight="1">
      <c r="A129" s="411">
        <v>39</v>
      </c>
      <c r="B129" s="679"/>
      <c r="C129" s="420">
        <f>'INPUT DATA'!D125</f>
        <v>83000000</v>
      </c>
      <c r="D129" s="421">
        <f>'INPUT DATA'!H125</f>
        <v>0</v>
      </c>
      <c r="E129" s="422"/>
      <c r="F129" s="432">
        <f>'INPUT DATA'!I125</f>
        <v>0</v>
      </c>
      <c r="G129" s="421">
        <f>'INPUT DATA'!J125</f>
        <v>0</v>
      </c>
      <c r="H129" s="422"/>
      <c r="I129" s="432">
        <f>'INPUT DATA'!K125</f>
        <v>0</v>
      </c>
      <c r="J129" s="421">
        <f>'INPUT DATA'!L125</f>
        <v>0</v>
      </c>
      <c r="K129" s="422"/>
      <c r="L129" s="432">
        <f>'INPUT DATA'!M125</f>
        <v>0</v>
      </c>
      <c r="M129" s="421">
        <f>'INPUT DATA'!N125</f>
        <v>3</v>
      </c>
      <c r="N129" s="422"/>
      <c r="O129" s="423">
        <f>'INPUT DATA'!O125</f>
        <v>0.18072289156626506</v>
      </c>
      <c r="P129" s="421">
        <f>'INPUT DATA'!P125</f>
        <v>3</v>
      </c>
      <c r="Q129" s="422"/>
      <c r="R129" s="423">
        <f>'INPUT DATA'!Q125</f>
        <v>2.9101325301204817</v>
      </c>
      <c r="S129" s="421">
        <f>'INPUT DATA'!R125</f>
        <v>25</v>
      </c>
      <c r="T129" s="422"/>
      <c r="U129" s="423">
        <f>'INPUT DATA'!S125</f>
        <v>24.539048192771084</v>
      </c>
      <c r="V129" s="421">
        <f>'INPUT DATA'!T125</f>
        <v>91</v>
      </c>
      <c r="W129" s="422"/>
      <c r="X129" s="423">
        <f>'INPUT DATA'!U125</f>
        <v>90.738746987951814</v>
      </c>
      <c r="Y129" s="421">
        <f>'INPUT DATA'!V125</f>
        <v>97</v>
      </c>
      <c r="Z129" s="422"/>
      <c r="AA129" s="423">
        <f>'INPUT DATA'!W125</f>
        <v>96.082469879518072</v>
      </c>
      <c r="AB129" s="421">
        <f>'INPUT DATA'!X125</f>
        <v>100</v>
      </c>
      <c r="AC129" s="422"/>
      <c r="AD129" s="423">
        <f>'INPUT DATA'!Y125</f>
        <v>96.817518072289161</v>
      </c>
      <c r="AE129" s="421">
        <f>AB129</f>
        <v>100</v>
      </c>
      <c r="AF129" s="422"/>
      <c r="AG129" s="423">
        <f>'INPUT DATA'!AA125</f>
        <v>96.817518072289161</v>
      </c>
      <c r="AH129" s="421">
        <f>AE129</f>
        <v>100</v>
      </c>
      <c r="AI129" s="422"/>
      <c r="AJ129" s="423">
        <f>'INPUT DATA'!AC125</f>
        <v>96.817518072289161</v>
      </c>
      <c r="AK129" s="421">
        <f t="shared" si="32"/>
        <v>100</v>
      </c>
      <c r="AL129" s="422"/>
      <c r="AM129" s="423">
        <f>'INPUT DATA'!AE125</f>
        <v>96.817518072289161</v>
      </c>
    </row>
    <row r="130" spans="1:39" s="36" customFormat="1" ht="15.95" customHeight="1">
      <c r="A130" s="425"/>
      <c r="B130" s="680"/>
      <c r="C130" s="434"/>
      <c r="D130" s="427"/>
      <c r="E130" s="435">
        <f>F129</f>
        <v>0</v>
      </c>
      <c r="F130" s="440"/>
      <c r="G130" s="439"/>
      <c r="H130" s="435">
        <f>I129</f>
        <v>0</v>
      </c>
      <c r="I130" s="429"/>
      <c r="J130" s="427"/>
      <c r="K130" s="435">
        <f>L129</f>
        <v>0</v>
      </c>
      <c r="L130" s="429"/>
      <c r="M130" s="427"/>
      <c r="N130" s="428">
        <f>O129</f>
        <v>0.18072289156626506</v>
      </c>
      <c r="O130" s="429"/>
      <c r="P130" s="427"/>
      <c r="Q130" s="428">
        <f>R129</f>
        <v>2.9101325301204817</v>
      </c>
      <c r="R130" s="429"/>
      <c r="S130" s="427"/>
      <c r="T130" s="428">
        <f>U129</f>
        <v>24.539048192771084</v>
      </c>
      <c r="U130" s="429"/>
      <c r="V130" s="427"/>
      <c r="W130" s="428">
        <f>X129</f>
        <v>90.738746987951814</v>
      </c>
      <c r="X130" s="429"/>
      <c r="Y130" s="427"/>
      <c r="Z130" s="428">
        <f>AA129</f>
        <v>96.082469879518072</v>
      </c>
      <c r="AA130" s="429"/>
      <c r="AB130" s="427"/>
      <c r="AC130" s="428">
        <f>AD129</f>
        <v>96.817518072289161</v>
      </c>
      <c r="AD130" s="429"/>
      <c r="AE130" s="427"/>
      <c r="AF130" s="428">
        <f>AG129</f>
        <v>96.817518072289161</v>
      </c>
      <c r="AG130" s="429"/>
      <c r="AH130" s="427"/>
      <c r="AI130" s="428">
        <f>AJ129</f>
        <v>96.817518072289161</v>
      </c>
      <c r="AJ130" s="429"/>
      <c r="AK130" s="427"/>
      <c r="AL130" s="428">
        <f>AM129</f>
        <v>96.817518072289161</v>
      </c>
      <c r="AM130" s="429"/>
    </row>
    <row r="131" spans="1:39" s="36" customFormat="1" ht="15.95" customHeight="1">
      <c r="A131" s="411"/>
      <c r="B131" s="679" t="s">
        <v>159</v>
      </c>
      <c r="C131" s="412"/>
      <c r="D131" s="413"/>
      <c r="E131" s="414">
        <v>0</v>
      </c>
      <c r="F131" s="415"/>
      <c r="G131" s="413"/>
      <c r="H131" s="414">
        <v>0</v>
      </c>
      <c r="I131" s="415"/>
      <c r="J131" s="413"/>
      <c r="K131" s="414">
        <v>0</v>
      </c>
      <c r="L131" s="415"/>
      <c r="M131" s="413"/>
      <c r="N131" s="414">
        <v>0</v>
      </c>
      <c r="O131" s="415"/>
      <c r="P131" s="413"/>
      <c r="Q131" s="414">
        <v>0</v>
      </c>
      <c r="R131" s="415"/>
      <c r="S131" s="413"/>
      <c r="T131" s="414">
        <v>0</v>
      </c>
      <c r="U131" s="415"/>
      <c r="V131" s="413"/>
      <c r="W131" s="414">
        <v>0</v>
      </c>
      <c r="X131" s="415"/>
      <c r="Y131" s="413"/>
      <c r="Z131" s="414">
        <v>0</v>
      </c>
      <c r="AA131" s="415"/>
      <c r="AB131" s="413"/>
      <c r="AC131" s="414">
        <v>0</v>
      </c>
      <c r="AD131" s="415"/>
      <c r="AE131" s="413"/>
      <c r="AF131" s="414">
        <v>85</v>
      </c>
      <c r="AG131" s="415"/>
      <c r="AH131" s="413"/>
      <c r="AI131" s="414">
        <v>95</v>
      </c>
      <c r="AJ131" s="419"/>
      <c r="AK131" s="431"/>
      <c r="AL131" s="414">
        <v>100</v>
      </c>
      <c r="AM131" s="430"/>
    </row>
    <row r="132" spans="1:39" s="36" customFormat="1" ht="15.95" customHeight="1">
      <c r="A132" s="411">
        <v>40</v>
      </c>
      <c r="B132" s="679"/>
      <c r="C132" s="420">
        <f>'INPUT DATA'!D128</f>
        <v>10000000</v>
      </c>
      <c r="D132" s="421">
        <f>'INPUT DATA'!H128</f>
        <v>0</v>
      </c>
      <c r="E132" s="422"/>
      <c r="F132" s="432">
        <f>'INPUT DATA'!I128</f>
        <v>0</v>
      </c>
      <c r="G132" s="437">
        <f>'INPUT DATA'!J128</f>
        <v>0</v>
      </c>
      <c r="H132" s="438"/>
      <c r="I132" s="432">
        <f>'INPUT DATA'!K128</f>
        <v>0</v>
      </c>
      <c r="J132" s="437">
        <f>'INPUT DATA'!L128</f>
        <v>0</v>
      </c>
      <c r="K132" s="438"/>
      <c r="L132" s="432">
        <f>'INPUT DATA'!M128</f>
        <v>0</v>
      </c>
      <c r="M132" s="437">
        <f>'INPUT DATA'!N128</f>
        <v>0</v>
      </c>
      <c r="N132" s="438"/>
      <c r="O132" s="432">
        <f>'INPUT DATA'!O128</f>
        <v>0</v>
      </c>
      <c r="P132" s="437">
        <f>'INPUT DATA'!P128</f>
        <v>0</v>
      </c>
      <c r="Q132" s="438"/>
      <c r="R132" s="432">
        <f>'INPUT DATA'!Q128</f>
        <v>0</v>
      </c>
      <c r="S132" s="437">
        <f>'INPUT DATA'!R128</f>
        <v>0</v>
      </c>
      <c r="T132" s="438"/>
      <c r="U132" s="432">
        <f>'INPUT DATA'!S128</f>
        <v>0</v>
      </c>
      <c r="V132" s="437">
        <f>'INPUT DATA'!T128</f>
        <v>0</v>
      </c>
      <c r="W132" s="438"/>
      <c r="X132" s="432">
        <f>'INPUT DATA'!U128</f>
        <v>0</v>
      </c>
      <c r="Y132" s="437">
        <f>'INPUT DATA'!V128</f>
        <v>0</v>
      </c>
      <c r="Z132" s="438"/>
      <c r="AA132" s="432">
        <f>'INPUT DATA'!W128</f>
        <v>0</v>
      </c>
      <c r="AB132" s="437">
        <f>'INPUT DATA'!X128</f>
        <v>0</v>
      </c>
      <c r="AC132" s="438"/>
      <c r="AD132" s="432">
        <f>'INPUT DATA'!Y128</f>
        <v>0</v>
      </c>
      <c r="AE132" s="437">
        <v>0</v>
      </c>
      <c r="AF132" s="438"/>
      <c r="AG132" s="432">
        <f>'INPUT DATA'!AA128</f>
        <v>0</v>
      </c>
      <c r="AH132" s="437">
        <v>15</v>
      </c>
      <c r="AI132" s="422"/>
      <c r="AJ132" s="423">
        <f>'INPUT DATA'!AC128</f>
        <v>0</v>
      </c>
      <c r="AK132" s="421">
        <f t="shared" si="32"/>
        <v>100</v>
      </c>
      <c r="AL132" s="422"/>
      <c r="AM132" s="423">
        <f>'INPUT DATA'!AE128</f>
        <v>99.787499999999994</v>
      </c>
    </row>
    <row r="133" spans="1:39" s="36" customFormat="1" ht="15.95" customHeight="1">
      <c r="A133" s="425"/>
      <c r="B133" s="680"/>
      <c r="C133" s="434"/>
      <c r="D133" s="427"/>
      <c r="E133" s="435">
        <f t="shared" ref="E133" si="33">F132</f>
        <v>0</v>
      </c>
      <c r="F133" s="440"/>
      <c r="G133" s="439"/>
      <c r="H133" s="435">
        <f t="shared" ref="H133" si="34">I132</f>
        <v>0</v>
      </c>
      <c r="I133" s="440"/>
      <c r="J133" s="439"/>
      <c r="K133" s="435">
        <f t="shared" ref="K133" si="35">L132</f>
        <v>0</v>
      </c>
      <c r="L133" s="440"/>
      <c r="M133" s="439"/>
      <c r="N133" s="435">
        <f t="shared" ref="N133" si="36">O132</f>
        <v>0</v>
      </c>
      <c r="O133" s="440"/>
      <c r="P133" s="439"/>
      <c r="Q133" s="435">
        <f t="shared" ref="Q133" si="37">R132</f>
        <v>0</v>
      </c>
      <c r="R133" s="440"/>
      <c r="S133" s="439"/>
      <c r="T133" s="435">
        <f t="shared" ref="T133" si="38">U132</f>
        <v>0</v>
      </c>
      <c r="U133" s="440"/>
      <c r="V133" s="439"/>
      <c r="W133" s="435">
        <f t="shared" ref="W133" si="39">X132</f>
        <v>0</v>
      </c>
      <c r="X133" s="440"/>
      <c r="Y133" s="439"/>
      <c r="Z133" s="435">
        <f t="shared" ref="Z133" si="40">AA132</f>
        <v>0</v>
      </c>
      <c r="AA133" s="440"/>
      <c r="AB133" s="439"/>
      <c r="AC133" s="435">
        <f t="shared" ref="AC133" si="41">AD132</f>
        <v>0</v>
      </c>
      <c r="AD133" s="429"/>
      <c r="AE133" s="427"/>
      <c r="AF133" s="435">
        <f>AG132</f>
        <v>0</v>
      </c>
      <c r="AG133" s="429"/>
      <c r="AH133" s="427"/>
      <c r="AI133" s="428">
        <f>AJ132</f>
        <v>0</v>
      </c>
      <c r="AJ133" s="429"/>
      <c r="AK133" s="427"/>
      <c r="AL133" s="428">
        <f>AM132</f>
        <v>99.787499999999994</v>
      </c>
      <c r="AM133" s="429"/>
    </row>
    <row r="134" spans="1:39" s="36" customFormat="1" ht="15.95" customHeight="1">
      <c r="A134" s="411"/>
      <c r="B134" s="681" t="s">
        <v>160</v>
      </c>
      <c r="C134" s="441"/>
      <c r="D134" s="413"/>
      <c r="E134" s="414">
        <v>0</v>
      </c>
      <c r="F134" s="415"/>
      <c r="G134" s="413"/>
      <c r="H134" s="414">
        <v>0</v>
      </c>
      <c r="I134" s="415"/>
      <c r="J134" s="413"/>
      <c r="K134" s="414">
        <v>0</v>
      </c>
      <c r="L134" s="415"/>
      <c r="M134" s="413"/>
      <c r="N134" s="414">
        <v>0</v>
      </c>
      <c r="O134" s="415"/>
      <c r="P134" s="413"/>
      <c r="Q134" s="414">
        <v>0</v>
      </c>
      <c r="R134" s="415"/>
      <c r="S134" s="413"/>
      <c r="T134" s="414">
        <v>0</v>
      </c>
      <c r="U134" s="415"/>
      <c r="V134" s="413"/>
      <c r="W134" s="414">
        <v>0</v>
      </c>
      <c r="X134" s="415"/>
      <c r="Y134" s="413"/>
      <c r="Z134" s="414">
        <v>0</v>
      </c>
      <c r="AA134" s="415"/>
      <c r="AB134" s="413"/>
      <c r="AC134" s="414">
        <v>0</v>
      </c>
      <c r="AD134" s="415"/>
      <c r="AE134" s="413"/>
      <c r="AF134" s="414">
        <v>85</v>
      </c>
      <c r="AG134" s="415"/>
      <c r="AH134" s="413"/>
      <c r="AI134" s="414">
        <v>95</v>
      </c>
      <c r="AJ134" s="419"/>
      <c r="AK134" s="431"/>
      <c r="AL134" s="414">
        <v>100</v>
      </c>
      <c r="AM134" s="430"/>
    </row>
    <row r="135" spans="1:39" s="36" customFormat="1" ht="15.95" customHeight="1">
      <c r="A135" s="411">
        <v>41</v>
      </c>
      <c r="B135" s="679"/>
      <c r="C135" s="420">
        <f>'INPUT DATA'!D131</f>
        <v>15000000</v>
      </c>
      <c r="D135" s="421">
        <f>'INPUT DATA'!H131</f>
        <v>0</v>
      </c>
      <c r="E135" s="422"/>
      <c r="F135" s="432">
        <f>'INPUT DATA'!I131</f>
        <v>0</v>
      </c>
      <c r="G135" s="437">
        <f>'INPUT DATA'!J131</f>
        <v>0</v>
      </c>
      <c r="H135" s="438"/>
      <c r="I135" s="432">
        <f>'INPUT DATA'!K131</f>
        <v>0</v>
      </c>
      <c r="J135" s="437">
        <f>'INPUT DATA'!L131</f>
        <v>0</v>
      </c>
      <c r="K135" s="438"/>
      <c r="L135" s="432">
        <f>'INPUT DATA'!M131</f>
        <v>0</v>
      </c>
      <c r="M135" s="437">
        <f>'INPUT DATA'!N131</f>
        <v>0</v>
      </c>
      <c r="N135" s="438"/>
      <c r="O135" s="432">
        <f>'INPUT DATA'!O131</f>
        <v>0</v>
      </c>
      <c r="P135" s="437">
        <f>'INPUT DATA'!P131</f>
        <v>0</v>
      </c>
      <c r="Q135" s="438"/>
      <c r="R135" s="432">
        <f>'INPUT DATA'!Q131</f>
        <v>0</v>
      </c>
      <c r="S135" s="437">
        <f>'INPUT DATA'!R131</f>
        <v>0</v>
      </c>
      <c r="T135" s="438"/>
      <c r="U135" s="432">
        <f>'INPUT DATA'!S131</f>
        <v>0</v>
      </c>
      <c r="V135" s="437">
        <f>'INPUT DATA'!T131</f>
        <v>0</v>
      </c>
      <c r="W135" s="438"/>
      <c r="X135" s="432">
        <f>'INPUT DATA'!U131</f>
        <v>0</v>
      </c>
      <c r="Y135" s="437">
        <f>'INPUT DATA'!V131</f>
        <v>0</v>
      </c>
      <c r="Z135" s="438"/>
      <c r="AA135" s="432">
        <f>'INPUT DATA'!W131</f>
        <v>0</v>
      </c>
      <c r="AB135" s="437">
        <f>'INPUT DATA'!X131</f>
        <v>0</v>
      </c>
      <c r="AC135" s="438"/>
      <c r="AD135" s="432">
        <f>'INPUT DATA'!Y131</f>
        <v>0</v>
      </c>
      <c r="AE135" s="437">
        <v>0</v>
      </c>
      <c r="AF135" s="438"/>
      <c r="AG135" s="432">
        <f>'INPUT DATA'!AA131</f>
        <v>0</v>
      </c>
      <c r="AH135" s="437">
        <v>15</v>
      </c>
      <c r="AI135" s="422"/>
      <c r="AJ135" s="423">
        <f>'INPUT DATA'!AC131</f>
        <v>0</v>
      </c>
      <c r="AK135" s="421">
        <f t="shared" si="32"/>
        <v>100</v>
      </c>
      <c r="AL135" s="422"/>
      <c r="AM135" s="423">
        <f>'INPUT DATA'!AE131</f>
        <v>94.4</v>
      </c>
    </row>
    <row r="136" spans="1:39" s="36" customFormat="1" ht="15.95" customHeight="1">
      <c r="A136" s="425"/>
      <c r="B136" s="680"/>
      <c r="C136" s="434"/>
      <c r="D136" s="427"/>
      <c r="E136" s="435">
        <f t="shared" ref="E136" si="42">F135</f>
        <v>0</v>
      </c>
      <c r="F136" s="440"/>
      <c r="G136" s="439"/>
      <c r="H136" s="435">
        <f t="shared" ref="H136" si="43">I135</f>
        <v>0</v>
      </c>
      <c r="I136" s="440"/>
      <c r="J136" s="439"/>
      <c r="K136" s="435">
        <f t="shared" ref="K136" si="44">L135</f>
        <v>0</v>
      </c>
      <c r="L136" s="440"/>
      <c r="M136" s="439"/>
      <c r="N136" s="435">
        <f t="shared" ref="N136" si="45">O135</f>
        <v>0</v>
      </c>
      <c r="O136" s="440"/>
      <c r="P136" s="439"/>
      <c r="Q136" s="435">
        <f t="shared" ref="Q136" si="46">R135</f>
        <v>0</v>
      </c>
      <c r="R136" s="440"/>
      <c r="S136" s="439"/>
      <c r="T136" s="435">
        <f t="shared" ref="T136" si="47">U135</f>
        <v>0</v>
      </c>
      <c r="U136" s="440"/>
      <c r="V136" s="439"/>
      <c r="W136" s="435">
        <f t="shared" ref="W136" si="48">X135</f>
        <v>0</v>
      </c>
      <c r="X136" s="440"/>
      <c r="Y136" s="439"/>
      <c r="Z136" s="435">
        <f t="shared" ref="Z136" si="49">AA135</f>
        <v>0</v>
      </c>
      <c r="AA136" s="440"/>
      <c r="AB136" s="439"/>
      <c r="AC136" s="435">
        <f t="shared" ref="AC136" si="50">AD135</f>
        <v>0</v>
      </c>
      <c r="AD136" s="440"/>
      <c r="AE136" s="427"/>
      <c r="AF136" s="435">
        <f>AG135</f>
        <v>0</v>
      </c>
      <c r="AG136" s="429"/>
      <c r="AH136" s="427"/>
      <c r="AI136" s="428">
        <f>AJ135</f>
        <v>0</v>
      </c>
      <c r="AJ136" s="429"/>
      <c r="AK136" s="427"/>
      <c r="AL136" s="428">
        <f>AM135</f>
        <v>94.4</v>
      </c>
      <c r="AM136" s="429"/>
    </row>
    <row r="137" spans="1:39" s="36" customFormat="1" ht="15.95" customHeight="1">
      <c r="A137" s="411"/>
      <c r="B137" s="681" t="s">
        <v>161</v>
      </c>
      <c r="C137" s="441"/>
      <c r="D137" s="413"/>
      <c r="E137" s="414">
        <v>0</v>
      </c>
      <c r="F137" s="415"/>
      <c r="G137" s="413"/>
      <c r="H137" s="414">
        <v>0</v>
      </c>
      <c r="I137" s="415"/>
      <c r="J137" s="413"/>
      <c r="K137" s="414">
        <v>0</v>
      </c>
      <c r="L137" s="415"/>
      <c r="M137" s="413"/>
      <c r="N137" s="414">
        <v>0</v>
      </c>
      <c r="O137" s="415"/>
      <c r="P137" s="413"/>
      <c r="Q137" s="414">
        <v>0</v>
      </c>
      <c r="R137" s="415"/>
      <c r="S137" s="413"/>
      <c r="T137" s="414">
        <v>0</v>
      </c>
      <c r="U137" s="415"/>
      <c r="V137" s="413"/>
      <c r="W137" s="414">
        <v>0</v>
      </c>
      <c r="X137" s="415"/>
      <c r="Y137" s="413"/>
      <c r="Z137" s="414">
        <v>0</v>
      </c>
      <c r="AA137" s="415"/>
      <c r="AB137" s="413"/>
      <c r="AC137" s="414">
        <v>0</v>
      </c>
      <c r="AD137" s="415"/>
      <c r="AE137" s="413"/>
      <c r="AF137" s="414">
        <v>85</v>
      </c>
      <c r="AG137" s="415"/>
      <c r="AH137" s="413"/>
      <c r="AI137" s="414">
        <v>95</v>
      </c>
      <c r="AJ137" s="419"/>
      <c r="AK137" s="431"/>
      <c r="AL137" s="414">
        <v>100</v>
      </c>
      <c r="AM137" s="430"/>
    </row>
    <row r="138" spans="1:39" s="36" customFormat="1" ht="15.95" customHeight="1">
      <c r="A138" s="411">
        <v>42</v>
      </c>
      <c r="B138" s="679"/>
      <c r="C138" s="420">
        <f>'INPUT DATA'!D134</f>
        <v>185000000</v>
      </c>
      <c r="D138" s="421">
        <f>'INPUT DATA'!H134</f>
        <v>0</v>
      </c>
      <c r="E138" s="422"/>
      <c r="F138" s="432">
        <f>'INPUT DATA'!I134</f>
        <v>0</v>
      </c>
      <c r="G138" s="421">
        <f>'INPUT DATA'!J134</f>
        <v>0</v>
      </c>
      <c r="H138" s="422"/>
      <c r="I138" s="432">
        <f>'INPUT DATA'!K134</f>
        <v>0</v>
      </c>
      <c r="J138" s="421">
        <f>'INPUT DATA'!L134</f>
        <v>0</v>
      </c>
      <c r="K138" s="422"/>
      <c r="L138" s="432">
        <f>'INPUT DATA'!M134</f>
        <v>0</v>
      </c>
      <c r="M138" s="421">
        <f>'INPUT DATA'!N134</f>
        <v>0</v>
      </c>
      <c r="N138" s="422"/>
      <c r="O138" s="432">
        <f>'INPUT DATA'!O134</f>
        <v>0</v>
      </c>
      <c r="P138" s="421">
        <f>'INPUT DATA'!P134</f>
        <v>0</v>
      </c>
      <c r="Q138" s="422"/>
      <c r="R138" s="432">
        <f>'INPUT DATA'!Q134</f>
        <v>0</v>
      </c>
      <c r="S138" s="437">
        <f>'INPUT DATA'!R134</f>
        <v>0</v>
      </c>
      <c r="T138" s="438"/>
      <c r="U138" s="432">
        <f>'INPUT DATA'!S134</f>
        <v>0</v>
      </c>
      <c r="V138" s="437">
        <f>'INPUT DATA'!T134</f>
        <v>0</v>
      </c>
      <c r="W138" s="438"/>
      <c r="X138" s="432">
        <f>'INPUT DATA'!U134</f>
        <v>0</v>
      </c>
      <c r="Y138" s="437">
        <f>'INPUT DATA'!V134</f>
        <v>0</v>
      </c>
      <c r="Z138" s="438"/>
      <c r="AA138" s="432">
        <f>'INPUT DATA'!W134</f>
        <v>0</v>
      </c>
      <c r="AB138" s="437">
        <f>'INPUT DATA'!X134</f>
        <v>0</v>
      </c>
      <c r="AC138" s="438"/>
      <c r="AD138" s="432">
        <f>'INPUT DATA'!Y134</f>
        <v>0</v>
      </c>
      <c r="AE138" s="437">
        <v>0</v>
      </c>
      <c r="AF138" s="438"/>
      <c r="AG138" s="432">
        <f>'INPUT DATA'!AA134</f>
        <v>0</v>
      </c>
      <c r="AH138" s="437">
        <v>15</v>
      </c>
      <c r="AI138" s="422"/>
      <c r="AJ138" s="423">
        <f>'INPUT DATA'!AC134</f>
        <v>0</v>
      </c>
      <c r="AK138" s="421">
        <f t="shared" si="32"/>
        <v>100</v>
      </c>
      <c r="AL138" s="422"/>
      <c r="AM138" s="423">
        <f>'INPUT DATA'!AE134</f>
        <v>93.087027027027034</v>
      </c>
    </row>
    <row r="139" spans="1:39" s="36" customFormat="1" ht="15.95" customHeight="1">
      <c r="A139" s="425"/>
      <c r="B139" s="680"/>
      <c r="C139" s="434"/>
      <c r="D139" s="427"/>
      <c r="E139" s="435">
        <f t="shared" ref="E139" si="51">F138</f>
        <v>0</v>
      </c>
      <c r="F139" s="440"/>
      <c r="G139" s="439"/>
      <c r="H139" s="435">
        <f t="shared" ref="H139" si="52">I138</f>
        <v>0</v>
      </c>
      <c r="I139" s="440"/>
      <c r="J139" s="439"/>
      <c r="K139" s="435">
        <f t="shared" ref="K139" si="53">L138</f>
        <v>0</v>
      </c>
      <c r="L139" s="440"/>
      <c r="M139" s="439"/>
      <c r="N139" s="435">
        <f t="shared" ref="N139" si="54">O138</f>
        <v>0</v>
      </c>
      <c r="O139" s="440"/>
      <c r="P139" s="439"/>
      <c r="Q139" s="435">
        <f t="shared" ref="Q139" si="55">R138</f>
        <v>0</v>
      </c>
      <c r="R139" s="440"/>
      <c r="S139" s="439"/>
      <c r="T139" s="435">
        <f t="shared" ref="T139" si="56">U138</f>
        <v>0</v>
      </c>
      <c r="U139" s="440"/>
      <c r="V139" s="439"/>
      <c r="W139" s="435">
        <f t="shared" ref="W139" si="57">X138</f>
        <v>0</v>
      </c>
      <c r="X139" s="440"/>
      <c r="Y139" s="439"/>
      <c r="Z139" s="435">
        <f t="shared" ref="Z139" si="58">AA138</f>
        <v>0</v>
      </c>
      <c r="AA139" s="440"/>
      <c r="AB139" s="439"/>
      <c r="AC139" s="435">
        <f t="shared" ref="AC139" si="59">AD138</f>
        <v>0</v>
      </c>
      <c r="AD139" s="429"/>
      <c r="AE139" s="427"/>
      <c r="AF139" s="435">
        <f>AG138</f>
        <v>0</v>
      </c>
      <c r="AG139" s="429"/>
      <c r="AH139" s="427"/>
      <c r="AI139" s="428">
        <f>AJ138</f>
        <v>0</v>
      </c>
      <c r="AJ139" s="429"/>
      <c r="AK139" s="427"/>
      <c r="AL139" s="428">
        <f>AM138</f>
        <v>93.087027027027034</v>
      </c>
      <c r="AM139" s="429"/>
    </row>
    <row r="140" spans="1:39" s="36" customFormat="1" ht="15.95" customHeight="1">
      <c r="A140" s="411"/>
      <c r="B140" s="681" t="s">
        <v>138</v>
      </c>
      <c r="C140" s="412"/>
      <c r="D140" s="413"/>
      <c r="E140" s="414">
        <v>5</v>
      </c>
      <c r="F140" s="415"/>
      <c r="G140" s="413"/>
      <c r="H140" s="414">
        <v>10</v>
      </c>
      <c r="I140" s="415"/>
      <c r="J140" s="413"/>
      <c r="K140" s="416">
        <v>15</v>
      </c>
      <c r="L140" s="417"/>
      <c r="M140" s="413"/>
      <c r="N140" s="416">
        <v>25</v>
      </c>
      <c r="O140" s="415"/>
      <c r="P140" s="413"/>
      <c r="Q140" s="416">
        <v>35</v>
      </c>
      <c r="R140" s="419"/>
      <c r="S140" s="413"/>
      <c r="T140" s="416">
        <v>45</v>
      </c>
      <c r="U140" s="430"/>
      <c r="V140" s="413"/>
      <c r="W140" s="414">
        <v>55</v>
      </c>
      <c r="X140" s="419"/>
      <c r="Y140" s="413"/>
      <c r="Z140" s="414">
        <v>65</v>
      </c>
      <c r="AA140" s="415"/>
      <c r="AB140" s="413"/>
      <c r="AC140" s="414">
        <v>75</v>
      </c>
      <c r="AD140" s="430"/>
      <c r="AE140" s="413"/>
      <c r="AF140" s="414">
        <v>85</v>
      </c>
      <c r="AG140" s="415"/>
      <c r="AH140" s="413"/>
      <c r="AI140" s="414">
        <v>95</v>
      </c>
      <c r="AJ140" s="419"/>
      <c r="AK140" s="431"/>
      <c r="AL140" s="414">
        <v>100</v>
      </c>
      <c r="AM140" s="430"/>
    </row>
    <row r="141" spans="1:39" s="36" customFormat="1" ht="15.95" customHeight="1">
      <c r="A141" s="411">
        <v>43</v>
      </c>
      <c r="B141" s="679"/>
      <c r="C141" s="420">
        <f>'INPUT DATA'!D137</f>
        <v>55000000</v>
      </c>
      <c r="D141" s="421">
        <f>'INPUT DATA'!H137</f>
        <v>0</v>
      </c>
      <c r="E141" s="422"/>
      <c r="F141" s="432">
        <f>'INPUT DATA'!I137</f>
        <v>0</v>
      </c>
      <c r="G141" s="421">
        <f>'INPUT DATA'!J137</f>
        <v>20</v>
      </c>
      <c r="H141" s="422"/>
      <c r="I141" s="432">
        <f>'INPUT DATA'!K137</f>
        <v>0</v>
      </c>
      <c r="J141" s="421">
        <f>'INPUT DATA'!L137</f>
        <v>20</v>
      </c>
      <c r="K141" s="422"/>
      <c r="L141" s="423">
        <f>'INPUT DATA'!M137</f>
        <v>11.103290909090909</v>
      </c>
      <c r="M141" s="421">
        <f>'INPUT DATA'!N137</f>
        <v>25</v>
      </c>
      <c r="N141" s="422"/>
      <c r="O141" s="423">
        <f>'INPUT DATA'!O137</f>
        <v>22.287381818181817</v>
      </c>
      <c r="P141" s="421">
        <f>'INPUT DATA'!P137</f>
        <v>70</v>
      </c>
      <c r="Q141" s="422"/>
      <c r="R141" s="423">
        <f>'INPUT DATA'!Q137</f>
        <v>68.129436363636358</v>
      </c>
      <c r="S141" s="421">
        <f>'INPUT DATA'!R137</f>
        <v>74</v>
      </c>
      <c r="T141" s="422"/>
      <c r="U141" s="423">
        <f>'INPUT DATA'!S137</f>
        <v>73.872618181818183</v>
      </c>
      <c r="V141" s="421">
        <f>'INPUT DATA'!T137</f>
        <v>74</v>
      </c>
      <c r="W141" s="422"/>
      <c r="X141" s="423">
        <f>'INPUT DATA'!U137</f>
        <v>73.872618181818183</v>
      </c>
      <c r="Y141" s="421">
        <f>'INPUT DATA'!V137</f>
        <v>78</v>
      </c>
      <c r="Z141" s="422"/>
      <c r="AA141" s="423">
        <f>'INPUT DATA'!W137</f>
        <v>77.261709090909093</v>
      </c>
      <c r="AB141" s="421">
        <f>'INPUT DATA'!X137</f>
        <v>95</v>
      </c>
      <c r="AC141" s="422"/>
      <c r="AD141" s="423">
        <f>'INPUT DATA'!Y137</f>
        <v>77.805345454545446</v>
      </c>
      <c r="AE141" s="424">
        <v>95</v>
      </c>
      <c r="AF141" s="422"/>
      <c r="AG141" s="432">
        <f>'INPUT DATA'!AA137</f>
        <v>91.014436363636364</v>
      </c>
      <c r="AH141" s="424">
        <v>95</v>
      </c>
      <c r="AI141" s="422"/>
      <c r="AJ141" s="423">
        <f>'INPUT DATA'!AC137</f>
        <v>91.014436363636364</v>
      </c>
      <c r="AK141" s="421">
        <f t="shared" si="32"/>
        <v>100</v>
      </c>
      <c r="AL141" s="422"/>
      <c r="AM141" s="423">
        <f>'INPUT DATA'!AE137</f>
        <v>91.014436363636364</v>
      </c>
    </row>
    <row r="142" spans="1:39" s="36" customFormat="1" ht="15.95" customHeight="1">
      <c r="A142" s="425"/>
      <c r="B142" s="680"/>
      <c r="C142" s="426"/>
      <c r="D142" s="427"/>
      <c r="E142" s="435">
        <f>F141</f>
        <v>0</v>
      </c>
      <c r="F142" s="429"/>
      <c r="G142" s="427"/>
      <c r="H142" s="435">
        <f>I141</f>
        <v>0</v>
      </c>
      <c r="I142" s="429"/>
      <c r="J142" s="427"/>
      <c r="K142" s="428">
        <f>L141</f>
        <v>11.103290909090909</v>
      </c>
      <c r="L142" s="429"/>
      <c r="M142" s="427"/>
      <c r="N142" s="428">
        <f>O141</f>
        <v>22.287381818181817</v>
      </c>
      <c r="O142" s="429"/>
      <c r="P142" s="427"/>
      <c r="Q142" s="428">
        <f>R141</f>
        <v>68.129436363636358</v>
      </c>
      <c r="R142" s="429"/>
      <c r="S142" s="427"/>
      <c r="T142" s="428">
        <f>U141</f>
        <v>73.872618181818183</v>
      </c>
      <c r="U142" s="429"/>
      <c r="V142" s="427"/>
      <c r="W142" s="428">
        <f>X141</f>
        <v>73.872618181818183</v>
      </c>
      <c r="X142" s="429"/>
      <c r="Y142" s="427"/>
      <c r="Z142" s="428">
        <f>AA141</f>
        <v>77.261709090909093</v>
      </c>
      <c r="AA142" s="429"/>
      <c r="AB142" s="427"/>
      <c r="AC142" s="428">
        <f>AD141</f>
        <v>77.805345454545446</v>
      </c>
      <c r="AD142" s="429"/>
      <c r="AE142" s="427"/>
      <c r="AF142" s="435">
        <f>AG141</f>
        <v>91.014436363636364</v>
      </c>
      <c r="AG142" s="429"/>
      <c r="AH142" s="427"/>
      <c r="AI142" s="428">
        <f>AJ141</f>
        <v>91.014436363636364</v>
      </c>
      <c r="AJ142" s="429"/>
      <c r="AK142" s="427"/>
      <c r="AL142" s="428">
        <f>AM141</f>
        <v>91.014436363636364</v>
      </c>
      <c r="AM142" s="429"/>
    </row>
    <row r="143" spans="1:39" s="36" customFormat="1" ht="15.95" customHeight="1">
      <c r="A143" s="411"/>
      <c r="B143" s="631" t="s">
        <v>150</v>
      </c>
      <c r="C143" s="412"/>
      <c r="D143" s="413"/>
      <c r="E143" s="414">
        <v>5</v>
      </c>
      <c r="F143" s="415"/>
      <c r="G143" s="413"/>
      <c r="H143" s="414">
        <v>10</v>
      </c>
      <c r="I143" s="415"/>
      <c r="J143" s="413"/>
      <c r="K143" s="416">
        <v>15</v>
      </c>
      <c r="L143" s="417"/>
      <c r="M143" s="413"/>
      <c r="N143" s="416">
        <v>25</v>
      </c>
      <c r="O143" s="415"/>
      <c r="P143" s="413"/>
      <c r="Q143" s="416">
        <v>35</v>
      </c>
      <c r="R143" s="419"/>
      <c r="S143" s="413"/>
      <c r="T143" s="416">
        <v>45</v>
      </c>
      <c r="U143" s="430"/>
      <c r="V143" s="413"/>
      <c r="W143" s="414">
        <v>55</v>
      </c>
      <c r="X143" s="419"/>
      <c r="Y143" s="413"/>
      <c r="Z143" s="414">
        <v>65</v>
      </c>
      <c r="AA143" s="415"/>
      <c r="AB143" s="413"/>
      <c r="AC143" s="414">
        <v>75</v>
      </c>
      <c r="AD143" s="430"/>
      <c r="AE143" s="413"/>
      <c r="AF143" s="414">
        <v>85</v>
      </c>
      <c r="AG143" s="415"/>
      <c r="AH143" s="413"/>
      <c r="AI143" s="414">
        <v>95</v>
      </c>
      <c r="AJ143" s="419"/>
      <c r="AK143" s="431"/>
      <c r="AL143" s="414">
        <v>100</v>
      </c>
      <c r="AM143" s="430"/>
    </row>
    <row r="144" spans="1:39" s="36" customFormat="1" ht="15.95" customHeight="1">
      <c r="A144" s="411">
        <v>44</v>
      </c>
      <c r="B144" s="631"/>
      <c r="C144" s="420">
        <f>'INPUT DATA'!D140</f>
        <v>33150000</v>
      </c>
      <c r="D144" s="421">
        <f>'INPUT DATA'!H140</f>
        <v>0</v>
      </c>
      <c r="E144" s="422"/>
      <c r="F144" s="432">
        <f>'INPUT DATA'!I140</f>
        <v>0</v>
      </c>
      <c r="G144" s="421">
        <f>'INPUT DATA'!J140</f>
        <v>10</v>
      </c>
      <c r="H144" s="422"/>
      <c r="I144" s="432">
        <f>'INPUT DATA'!K140</f>
        <v>0</v>
      </c>
      <c r="J144" s="421">
        <f>'INPUT DATA'!L140</f>
        <v>10</v>
      </c>
      <c r="K144" s="422"/>
      <c r="L144" s="423">
        <f>'INPUT DATA'!M140</f>
        <v>5.8672500000000003</v>
      </c>
      <c r="M144" s="421">
        <f>'INPUT DATA'!N140</f>
        <v>20</v>
      </c>
      <c r="N144" s="422"/>
      <c r="O144" s="423">
        <f>'INPUT DATA'!O140</f>
        <v>19.75975</v>
      </c>
      <c r="P144" s="421">
        <f>'INPUT DATA'!P140</f>
        <v>30</v>
      </c>
      <c r="Q144" s="422"/>
      <c r="R144" s="423">
        <f>'INPUT DATA'!Q140</f>
        <v>28.222249999999999</v>
      </c>
      <c r="S144" s="421">
        <f>'INPUT DATA'!R140</f>
        <v>57</v>
      </c>
      <c r="T144" s="422"/>
      <c r="U144" s="423">
        <f>'INPUT DATA'!S140</f>
        <v>56.173249999999996</v>
      </c>
      <c r="V144" s="421">
        <f>'INPUT DATA'!T140</f>
        <v>56</v>
      </c>
      <c r="W144" s="422"/>
      <c r="X144" s="423">
        <f>'INPUT DATA'!U140</f>
        <v>57.755749999999992</v>
      </c>
      <c r="Y144" s="421">
        <f>'INPUT DATA'!V140</f>
        <v>61</v>
      </c>
      <c r="Z144" s="422"/>
      <c r="AA144" s="423">
        <f>'INPUT DATA'!W140</f>
        <v>60.755749999999999</v>
      </c>
      <c r="AB144" s="421">
        <f>'INPUT DATA'!X140</f>
        <v>80</v>
      </c>
      <c r="AC144" s="422"/>
      <c r="AD144" s="423">
        <f>'INPUT DATA'!Y140</f>
        <v>60.755749999999999</v>
      </c>
      <c r="AE144" s="424">
        <v>85</v>
      </c>
      <c r="AF144" s="422"/>
      <c r="AG144" s="423">
        <f>'INPUT DATA'!AA140</f>
        <v>37.635444947209649</v>
      </c>
      <c r="AH144" s="424">
        <v>95</v>
      </c>
      <c r="AI144" s="422"/>
      <c r="AJ144" s="423">
        <f>'INPUT DATA'!AC140</f>
        <v>42.113122171945705</v>
      </c>
      <c r="AK144" s="421">
        <f t="shared" si="32"/>
        <v>100</v>
      </c>
      <c r="AL144" s="422"/>
      <c r="AM144" s="423">
        <f>'INPUT DATA'!AE140</f>
        <v>94.526395173453992</v>
      </c>
    </row>
    <row r="145" spans="1:39" s="36" customFormat="1" ht="15.95" customHeight="1">
      <c r="A145" s="425"/>
      <c r="B145" s="631"/>
      <c r="C145" s="434"/>
      <c r="D145" s="427"/>
      <c r="E145" s="435">
        <f>F144</f>
        <v>0</v>
      </c>
      <c r="F145" s="429"/>
      <c r="G145" s="427"/>
      <c r="H145" s="435">
        <f>I144</f>
        <v>0</v>
      </c>
      <c r="I145" s="429"/>
      <c r="J145" s="427"/>
      <c r="K145" s="428">
        <f>L144</f>
        <v>5.8672500000000003</v>
      </c>
      <c r="L145" s="429"/>
      <c r="M145" s="427"/>
      <c r="N145" s="428">
        <f>O144</f>
        <v>19.75975</v>
      </c>
      <c r="O145" s="429"/>
      <c r="P145" s="427"/>
      <c r="Q145" s="428">
        <f>R144</f>
        <v>28.222249999999999</v>
      </c>
      <c r="R145" s="429"/>
      <c r="S145" s="427"/>
      <c r="T145" s="428">
        <f>U144</f>
        <v>56.173249999999996</v>
      </c>
      <c r="U145" s="429"/>
      <c r="V145" s="427"/>
      <c r="W145" s="428">
        <f>X144</f>
        <v>57.755749999999992</v>
      </c>
      <c r="X145" s="429"/>
      <c r="Y145" s="427"/>
      <c r="Z145" s="428">
        <f>AA144</f>
        <v>60.755749999999999</v>
      </c>
      <c r="AA145" s="429"/>
      <c r="AB145" s="427"/>
      <c r="AC145" s="428">
        <f>AD144</f>
        <v>60.755749999999999</v>
      </c>
      <c r="AD145" s="429"/>
      <c r="AE145" s="427"/>
      <c r="AF145" s="428">
        <f>AG144</f>
        <v>37.635444947209649</v>
      </c>
      <c r="AG145" s="429"/>
      <c r="AH145" s="427"/>
      <c r="AI145" s="428">
        <f>AJ144</f>
        <v>42.113122171945705</v>
      </c>
      <c r="AJ145" s="429"/>
      <c r="AK145" s="427"/>
      <c r="AL145" s="428">
        <f>AM144</f>
        <v>94.526395173453992</v>
      </c>
      <c r="AM145" s="429"/>
    </row>
    <row r="146" spans="1:39" s="36" customFormat="1" ht="15.95" customHeight="1">
      <c r="A146" s="442"/>
      <c r="B146" s="682" t="s">
        <v>54</v>
      </c>
      <c r="C146" s="391"/>
      <c r="D146" s="443"/>
      <c r="E146" s="416">
        <f>SUM(E143+E140+E128+E125+E122+E119+E116+E113+E110+E107+E104+E101+E98+E95+E92+E89+E86+E83+E80+E77+E74+E71+E68+E65+E62+E59+E56+E53+E50+E44+E41+E38+E35+E32+E29+E26+E23+E20+E17+E14)/40</f>
        <v>5.0250000000000004</v>
      </c>
      <c r="F146" s="415"/>
      <c r="G146" s="413"/>
      <c r="H146" s="416">
        <f>SUM(H143+H140+H128+H125+H122+H119+H116+H113+H110+H107+H104+H101+H98+H95+H92+H89+H86+H83+H80+H77+H74+H71+H68+H65+H62+H59+H56+H53+H50+H44+H41+H38+H35+H32+H29+H26+H23+H20+H17+H14)/40</f>
        <v>10.625</v>
      </c>
      <c r="I146" s="415"/>
      <c r="J146" s="413"/>
      <c r="K146" s="416">
        <f>SUM(K143+K140+K128+K125+K122+K119+K116+K113+K110+K107+K104+K101+K98+K95+K92+K89+K86+K83+K80+K77+K74+K71+K68+K65+K62+K59+K56+K53+K50+K44+K41+K38+K35+K32+K29+K26+K23+K20+K17+K14)/40</f>
        <v>16.95</v>
      </c>
      <c r="L146" s="417"/>
      <c r="M146" s="413"/>
      <c r="N146" s="416">
        <f>SUM(N143+N140+N128+N125+N122+N119+N116+N113+N110+N107+N104+N101+N98+N95+N92+N89+N86+N83+N80+N77+N74+N71+N68+N65+N62+N59+N56+N53+N50+N44+N41+N38+N35+N32+N29+N26+N23+N20+N17+N14)/40</f>
        <v>29.125</v>
      </c>
      <c r="O146" s="415"/>
      <c r="P146" s="413"/>
      <c r="Q146" s="416">
        <f>SUM(Q143+Q140+Q128+Q125+Q122+Q119+Q116+Q113+Q110+Q107+Q104+Q101+Q98+Q95+Q92+Q89+Q86+Q83+Q80+Q77+Q74+Q71+Q68+Q65+Q62+Q59+Q56+Q53+Q50+Q44+Q41+Q38+Q35+Q32+Q29+Q26+Q23+Q20+Q17+Q14)/40</f>
        <v>40.575000000000003</v>
      </c>
      <c r="R146" s="419"/>
      <c r="S146" s="413"/>
      <c r="T146" s="416">
        <f>SUM(T143+T140+T128+T125+T122+T119+T116+T113+T110+T107+T104+T101+T98+T95+T92+T89+T86+T83+T80+T77+T74+T71+T68+T65+T62+T59+T56+T53+T50+T44+T41+T38+T35+T32+T29+T26+T23+T20+T17+T14)/40</f>
        <v>50.524999999999999</v>
      </c>
      <c r="U146" s="430"/>
      <c r="V146" s="413"/>
      <c r="W146" s="416">
        <f>SUM(W143+W140+W128+W125+W122+W119+W116+W113+W110+W107+W104+W101+W98+W95+W92+W89+W86+W83+W80+W77+W74+W71+W68+W65+W62+W59+W56+W53+W50+W44+W41+W38+W35+W32+W29+W26+W23+W20+W17+W14)/40</f>
        <v>59.5</v>
      </c>
      <c r="X146" s="419"/>
      <c r="Y146" s="413"/>
      <c r="Z146" s="416">
        <f>SUM(Z143+Z140+Z128+Z125+Z122+Z119+Z116+Z113+Z110+Z107+Z104+Z101+Z98+Z95+Z92+Z89+Z86+Z83+Z80+Z77+Z74+Z71+Z68+Z65+Z62+Z59+Z56+Z53+Z50+Z44+Z41+Z38+Z35+Z32+Z29+Z26+Z23+Z20+Z17+Z14)/40</f>
        <v>68.424999999999997</v>
      </c>
      <c r="AA146" s="415"/>
      <c r="AB146" s="413"/>
      <c r="AC146" s="416">
        <f>SUM(AC143+AC140+AC128+AC125+AC122+AC119+AC116+AC113+AC110+AC107+AC104+AC101+AC98+AC95+AC92+AC89+AC86+AC83+AC80+AC77+AC74+AC71+AC68+AC65+AC62+AC59+AC56+AC53+AC50+AC44+AC41+AC38+AC35+AC32+AC29+AC26+AC23+AC20+AC17+AC14)/40</f>
        <v>77.375</v>
      </c>
      <c r="AD146" s="430"/>
      <c r="AE146" s="413"/>
      <c r="AF146" s="416">
        <f>SUM(AF143+AF140+AF128+AF125+AF122+AF119+AF116+AF113+AF110+AF107+AF104+AF101+AF98+AF95+AF92+AF89+AF86+AF83+AF80+AF77+AF74+AF71+AF68+AF65+AF62+AF59+AF56+AF53+AF50+AF44+AF41+AF38+AF35+AF32+AF29+AF26+AF23+AF20+AF17+AF14)/40</f>
        <v>86.375</v>
      </c>
      <c r="AG146" s="415"/>
      <c r="AH146" s="413"/>
      <c r="AI146" s="416">
        <f>SUM(AI143+AI140+AI128+AI125+AI122+AI119+AI116+AI113+AI110+AI107+AI104+AI101+AI98+AI95+AI92+AI89+AI86+AI83+AI80+AI77+AI74+AI71+AI68+AI65+AI62+AI59+AI56+AI53+AI50+AI44+AI41+AI38+AI35+AI32+AI29+AI26+AI23+AI20+AI17+AI14)/40</f>
        <v>95.375</v>
      </c>
      <c r="AJ146" s="419"/>
      <c r="AK146" s="431"/>
      <c r="AL146" s="416">
        <f>SUM(AL143+AL140+AL128+AL125+AL122+AL119+AL116+AL113+AL110+AL107+AL104+AL101+AL98+AL95+AL92+AL89+AL86+AL83+AL80+AL77+AL74+AL71+AL68+AL65+AL62+AL59+AL56+AL53+AL50+AL44+AL41+AL38+AL35+AL32+AL29+AL26+AL23+AL20+AL17+AL14)/40</f>
        <v>100</v>
      </c>
      <c r="AM146" s="415"/>
    </row>
    <row r="147" spans="1:39" s="36" customFormat="1" ht="15.95" customHeight="1">
      <c r="A147" s="411"/>
      <c r="B147" s="683"/>
      <c r="C147" s="377"/>
      <c r="D147" s="444">
        <f>SUM(D15:D145)/40</f>
        <v>4.2249999999999996</v>
      </c>
      <c r="E147" s="445"/>
      <c r="F147" s="446">
        <f>SUM(F15:F144)/40</f>
        <v>6.5000000000000002E-2</v>
      </c>
      <c r="G147" s="444">
        <f>SUM(G15:G145)/40</f>
        <v>9</v>
      </c>
      <c r="H147" s="445"/>
      <c r="I147" s="446">
        <f>SUM(I15:I144)/40</f>
        <v>0.12661520845840851</v>
      </c>
      <c r="J147" s="444">
        <f>SUM(J15:J145)/40</f>
        <v>16.8</v>
      </c>
      <c r="K147" s="445"/>
      <c r="L147" s="446">
        <f>SUM(L15:L144)/40</f>
        <v>11.981056276876231</v>
      </c>
      <c r="M147" s="444">
        <f>SUM(M15:M145)/40</f>
        <v>23.675000000000001</v>
      </c>
      <c r="N147" s="445"/>
      <c r="O147" s="446">
        <f>SUM(O15:O144)/40</f>
        <v>20.926962622935775</v>
      </c>
      <c r="P147" s="444">
        <f>SUM(P15:P145)/40</f>
        <v>33.524999999999999</v>
      </c>
      <c r="Q147" s="445"/>
      <c r="R147" s="446">
        <f>SUM(R15:R144)/40</f>
        <v>32.146591957533175</v>
      </c>
      <c r="S147" s="444">
        <f>SUM(S15:S145)/40</f>
        <v>46.075000000000003</v>
      </c>
      <c r="T147" s="445"/>
      <c r="U147" s="446">
        <f>SUM(U15:U144)/40</f>
        <v>44.225648289662779</v>
      </c>
      <c r="V147" s="444">
        <f>SUM(V15:V145)/40</f>
        <v>54.075000000000003</v>
      </c>
      <c r="W147" s="445"/>
      <c r="X147" s="446">
        <f>SUM(X15:X144)/40</f>
        <v>51.703628464477028</v>
      </c>
      <c r="Y147" s="444">
        <f>SUM(Y15:Y145)/40</f>
        <v>62.45</v>
      </c>
      <c r="Z147" s="445"/>
      <c r="AA147" s="446">
        <f>SUM(AA15:AA144)/40</f>
        <v>60.784037840696762</v>
      </c>
      <c r="AB147" s="444">
        <f>SUM(AB15:AB145)/44</f>
        <v>70.068181818181813</v>
      </c>
      <c r="AC147" s="445"/>
      <c r="AD147" s="446">
        <f>SUM(AD15:AD144)/44</f>
        <v>59.55662230439129</v>
      </c>
      <c r="AE147" s="444">
        <f>SUM(AE15:AE145)/44</f>
        <v>77.045454545454547</v>
      </c>
      <c r="AF147" s="445"/>
      <c r="AG147" s="446">
        <f>SUM(AG15:AG144)/44</f>
        <v>61.27426750161392</v>
      </c>
      <c r="AH147" s="444">
        <f>SUM(AH15:AH145)/44</f>
        <v>85.227272727272734</v>
      </c>
      <c r="AI147" s="445"/>
      <c r="AJ147" s="446">
        <f>SUM(AJ15:AJ144)/44</f>
        <v>68.542392244494778</v>
      </c>
      <c r="AK147" s="494">
        <f>SUM(AK15:AK145)/44</f>
        <v>100</v>
      </c>
      <c r="AL147" s="445"/>
      <c r="AM147" s="446">
        <f>SUM(AM15:AM144)/44</f>
        <v>93.108619343611508</v>
      </c>
    </row>
    <row r="148" spans="1:39" s="36" customFormat="1" ht="15.95" customHeight="1">
      <c r="A148" s="425"/>
      <c r="B148" s="684"/>
      <c r="C148" s="382"/>
      <c r="D148" s="447"/>
      <c r="E148" s="428">
        <f>F147</f>
        <v>6.5000000000000002E-2</v>
      </c>
      <c r="F148" s="448"/>
      <c r="G148" s="447"/>
      <c r="H148" s="428">
        <f>I147</f>
        <v>0.12661520845840851</v>
      </c>
      <c r="I148" s="448"/>
      <c r="J148" s="447"/>
      <c r="K148" s="428">
        <f>L147</f>
        <v>11.981056276876231</v>
      </c>
      <c r="L148" s="448"/>
      <c r="M148" s="447"/>
      <c r="N148" s="428">
        <f>O147</f>
        <v>20.926962622935775</v>
      </c>
      <c r="O148" s="448"/>
      <c r="P148" s="447"/>
      <c r="Q148" s="428">
        <f>R147</f>
        <v>32.146591957533175</v>
      </c>
      <c r="R148" s="448"/>
      <c r="S148" s="447"/>
      <c r="T148" s="428">
        <f>U147</f>
        <v>44.225648289662779</v>
      </c>
      <c r="U148" s="448"/>
      <c r="V148" s="447"/>
      <c r="W148" s="428">
        <f>X147</f>
        <v>51.703628464477028</v>
      </c>
      <c r="X148" s="448"/>
      <c r="Y148" s="447"/>
      <c r="Z148" s="428">
        <f>AA147</f>
        <v>60.784037840696762</v>
      </c>
      <c r="AA148" s="448"/>
      <c r="AB148" s="447"/>
      <c r="AC148" s="428">
        <f>AD147</f>
        <v>59.55662230439129</v>
      </c>
      <c r="AD148" s="448"/>
      <c r="AE148" s="447"/>
      <c r="AF148" s="428">
        <f>AG147</f>
        <v>61.27426750161392</v>
      </c>
      <c r="AG148" s="448"/>
      <c r="AH148" s="427"/>
      <c r="AI148" s="428">
        <f>AJ147</f>
        <v>68.542392244494778</v>
      </c>
      <c r="AJ148" s="448"/>
      <c r="AK148" s="427"/>
      <c r="AL148" s="428">
        <f>AM147</f>
        <v>93.108619343611508</v>
      </c>
      <c r="AM148" s="448"/>
    </row>
    <row r="149" spans="1:39">
      <c r="A149" s="406"/>
      <c r="B149" s="476"/>
      <c r="C149" s="477"/>
      <c r="D149" s="470"/>
      <c r="E149" s="470"/>
      <c r="F149" s="472"/>
      <c r="G149" s="470"/>
      <c r="H149" s="470"/>
      <c r="I149" s="472"/>
      <c r="J149" s="470"/>
      <c r="K149" s="470"/>
      <c r="L149" s="472"/>
      <c r="M149" s="470"/>
      <c r="N149" s="470"/>
      <c r="O149" s="472"/>
      <c r="P149" s="470"/>
      <c r="Q149" s="470"/>
      <c r="R149" s="472"/>
      <c r="S149" s="470"/>
      <c r="T149" s="470"/>
      <c r="U149" s="472"/>
      <c r="V149" s="470"/>
      <c r="W149" s="470"/>
      <c r="X149" s="472"/>
      <c r="Y149" s="470"/>
      <c r="Z149" s="470"/>
      <c r="AA149" s="472"/>
      <c r="AB149" s="470"/>
      <c r="AC149" s="470"/>
      <c r="AD149" s="472"/>
      <c r="AE149" s="470"/>
      <c r="AF149" s="470"/>
      <c r="AG149" s="472"/>
      <c r="AH149" s="470"/>
      <c r="AI149" s="470"/>
      <c r="AJ149" s="478"/>
      <c r="AK149" s="470"/>
      <c r="AL149" s="470"/>
      <c r="AM149" s="472"/>
    </row>
    <row r="150" spans="1:39">
      <c r="A150" s="406"/>
      <c r="B150" s="476"/>
      <c r="C150" s="477"/>
      <c r="D150" s="470"/>
      <c r="E150" s="470"/>
      <c r="F150" s="472"/>
      <c r="G150" s="470"/>
      <c r="H150" s="470"/>
      <c r="I150" s="472"/>
      <c r="J150" s="470"/>
      <c r="K150" s="470"/>
      <c r="L150" s="472"/>
      <c r="M150" s="470"/>
      <c r="N150" s="470"/>
      <c r="O150" s="472"/>
      <c r="P150" s="470"/>
      <c r="Q150" s="470"/>
      <c r="R150" s="472"/>
      <c r="S150" s="470"/>
      <c r="T150" s="470"/>
      <c r="U150" s="472"/>
      <c r="V150" s="470"/>
      <c r="W150" s="470"/>
      <c r="X150" s="472"/>
      <c r="Y150" s="470"/>
      <c r="Z150" s="470"/>
      <c r="AA150" s="472"/>
      <c r="AB150" s="470"/>
      <c r="AC150" s="470"/>
      <c r="AD150" s="472"/>
      <c r="AE150" s="470"/>
      <c r="AF150" s="470"/>
      <c r="AG150" s="472"/>
      <c r="AH150" s="470"/>
      <c r="AI150" s="470"/>
      <c r="AJ150" s="478"/>
      <c r="AK150" s="470"/>
      <c r="AL150" s="470"/>
      <c r="AM150" s="472"/>
    </row>
    <row r="151" spans="1:39">
      <c r="A151" s="406"/>
      <c r="B151" s="476"/>
      <c r="C151" s="477"/>
      <c r="D151" s="470"/>
      <c r="E151" s="470"/>
      <c r="F151" s="472"/>
      <c r="G151" s="470"/>
      <c r="H151" s="470"/>
      <c r="I151" s="472"/>
      <c r="J151" s="470"/>
      <c r="K151" s="470"/>
      <c r="L151" s="472"/>
      <c r="M151" s="470"/>
      <c r="N151" s="470"/>
      <c r="O151" s="472"/>
      <c r="P151" s="470"/>
      <c r="Q151" s="470"/>
      <c r="R151" s="472"/>
      <c r="S151" s="470"/>
      <c r="T151" s="470"/>
      <c r="U151" s="472"/>
      <c r="V151" s="470"/>
      <c r="W151" s="470"/>
      <c r="X151" s="472"/>
      <c r="Y151" s="470"/>
      <c r="Z151" s="470"/>
      <c r="AA151" s="472"/>
      <c r="AB151" s="470"/>
      <c r="AC151" s="470"/>
      <c r="AD151" s="472"/>
      <c r="AE151" s="470"/>
      <c r="AF151" s="470"/>
      <c r="AG151" s="472"/>
      <c r="AH151" s="470"/>
      <c r="AI151" s="470"/>
      <c r="AJ151" s="478"/>
      <c r="AK151" s="470"/>
      <c r="AL151" s="470"/>
      <c r="AM151" s="472"/>
    </row>
    <row r="152" spans="1:39">
      <c r="A152" s="406"/>
      <c r="B152" s="476"/>
      <c r="C152" s="477"/>
      <c r="D152" s="470"/>
      <c r="E152" s="470"/>
      <c r="F152" s="472"/>
      <c r="G152" s="470"/>
      <c r="H152" s="470"/>
      <c r="I152" s="472"/>
      <c r="J152" s="470"/>
      <c r="K152" s="470"/>
      <c r="L152" s="472"/>
      <c r="M152" s="470"/>
      <c r="N152" s="470"/>
      <c r="O152" s="472"/>
      <c r="P152" s="470"/>
      <c r="Q152" s="470"/>
      <c r="R152" s="472"/>
      <c r="S152" s="470"/>
      <c r="T152" s="470"/>
      <c r="U152" s="472"/>
      <c r="V152" s="470"/>
      <c r="W152" s="470"/>
      <c r="X152" s="472"/>
      <c r="Y152" s="470"/>
      <c r="Z152" s="470"/>
      <c r="AA152" s="472"/>
      <c r="AB152" s="470"/>
      <c r="AC152" s="470"/>
      <c r="AD152" s="472"/>
      <c r="AE152" s="470"/>
      <c r="AF152" s="470"/>
      <c r="AG152" s="472"/>
      <c r="AH152" s="470"/>
      <c r="AI152" s="470"/>
      <c r="AJ152" s="478"/>
      <c r="AK152" s="470"/>
      <c r="AL152" s="470"/>
      <c r="AM152" s="472"/>
    </row>
    <row r="153" spans="1:39">
      <c r="A153" s="406"/>
      <c r="B153" s="442" t="s">
        <v>29</v>
      </c>
      <c r="C153" s="479"/>
      <c r="D153" s="480"/>
      <c r="E153" s="480"/>
      <c r="F153" s="480"/>
      <c r="G153" s="480"/>
      <c r="H153" s="480"/>
      <c r="I153" s="480"/>
      <c r="J153" s="480"/>
      <c r="K153" s="480"/>
      <c r="L153" s="480"/>
      <c r="M153" s="481"/>
      <c r="N153" s="480"/>
      <c r="O153" s="480"/>
      <c r="P153" s="481"/>
      <c r="Q153" s="480"/>
      <c r="R153" s="480"/>
      <c r="S153" s="481"/>
      <c r="T153" s="480"/>
      <c r="U153" s="482"/>
      <c r="V153" s="481"/>
      <c r="W153" s="480"/>
      <c r="X153" s="480"/>
      <c r="Y153" s="480"/>
      <c r="Z153" s="480"/>
      <c r="AA153" s="480"/>
      <c r="AB153" s="480"/>
      <c r="AC153" s="480"/>
      <c r="AD153" s="406" t="str">
        <f>'INPUT DATA'!F5</f>
        <v>Karanganyar, 2 Januari 2018</v>
      </c>
      <c r="AE153" s="480"/>
      <c r="AF153" s="480"/>
      <c r="AG153" s="480"/>
      <c r="AH153" s="480"/>
      <c r="AI153" s="480"/>
      <c r="AJ153" s="483"/>
      <c r="AK153" s="480"/>
      <c r="AL153" s="480"/>
      <c r="AM153" s="480"/>
    </row>
    <row r="154" spans="1:39">
      <c r="A154" s="406"/>
      <c r="B154" s="411" t="s">
        <v>157</v>
      </c>
      <c r="C154" s="479"/>
      <c r="D154" s="480"/>
      <c r="E154" s="480"/>
      <c r="F154" s="480"/>
      <c r="G154" s="480"/>
      <c r="H154" s="480"/>
      <c r="I154" s="480"/>
      <c r="J154" s="480"/>
      <c r="K154" s="480"/>
      <c r="L154" s="480"/>
      <c r="M154" s="481"/>
      <c r="N154" s="481"/>
      <c r="O154" s="481"/>
      <c r="P154" s="481"/>
      <c r="Q154" s="481"/>
      <c r="R154" s="481"/>
      <c r="S154" s="481"/>
      <c r="T154" s="480"/>
      <c r="U154" s="480"/>
      <c r="V154" s="481"/>
      <c r="W154" s="480"/>
      <c r="X154" s="480"/>
      <c r="Y154" s="480"/>
      <c r="Z154" s="480"/>
      <c r="AA154" s="480"/>
      <c r="AB154" s="480"/>
      <c r="AC154" s="480"/>
      <c r="AD154" s="406" t="s">
        <v>143</v>
      </c>
      <c r="AE154" s="480"/>
      <c r="AF154" s="480"/>
      <c r="AG154" s="480"/>
      <c r="AH154" s="480"/>
      <c r="AI154" s="480"/>
      <c r="AJ154" s="483"/>
      <c r="AK154" s="480"/>
      <c r="AL154" s="480"/>
      <c r="AM154" s="480"/>
    </row>
    <row r="155" spans="1:39">
      <c r="A155" s="406"/>
      <c r="B155" s="425" t="s">
        <v>30</v>
      </c>
      <c r="C155" s="479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1"/>
      <c r="T155" s="480"/>
      <c r="U155" s="480"/>
      <c r="V155" s="480"/>
      <c r="W155" s="480"/>
      <c r="X155" s="480"/>
      <c r="Y155" s="480"/>
      <c r="Z155" s="480"/>
      <c r="AA155" s="480"/>
      <c r="AC155" s="480"/>
      <c r="AD155" s="406" t="s">
        <v>102</v>
      </c>
      <c r="AE155" s="480"/>
      <c r="AF155" s="480"/>
      <c r="AG155" s="480"/>
      <c r="AH155" s="480"/>
      <c r="AI155" s="480"/>
      <c r="AJ155" s="483"/>
      <c r="AK155" s="480"/>
      <c r="AL155" s="480"/>
      <c r="AM155" s="480"/>
    </row>
    <row r="156" spans="1:39">
      <c r="A156" s="406"/>
      <c r="B156" s="476"/>
      <c r="C156" s="38"/>
      <c r="D156" s="34"/>
      <c r="E156" s="34"/>
      <c r="F156" s="39"/>
      <c r="G156" s="38"/>
      <c r="H156" s="38"/>
      <c r="I156" s="39"/>
      <c r="J156" s="38"/>
      <c r="K156" s="38"/>
      <c r="L156" s="40"/>
      <c r="M156" s="34"/>
      <c r="N156" s="38"/>
      <c r="O156" s="38"/>
      <c r="P156" s="34"/>
      <c r="Q156" s="41"/>
      <c r="R156" s="38"/>
      <c r="S156" s="34"/>
      <c r="T156" s="38"/>
      <c r="U156" s="40"/>
      <c r="V156" s="34"/>
      <c r="X156" s="38"/>
      <c r="Y156" s="38"/>
      <c r="Z156" s="38"/>
      <c r="AC156" s="38"/>
      <c r="AD156" s="36"/>
      <c r="AE156" s="38"/>
      <c r="AF156" s="38"/>
      <c r="AG156" s="42"/>
      <c r="AI156" s="38"/>
      <c r="AJ156" s="484"/>
      <c r="AK156" s="38"/>
      <c r="AL156" s="38"/>
      <c r="AM156" s="40"/>
    </row>
    <row r="157" spans="1:39">
      <c r="A157" s="406"/>
      <c r="B157" s="37" t="s">
        <v>31</v>
      </c>
      <c r="C157" s="480"/>
      <c r="D157" s="481"/>
      <c r="E157" s="481"/>
      <c r="F157" s="485"/>
      <c r="G157" s="480"/>
      <c r="H157" s="480"/>
      <c r="I157" s="485"/>
      <c r="J157" s="480"/>
      <c r="K157" s="480"/>
      <c r="L157" s="486"/>
      <c r="M157" s="34"/>
      <c r="N157" s="38"/>
      <c r="O157" s="38"/>
      <c r="P157" s="481"/>
      <c r="Q157" s="487"/>
      <c r="R157" s="480"/>
      <c r="S157" s="481"/>
      <c r="T157" s="480"/>
      <c r="U157" s="486"/>
      <c r="V157" s="481"/>
      <c r="X157" s="38"/>
      <c r="Y157" s="38"/>
      <c r="Z157" s="38"/>
      <c r="AC157" s="480"/>
      <c r="AD157" s="36"/>
      <c r="AE157" s="480"/>
      <c r="AF157" s="480"/>
      <c r="AG157" s="488"/>
      <c r="AI157" s="38"/>
      <c r="AJ157" s="484"/>
      <c r="AK157" s="38"/>
      <c r="AL157" s="480"/>
      <c r="AM157" s="486"/>
    </row>
    <row r="158" spans="1:39">
      <c r="A158" s="406"/>
      <c r="B158" s="37" t="s">
        <v>32</v>
      </c>
      <c r="C158" s="41"/>
      <c r="D158" s="39"/>
      <c r="E158" s="39"/>
      <c r="F158" s="39"/>
      <c r="G158" s="41"/>
      <c r="H158" s="41"/>
      <c r="I158" s="39"/>
      <c r="J158" s="41"/>
      <c r="K158" s="41"/>
      <c r="L158" s="40"/>
      <c r="M158" s="34"/>
      <c r="N158" s="38"/>
      <c r="O158" s="38"/>
      <c r="P158" s="39"/>
      <c r="Q158" s="41"/>
      <c r="R158" s="41"/>
      <c r="S158" s="39"/>
      <c r="T158" s="41"/>
      <c r="U158" s="40"/>
      <c r="V158" s="39"/>
      <c r="X158" s="38"/>
      <c r="Y158" s="38"/>
      <c r="Z158" s="38"/>
      <c r="AC158" s="41"/>
      <c r="AD158" s="406"/>
      <c r="AE158" s="41"/>
      <c r="AF158" s="41"/>
      <c r="AG158" s="42"/>
      <c r="AI158" s="38"/>
      <c r="AJ158" s="484"/>
      <c r="AK158" s="38"/>
      <c r="AL158" s="41"/>
      <c r="AM158" s="40"/>
    </row>
    <row r="159" spans="1:39">
      <c r="A159" s="406"/>
      <c r="B159" s="37" t="s">
        <v>33</v>
      </c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37"/>
      <c r="N159" s="37"/>
      <c r="O159" s="37"/>
      <c r="P159" s="37"/>
      <c r="Q159" s="37"/>
      <c r="R159" s="37"/>
      <c r="S159" s="481"/>
      <c r="T159" s="480"/>
      <c r="U159" s="480"/>
      <c r="V159" s="480"/>
      <c r="W159" s="480"/>
      <c r="X159" s="480"/>
      <c r="Y159" s="480"/>
      <c r="Z159" s="480"/>
      <c r="AA159" s="480"/>
      <c r="AB159" s="480"/>
      <c r="AC159" s="480"/>
      <c r="AE159" s="480"/>
      <c r="AF159" s="480"/>
      <c r="AG159" s="480"/>
      <c r="AH159" s="480"/>
      <c r="AI159" s="480"/>
      <c r="AJ159" s="483"/>
      <c r="AK159" s="480"/>
      <c r="AL159" s="480"/>
      <c r="AM159" s="480"/>
    </row>
    <row r="160" spans="1:39">
      <c r="A160" s="406"/>
      <c r="B160" s="37" t="s">
        <v>34</v>
      </c>
      <c r="C160" s="480"/>
      <c r="D160" s="480"/>
      <c r="E160" s="480"/>
      <c r="F160" s="480"/>
      <c r="G160" s="480"/>
      <c r="H160" s="480"/>
      <c r="I160" s="480"/>
      <c r="J160" s="480"/>
      <c r="K160" s="480"/>
      <c r="L160" s="480"/>
      <c r="M160" s="37"/>
      <c r="N160" s="37"/>
      <c r="O160" s="37"/>
      <c r="P160" s="37"/>
      <c r="Q160" s="37"/>
      <c r="R160" s="37"/>
      <c r="S160" s="481"/>
      <c r="T160" s="480"/>
      <c r="U160" s="480"/>
      <c r="V160" s="480"/>
      <c r="W160" s="480"/>
      <c r="X160" s="480"/>
      <c r="Y160" s="480"/>
      <c r="Z160" s="480"/>
      <c r="AA160" s="480"/>
      <c r="AC160" s="480"/>
      <c r="AD160" s="406" t="s">
        <v>120</v>
      </c>
      <c r="AE160" s="480"/>
      <c r="AF160" s="480"/>
      <c r="AG160" s="480"/>
      <c r="AH160" s="480"/>
      <c r="AI160" s="480"/>
      <c r="AJ160" s="483"/>
      <c r="AK160" s="480"/>
      <c r="AL160" s="480"/>
      <c r="AM160" s="480"/>
    </row>
    <row r="161" spans="1:39">
      <c r="A161" s="406"/>
      <c r="B161" s="37" t="s">
        <v>35</v>
      </c>
      <c r="C161" s="477"/>
      <c r="D161" s="470"/>
      <c r="E161" s="470"/>
      <c r="F161" s="472"/>
      <c r="G161" s="470"/>
      <c r="H161" s="470"/>
      <c r="I161" s="472"/>
      <c r="J161" s="470"/>
      <c r="K161" s="470"/>
      <c r="L161" s="472"/>
      <c r="M161" s="470"/>
      <c r="N161" s="470"/>
      <c r="O161" s="472"/>
      <c r="P161" s="470"/>
      <c r="Q161" s="470"/>
      <c r="R161" s="472"/>
      <c r="S161" s="470"/>
      <c r="T161" s="470"/>
      <c r="U161" s="472"/>
      <c r="V161" s="470"/>
      <c r="W161" s="470"/>
      <c r="X161" s="472"/>
      <c r="Y161" s="470"/>
      <c r="Z161" s="470"/>
      <c r="AA161" s="472"/>
      <c r="AB161" s="470"/>
      <c r="AC161" s="470"/>
      <c r="AD161" s="406" t="s">
        <v>121</v>
      </c>
      <c r="AE161" s="470"/>
      <c r="AF161" s="470"/>
      <c r="AG161" s="472"/>
      <c r="AH161" s="470"/>
      <c r="AI161" s="470"/>
      <c r="AJ161" s="478"/>
      <c r="AK161" s="470"/>
      <c r="AL161" s="470"/>
      <c r="AM161" s="472"/>
    </row>
    <row r="162" spans="1:39">
      <c r="A162" s="406"/>
      <c r="B162" s="476"/>
      <c r="C162" s="477"/>
      <c r="D162" s="470"/>
      <c r="E162" s="470"/>
      <c r="F162" s="472"/>
      <c r="G162" s="470"/>
      <c r="H162" s="470"/>
      <c r="I162" s="472"/>
      <c r="J162" s="470"/>
      <c r="K162" s="470"/>
      <c r="L162" s="472"/>
      <c r="M162" s="470"/>
      <c r="N162" s="470"/>
      <c r="O162" s="472"/>
      <c r="P162" s="470"/>
      <c r="Q162" s="470"/>
      <c r="R162" s="472"/>
      <c r="S162" s="470"/>
      <c r="T162" s="470"/>
      <c r="U162" s="472"/>
      <c r="V162" s="470"/>
      <c r="W162" s="470"/>
      <c r="X162" s="472"/>
      <c r="Y162" s="470"/>
      <c r="Z162" s="470"/>
      <c r="AA162" s="472"/>
      <c r="AB162" s="470"/>
      <c r="AC162" s="470"/>
      <c r="AD162" s="472"/>
      <c r="AE162" s="470"/>
      <c r="AF162" s="470"/>
      <c r="AG162" s="472"/>
      <c r="AH162" s="470"/>
      <c r="AI162" s="470"/>
      <c r="AJ162" s="478"/>
      <c r="AK162" s="470"/>
      <c r="AL162" s="470"/>
      <c r="AM162" s="472"/>
    </row>
    <row r="163" spans="1:39">
      <c r="A163" s="406"/>
      <c r="B163" s="37"/>
      <c r="C163" s="41"/>
      <c r="D163" s="39"/>
      <c r="E163" s="39"/>
      <c r="F163" s="39"/>
      <c r="G163" s="41"/>
      <c r="H163" s="41"/>
      <c r="I163" s="39"/>
      <c r="J163" s="41"/>
      <c r="K163" s="41"/>
      <c r="L163" s="40"/>
      <c r="M163" s="39"/>
      <c r="N163" s="41"/>
      <c r="O163" s="42"/>
      <c r="P163" s="39"/>
      <c r="Q163" s="41"/>
      <c r="R163" s="41"/>
      <c r="S163" s="39"/>
      <c r="T163" s="41"/>
      <c r="U163" s="40"/>
      <c r="V163" s="39"/>
      <c r="W163" s="41"/>
      <c r="X163" s="42"/>
      <c r="Y163" s="41"/>
      <c r="Z163" s="41"/>
      <c r="AA163" s="41"/>
      <c r="AB163" s="41"/>
      <c r="AC163" s="41"/>
      <c r="AD163" s="40"/>
      <c r="AE163" s="41"/>
      <c r="AF163" s="41"/>
      <c r="AG163" s="42"/>
      <c r="AH163" s="41"/>
      <c r="AI163" s="41"/>
      <c r="AJ163" s="489"/>
      <c r="AK163" s="41"/>
      <c r="AL163" s="41"/>
      <c r="AM163" s="40"/>
    </row>
    <row r="164" spans="1:39">
      <c r="A164" s="406"/>
      <c r="B164" s="37"/>
      <c r="C164" s="41"/>
      <c r="D164" s="39"/>
      <c r="E164" s="39"/>
      <c r="F164" s="39"/>
      <c r="G164" s="41"/>
      <c r="H164" s="41"/>
      <c r="I164" s="39"/>
      <c r="J164" s="41"/>
      <c r="K164" s="41"/>
      <c r="L164" s="40"/>
      <c r="M164" s="39"/>
      <c r="N164" s="41"/>
      <c r="O164" s="42"/>
      <c r="P164" s="39"/>
      <c r="Q164" s="41"/>
      <c r="R164" s="41"/>
      <c r="S164" s="39"/>
      <c r="T164" s="41"/>
      <c r="U164" s="40"/>
      <c r="V164" s="39"/>
      <c r="W164" s="41"/>
      <c r="X164" s="42"/>
      <c r="Y164" s="41"/>
      <c r="Z164" s="41"/>
      <c r="AA164" s="41"/>
      <c r="AB164" s="41"/>
      <c r="AC164" s="41"/>
      <c r="AD164" s="40"/>
      <c r="AE164" s="41"/>
      <c r="AF164" s="41"/>
      <c r="AG164" s="42"/>
      <c r="AH164" s="41"/>
      <c r="AI164" s="41"/>
      <c r="AJ164" s="489"/>
      <c r="AK164" s="41"/>
      <c r="AL164" s="41"/>
      <c r="AM164" s="40"/>
    </row>
    <row r="165" spans="1:39">
      <c r="A165" s="406"/>
      <c r="B165" s="37"/>
      <c r="C165" s="41"/>
      <c r="D165" s="39"/>
      <c r="E165" s="39"/>
      <c r="F165" s="39"/>
      <c r="G165" s="41"/>
      <c r="H165" s="41"/>
      <c r="I165" s="39"/>
      <c r="J165" s="41"/>
      <c r="K165" s="41"/>
      <c r="L165" s="40"/>
      <c r="M165" s="39"/>
      <c r="N165" s="41"/>
      <c r="O165" s="42"/>
      <c r="P165" s="39"/>
      <c r="Q165" s="41"/>
      <c r="R165" s="41"/>
      <c r="S165" s="39"/>
      <c r="T165" s="41"/>
      <c r="U165" s="40"/>
      <c r="V165" s="39"/>
      <c r="W165" s="41"/>
      <c r="X165" s="42"/>
      <c r="Y165" s="41"/>
      <c r="Z165" s="41"/>
      <c r="AA165" s="41"/>
      <c r="AB165" s="41"/>
      <c r="AC165" s="41"/>
      <c r="AD165" s="40"/>
      <c r="AE165" s="41"/>
      <c r="AF165" s="41"/>
      <c r="AG165" s="42"/>
      <c r="AH165" s="41"/>
      <c r="AI165" s="41"/>
      <c r="AJ165" s="489"/>
      <c r="AK165" s="41"/>
      <c r="AL165" s="41"/>
      <c r="AM165" s="40"/>
    </row>
  </sheetData>
  <mergeCells count="81">
    <mergeCell ref="B131:B133"/>
    <mergeCell ref="B134:B136"/>
    <mergeCell ref="B137:B139"/>
    <mergeCell ref="B146:B148"/>
    <mergeCell ref="B89:B91"/>
    <mergeCell ref="B143:B145"/>
    <mergeCell ref="B122:B124"/>
    <mergeCell ref="B95:B97"/>
    <mergeCell ref="B92:B94"/>
    <mergeCell ref="B140:B142"/>
    <mergeCell ref="B125:B127"/>
    <mergeCell ref="B128:B130"/>
    <mergeCell ref="AI1:AL1"/>
    <mergeCell ref="A2:AM2"/>
    <mergeCell ref="A3:AM3"/>
    <mergeCell ref="A10:A12"/>
    <mergeCell ref="B10:B12"/>
    <mergeCell ref="J11:L12"/>
    <mergeCell ref="D10:AM10"/>
    <mergeCell ref="D11:F12"/>
    <mergeCell ref="G11:I12"/>
    <mergeCell ref="D13:F13"/>
    <mergeCell ref="P11:R12"/>
    <mergeCell ref="P13:R13"/>
    <mergeCell ref="J13:L13"/>
    <mergeCell ref="M11:O12"/>
    <mergeCell ref="M13:O13"/>
    <mergeCell ref="AO119:AO121"/>
    <mergeCell ref="B98:B100"/>
    <mergeCell ref="B101:B103"/>
    <mergeCell ref="AO104:AO106"/>
    <mergeCell ref="B113:B115"/>
    <mergeCell ref="AO107:AO109"/>
    <mergeCell ref="AO110:AO112"/>
    <mergeCell ref="AO113:AO115"/>
    <mergeCell ref="AO116:AO118"/>
    <mergeCell ref="B104:B106"/>
    <mergeCell ref="B116:B118"/>
    <mergeCell ref="B110:B112"/>
    <mergeCell ref="B107:B109"/>
    <mergeCell ref="B119:B121"/>
    <mergeCell ref="B44:B46"/>
    <mergeCell ref="AB13:AD13"/>
    <mergeCell ref="AK11:AM12"/>
    <mergeCell ref="AE13:AG13"/>
    <mergeCell ref="AH13:AJ13"/>
    <mergeCell ref="AK13:AM13"/>
    <mergeCell ref="AE11:AG12"/>
    <mergeCell ref="AB11:AD12"/>
    <mergeCell ref="AH11:AJ12"/>
    <mergeCell ref="V13:X13"/>
    <mergeCell ref="Y13:AA13"/>
    <mergeCell ref="V11:X12"/>
    <mergeCell ref="Y11:AA12"/>
    <mergeCell ref="S13:U13"/>
    <mergeCell ref="S11:U12"/>
    <mergeCell ref="G13:I13"/>
    <mergeCell ref="B77:B79"/>
    <mergeCell ref="B86:B88"/>
    <mergeCell ref="B56:B58"/>
    <mergeCell ref="B68:B70"/>
    <mergeCell ref="B83:B85"/>
    <mergeCell ref="B74:B76"/>
    <mergeCell ref="B71:B73"/>
    <mergeCell ref="B80:B82"/>
    <mergeCell ref="B14:B16"/>
    <mergeCell ref="B20:B22"/>
    <mergeCell ref="B17:B19"/>
    <mergeCell ref="B65:B67"/>
    <mergeCell ref="B53:B55"/>
    <mergeCell ref="B59:B61"/>
    <mergeCell ref="B62:B64"/>
    <mergeCell ref="B38:B40"/>
    <mergeCell ref="B23:B25"/>
    <mergeCell ref="B29:B31"/>
    <mergeCell ref="B32:B34"/>
    <mergeCell ref="B35:B37"/>
    <mergeCell ref="B26:B28"/>
    <mergeCell ref="B41:B43"/>
    <mergeCell ref="B50:B52"/>
    <mergeCell ref="B47:B49"/>
  </mergeCells>
  <phoneticPr fontId="6" type="noConversion"/>
  <printOptions horizontalCentered="1" verticalCentered="1"/>
  <pageMargins left="0.55118110236220474" right="0.47244094488188981" top="0.31496062992125984" bottom="0.23622047244094491" header="0.31496062992125984" footer="0.51181102362204722"/>
  <pageSetup paperSize="128" scale="74" orientation="landscape" r:id="rId1"/>
  <headerFooter alignWithMargins="0"/>
  <rowBreaks count="3" manualBreakCount="3">
    <brk id="49" max="38" man="1"/>
    <brk id="94" max="38" man="1"/>
    <brk id="139" max="3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9" tint="0.39997558519241921"/>
  </sheetPr>
  <dimension ref="A1:AC161"/>
  <sheetViews>
    <sheetView tabSelected="1" view="pageBreakPreview" topLeftCell="A130" zoomScale="90" zoomScaleSheetLayoutView="90" workbookViewId="0">
      <selection activeCell="E148" sqref="E148"/>
    </sheetView>
  </sheetViews>
  <sheetFormatPr defaultRowHeight="12.75"/>
  <cols>
    <col min="1" max="1" width="6.85546875" style="89" customWidth="1"/>
    <col min="2" max="2" width="32.85546875" style="73" customWidth="1"/>
    <col min="3" max="3" width="4" style="89" customWidth="1"/>
    <col min="4" max="4" width="15.5703125" style="89" customWidth="1"/>
    <col min="5" max="6" width="14.42578125" style="73" customWidth="1"/>
    <col min="7" max="7" width="14.28515625" style="73" customWidth="1"/>
    <col min="8" max="8" width="7.7109375" style="73" customWidth="1"/>
    <col min="9" max="9" width="14.5703125" style="73" customWidth="1"/>
    <col min="10" max="10" width="14.5703125" style="89" customWidth="1"/>
    <col min="11" max="11" width="14.42578125" style="73" customWidth="1"/>
    <col min="12" max="12" width="7.7109375" style="89" customWidth="1"/>
    <col min="13" max="13" width="7.5703125" style="89" customWidth="1"/>
    <col min="14" max="14" width="9.85546875" style="89" customWidth="1"/>
    <col min="15" max="15" width="6.85546875" style="33" customWidth="1"/>
    <col min="16" max="16" width="32.85546875" style="73" customWidth="1"/>
    <col min="17" max="17" width="4" style="89" customWidth="1"/>
    <col min="18" max="18" width="15.5703125" style="89" customWidth="1"/>
    <col min="19" max="20" width="14.42578125" style="89" customWidth="1"/>
    <col min="21" max="21" width="14.28515625" style="89" customWidth="1"/>
    <col min="22" max="22" width="7.85546875" style="89" customWidth="1"/>
    <col min="23" max="23" width="13.7109375" style="89" customWidth="1"/>
    <col min="24" max="24" width="13.140625" style="89" customWidth="1"/>
    <col min="25" max="25" width="13.42578125" style="89" customWidth="1"/>
    <col min="26" max="26" width="8.28515625" style="89" customWidth="1"/>
    <col min="27" max="27" width="7.85546875" style="89" customWidth="1"/>
    <col min="28" max="28" width="10.7109375" style="89" customWidth="1"/>
    <col min="29" max="16384" width="9.140625" style="89"/>
  </cols>
  <sheetData>
    <row r="1" spans="1:28" ht="12" customHeight="1">
      <c r="A1" s="88"/>
      <c r="B1" s="71"/>
      <c r="C1" s="88"/>
      <c r="D1" s="88"/>
      <c r="E1" s="71"/>
      <c r="F1" s="71"/>
      <c r="G1" s="71"/>
      <c r="H1" s="72"/>
      <c r="I1" s="71"/>
      <c r="J1" s="88"/>
      <c r="K1" s="71"/>
      <c r="L1" s="668" t="s">
        <v>36</v>
      </c>
      <c r="M1" s="668"/>
      <c r="N1" s="668"/>
      <c r="O1" s="135"/>
      <c r="P1" s="136"/>
      <c r="Q1" s="686"/>
      <c r="R1" s="686"/>
      <c r="S1" s="135"/>
      <c r="T1" s="135"/>
      <c r="U1" s="135"/>
      <c r="V1" s="135"/>
      <c r="W1" s="135"/>
      <c r="X1" s="135"/>
      <c r="Y1" s="137"/>
      <c r="Z1" s="135"/>
      <c r="AA1" s="135"/>
      <c r="AB1" s="135"/>
    </row>
    <row r="2" spans="1:28" ht="12" customHeight="1">
      <c r="A2" s="689" t="s">
        <v>141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102"/>
      <c r="P2" s="85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2" customHeight="1">
      <c r="A3" s="689" t="s">
        <v>21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102"/>
      <c r="P3" s="85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2" customHeight="1">
      <c r="A4" s="90"/>
      <c r="B4" s="74"/>
      <c r="C4" s="90"/>
      <c r="D4" s="90"/>
      <c r="E4" s="74"/>
      <c r="F4" s="74"/>
      <c r="G4" s="74"/>
      <c r="H4" s="75"/>
      <c r="I4" s="74"/>
      <c r="J4" s="90"/>
      <c r="K4" s="76" t="s">
        <v>3</v>
      </c>
      <c r="L4" s="90"/>
      <c r="M4" s="70"/>
      <c r="N4" s="90"/>
    </row>
    <row r="5" spans="1:28" ht="12" customHeight="1">
      <c r="A5" s="90"/>
      <c r="B5" s="74"/>
      <c r="C5" s="685" t="s">
        <v>1</v>
      </c>
      <c r="D5" s="685"/>
      <c r="E5" s="685"/>
      <c r="F5" s="90" t="s">
        <v>140</v>
      </c>
      <c r="G5" s="74"/>
      <c r="H5" s="75"/>
      <c r="I5" s="74"/>
      <c r="J5" s="90"/>
      <c r="K5" s="76"/>
      <c r="L5" s="90"/>
      <c r="M5" s="70"/>
      <c r="N5" s="90"/>
    </row>
    <row r="6" spans="1:28" ht="12" customHeight="1">
      <c r="A6" s="90"/>
      <c r="B6" s="74"/>
      <c r="C6" s="685" t="s">
        <v>2</v>
      </c>
      <c r="D6" s="685"/>
      <c r="E6" s="685"/>
      <c r="F6" s="90" t="s">
        <v>105</v>
      </c>
      <c r="G6" s="74"/>
      <c r="H6" s="75"/>
      <c r="I6" s="74"/>
      <c r="J6" s="90" t="s">
        <v>3</v>
      </c>
      <c r="K6" s="77"/>
      <c r="L6" s="90"/>
      <c r="M6" s="46"/>
      <c r="N6" s="90"/>
    </row>
    <row r="7" spans="1:28" ht="12" customHeight="1">
      <c r="A7" s="90"/>
      <c r="B7" s="74"/>
      <c r="C7" s="685" t="s">
        <v>4</v>
      </c>
      <c r="D7" s="685"/>
      <c r="E7" s="685"/>
      <c r="F7" s="103" t="str">
        <f>'INPUT DATA'!D4</f>
        <v>: 2017</v>
      </c>
      <c r="G7" s="78"/>
      <c r="H7" s="75"/>
      <c r="I7" s="74"/>
      <c r="J7" s="90" t="s">
        <v>3</v>
      </c>
      <c r="K7" s="76" t="s">
        <v>3</v>
      </c>
      <c r="L7" s="90"/>
      <c r="M7" s="70"/>
      <c r="N7" s="90"/>
    </row>
    <row r="8" spans="1:28" ht="12" customHeight="1">
      <c r="A8" s="90"/>
      <c r="B8" s="74"/>
      <c r="C8" s="685" t="s">
        <v>5</v>
      </c>
      <c r="D8" s="685"/>
      <c r="E8" s="685"/>
      <c r="F8" s="90" t="str">
        <f>'POK II '!J8</f>
        <v>: DESEMBER 2017</v>
      </c>
      <c r="G8" s="74"/>
      <c r="H8" s="79"/>
      <c r="I8" s="74"/>
      <c r="J8" s="90"/>
      <c r="K8" s="76"/>
      <c r="L8" s="90"/>
      <c r="M8" s="70"/>
      <c r="N8" s="90"/>
    </row>
    <row r="9" spans="1:28" ht="12" customHeight="1">
      <c r="H9" s="80"/>
      <c r="K9" s="71"/>
      <c r="M9" s="33"/>
    </row>
    <row r="10" spans="1:28" s="275" customFormat="1" ht="16.5" customHeight="1">
      <c r="A10" s="692" t="s">
        <v>6</v>
      </c>
      <c r="B10" s="687" t="s">
        <v>7</v>
      </c>
      <c r="C10" s="690" t="s">
        <v>8</v>
      </c>
      <c r="D10" s="691"/>
      <c r="E10" s="697" t="s">
        <v>37</v>
      </c>
      <c r="F10" s="698"/>
      <c r="G10" s="698"/>
      <c r="H10" s="699"/>
      <c r="I10" s="690" t="s">
        <v>38</v>
      </c>
      <c r="J10" s="696"/>
      <c r="K10" s="696"/>
      <c r="L10" s="691"/>
      <c r="M10" s="687" t="s">
        <v>123</v>
      </c>
      <c r="N10" s="692" t="s">
        <v>40</v>
      </c>
      <c r="O10" s="273"/>
      <c r="P10" s="274"/>
    </row>
    <row r="11" spans="1:28" s="275" customFormat="1" ht="12.95" customHeight="1">
      <c r="A11" s="693"/>
      <c r="B11" s="695"/>
      <c r="C11" s="91" t="s">
        <v>13</v>
      </c>
      <c r="D11" s="47" t="s">
        <v>23</v>
      </c>
      <c r="E11" s="687" t="s">
        <v>75</v>
      </c>
      <c r="F11" s="687" t="s">
        <v>124</v>
      </c>
      <c r="G11" s="687" t="s">
        <v>43</v>
      </c>
      <c r="H11" s="687" t="s">
        <v>44</v>
      </c>
      <c r="I11" s="687" t="s">
        <v>75</v>
      </c>
      <c r="J11" s="687" t="s">
        <v>81</v>
      </c>
      <c r="K11" s="644" t="s">
        <v>43</v>
      </c>
      <c r="L11" s="692" t="s">
        <v>44</v>
      </c>
      <c r="M11" s="695"/>
      <c r="N11" s="693"/>
      <c r="O11" s="273"/>
      <c r="P11" s="274"/>
    </row>
    <row r="12" spans="1:28" s="275" customFormat="1" ht="16.5" customHeight="1">
      <c r="A12" s="694"/>
      <c r="B12" s="688"/>
      <c r="C12" s="92" t="s">
        <v>17</v>
      </c>
      <c r="D12" s="48" t="s">
        <v>18</v>
      </c>
      <c r="E12" s="688"/>
      <c r="F12" s="688"/>
      <c r="G12" s="688"/>
      <c r="H12" s="688"/>
      <c r="I12" s="688"/>
      <c r="J12" s="688"/>
      <c r="K12" s="646"/>
      <c r="L12" s="694"/>
      <c r="M12" s="688"/>
      <c r="N12" s="694"/>
      <c r="O12" s="273"/>
      <c r="P12" s="274"/>
    </row>
    <row r="13" spans="1:28" ht="12.95" customHeight="1" thickBot="1">
      <c r="A13" s="98">
        <v>1</v>
      </c>
      <c r="B13" s="99">
        <v>2</v>
      </c>
      <c r="C13" s="700">
        <v>3</v>
      </c>
      <c r="D13" s="701"/>
      <c r="E13" s="99">
        <v>4</v>
      </c>
      <c r="F13" s="99">
        <v>5</v>
      </c>
      <c r="G13" s="99">
        <v>6</v>
      </c>
      <c r="H13" s="99">
        <v>7</v>
      </c>
      <c r="I13" s="99">
        <v>8</v>
      </c>
      <c r="J13" s="98">
        <v>9</v>
      </c>
      <c r="K13" s="100">
        <v>10</v>
      </c>
      <c r="L13" s="98">
        <v>11</v>
      </c>
      <c r="M13" s="98">
        <v>12</v>
      </c>
      <c r="N13" s="98">
        <v>13</v>
      </c>
    </row>
    <row r="14" spans="1:28" s="54" customFormat="1" ht="17.100000000000001" customHeight="1" thickTop="1">
      <c r="A14" s="329">
        <v>1</v>
      </c>
      <c r="B14" s="641" t="s">
        <v>76</v>
      </c>
      <c r="C14" s="339"/>
      <c r="D14" s="32">
        <f>'INPUT DATA'!D11</f>
        <v>4552403000</v>
      </c>
      <c r="E14" s="157">
        <f>'INPUT DATA'!E11</f>
        <v>3650982752</v>
      </c>
      <c r="F14" s="157">
        <f>'INPUT DATA'!F11</f>
        <v>415775280</v>
      </c>
      <c r="G14" s="157">
        <f>SUM(E14+F14)</f>
        <v>4066758032</v>
      </c>
      <c r="H14" s="373">
        <f>SUM(G14/D14*100)</f>
        <v>89.332118268088294</v>
      </c>
      <c r="I14" s="157">
        <f>E14</f>
        <v>3650982752</v>
      </c>
      <c r="J14" s="374">
        <f>F14</f>
        <v>415775280</v>
      </c>
      <c r="K14" s="157">
        <f>SUM(I14+J14)</f>
        <v>4066758032</v>
      </c>
      <c r="L14" s="496">
        <f>SUM(K14/D14*100)</f>
        <v>89.332118268088294</v>
      </c>
      <c r="M14" s="376">
        <f>'POK II '!AK15</f>
        <v>100</v>
      </c>
      <c r="N14" s="50"/>
      <c r="O14" s="344"/>
      <c r="P14" s="345"/>
    </row>
    <row r="15" spans="1:28" s="54" customFormat="1" ht="17.100000000000001" customHeight="1">
      <c r="A15" s="329"/>
      <c r="B15" s="631"/>
      <c r="C15" s="339"/>
      <c r="D15" s="29"/>
      <c r="E15" s="157"/>
      <c r="F15" s="157"/>
      <c r="G15" s="157"/>
      <c r="H15" s="373"/>
      <c r="I15" s="157"/>
      <c r="J15" s="374"/>
      <c r="K15" s="377"/>
      <c r="L15" s="375"/>
      <c r="M15" s="28"/>
      <c r="N15" s="50"/>
      <c r="O15" s="344"/>
      <c r="P15" s="345"/>
    </row>
    <row r="16" spans="1:28" s="54" customFormat="1" ht="17.100000000000001" customHeight="1">
      <c r="A16" s="329"/>
      <c r="B16" s="631"/>
      <c r="C16" s="339"/>
      <c r="D16" s="29"/>
      <c r="E16" s="157"/>
      <c r="F16" s="157"/>
      <c r="G16" s="157"/>
      <c r="H16" s="373"/>
      <c r="I16" s="157"/>
      <c r="J16" s="374"/>
      <c r="K16" s="377"/>
      <c r="L16" s="375"/>
      <c r="M16" s="28"/>
      <c r="N16" s="50"/>
      <c r="O16" s="344"/>
      <c r="P16" s="345"/>
    </row>
    <row r="17" spans="1:16" s="54" customFormat="1" ht="17.100000000000001" customHeight="1">
      <c r="A17" s="329">
        <v>2</v>
      </c>
      <c r="B17" s="631" t="s">
        <v>60</v>
      </c>
      <c r="C17" s="339"/>
      <c r="D17" s="32">
        <f>'INPUT DATA'!D14</f>
        <v>3020000</v>
      </c>
      <c r="E17" s="157">
        <f>'INPUT DATA'!E14</f>
        <v>3020000</v>
      </c>
      <c r="F17" s="157">
        <f>'INPUT DATA'!F14</f>
        <v>0</v>
      </c>
      <c r="G17" s="157">
        <f>SUM(E17:F17)</f>
        <v>3020000</v>
      </c>
      <c r="H17" s="373">
        <f>SUM(G17/D17*100)</f>
        <v>100</v>
      </c>
      <c r="I17" s="157">
        <f>E17</f>
        <v>3020000</v>
      </c>
      <c r="J17" s="374">
        <f>SUM(F17)</f>
        <v>0</v>
      </c>
      <c r="K17" s="377">
        <f>SUM(I17:J17)</f>
        <v>3020000</v>
      </c>
      <c r="L17" s="375">
        <f>SUM(K17/D17*100)</f>
        <v>100</v>
      </c>
      <c r="M17" s="376">
        <f>'POK II '!AK18</f>
        <v>100</v>
      </c>
      <c r="N17" s="50"/>
      <c r="O17" s="344"/>
      <c r="P17" s="345"/>
    </row>
    <row r="18" spans="1:16" s="54" customFormat="1" ht="17.100000000000001" customHeight="1">
      <c r="A18" s="329"/>
      <c r="B18" s="631"/>
      <c r="C18" s="339"/>
      <c r="D18" s="29"/>
      <c r="E18" s="157"/>
      <c r="F18" s="157"/>
      <c r="G18" s="157"/>
      <c r="H18" s="373"/>
      <c r="I18" s="157"/>
      <c r="J18" s="374" t="s">
        <v>3</v>
      </c>
      <c r="K18" s="377"/>
      <c r="L18" s="375"/>
      <c r="M18" s="28"/>
      <c r="N18" s="50"/>
      <c r="O18" s="344"/>
      <c r="P18" s="345"/>
    </row>
    <row r="19" spans="1:16" s="54" customFormat="1" ht="17.100000000000001" customHeight="1">
      <c r="A19" s="329"/>
      <c r="B19" s="631"/>
      <c r="C19" s="339"/>
      <c r="D19" s="29"/>
      <c r="E19" s="157"/>
      <c r="F19" s="157"/>
      <c r="G19" s="157"/>
      <c r="H19" s="373"/>
      <c r="I19" s="157"/>
      <c r="J19" s="374"/>
      <c r="K19" s="377"/>
      <c r="L19" s="375"/>
      <c r="M19" s="28"/>
      <c r="N19" s="50"/>
      <c r="O19" s="344"/>
      <c r="P19" s="345"/>
    </row>
    <row r="20" spans="1:16" s="54" customFormat="1" ht="17.100000000000001" customHeight="1">
      <c r="A20" s="407">
        <v>3</v>
      </c>
      <c r="B20" s="631" t="s">
        <v>107</v>
      </c>
      <c r="C20" s="339"/>
      <c r="D20" s="32">
        <f>'INPUT DATA'!D17</f>
        <v>85680000</v>
      </c>
      <c r="E20" s="157">
        <f>'INPUT DATA'!E17</f>
        <v>68024312</v>
      </c>
      <c r="F20" s="157">
        <f>'INPUT DATA'!F17</f>
        <v>6040126</v>
      </c>
      <c r="G20" s="157">
        <f>SUM(E20:F20)</f>
        <v>74064438</v>
      </c>
      <c r="H20" s="373">
        <f>SUM(G20/D20*100)</f>
        <v>86.443088235294113</v>
      </c>
      <c r="I20" s="157">
        <f>E20</f>
        <v>68024312</v>
      </c>
      <c r="J20" s="374">
        <f>SUM(F20)</f>
        <v>6040126</v>
      </c>
      <c r="K20" s="377">
        <f>SUM(I20:J20)</f>
        <v>74064438</v>
      </c>
      <c r="L20" s="375">
        <f>SUM(K20/D20*100)</f>
        <v>86.443088235294113</v>
      </c>
      <c r="M20" s="376">
        <f>'POK II '!AK21</f>
        <v>100</v>
      </c>
      <c r="N20" s="50"/>
      <c r="O20" s="344"/>
      <c r="P20" s="345"/>
    </row>
    <row r="21" spans="1:16" s="54" customFormat="1" ht="17.100000000000001" customHeight="1">
      <c r="A21" s="407"/>
      <c r="B21" s="631"/>
      <c r="C21" s="339"/>
      <c r="D21" s="29"/>
      <c r="E21" s="157"/>
      <c r="F21" s="157"/>
      <c r="G21" s="157"/>
      <c r="H21" s="373"/>
      <c r="I21" s="157"/>
      <c r="J21" s="374"/>
      <c r="K21" s="377"/>
      <c r="L21" s="375"/>
      <c r="M21" s="28"/>
      <c r="N21" s="50"/>
      <c r="O21" s="344"/>
      <c r="P21" s="345"/>
    </row>
    <row r="22" spans="1:16" s="54" customFormat="1" ht="17.100000000000001" customHeight="1">
      <c r="A22" s="407"/>
      <c r="B22" s="631"/>
      <c r="C22" s="339"/>
      <c r="D22" s="29"/>
      <c r="E22" s="157"/>
      <c r="F22" s="157"/>
      <c r="G22" s="157"/>
      <c r="H22" s="373"/>
      <c r="I22" s="157"/>
      <c r="J22" s="374"/>
      <c r="K22" s="377"/>
      <c r="L22" s="375"/>
      <c r="M22" s="28"/>
      <c r="N22" s="50"/>
      <c r="O22" s="344"/>
      <c r="P22" s="345"/>
    </row>
    <row r="23" spans="1:16" s="54" customFormat="1" ht="17.100000000000001" customHeight="1">
      <c r="A23" s="407">
        <v>4</v>
      </c>
      <c r="B23" s="631" t="s">
        <v>134</v>
      </c>
      <c r="C23" s="339"/>
      <c r="D23" s="32">
        <f>'INPUT DATA'!D20</f>
        <v>55000000</v>
      </c>
      <c r="E23" s="157">
        <f>'INPUT DATA'!E20</f>
        <v>48280000</v>
      </c>
      <c r="F23" s="157">
        <f>'INPUT DATA'!F20</f>
        <v>6540000</v>
      </c>
      <c r="G23" s="157">
        <f>SUM(E23:F23)</f>
        <v>54820000</v>
      </c>
      <c r="H23" s="373">
        <f>SUM(G23/D23*100)</f>
        <v>99.672727272727272</v>
      </c>
      <c r="I23" s="157">
        <f>E23</f>
        <v>48280000</v>
      </c>
      <c r="J23" s="374">
        <f>SUM(F23)</f>
        <v>6540000</v>
      </c>
      <c r="K23" s="377">
        <f>SUM(I23:J23)</f>
        <v>54820000</v>
      </c>
      <c r="L23" s="375">
        <f>SUM(K23/D23*100)</f>
        <v>99.672727272727272</v>
      </c>
      <c r="M23" s="376">
        <f>'POK II '!AK24</f>
        <v>100</v>
      </c>
      <c r="N23" s="50"/>
      <c r="O23" s="344"/>
      <c r="P23" s="345"/>
    </row>
    <row r="24" spans="1:16" s="54" customFormat="1" ht="17.100000000000001" customHeight="1">
      <c r="A24" s="407"/>
      <c r="B24" s="631"/>
      <c r="C24" s="339"/>
      <c r="D24" s="32"/>
      <c r="E24" s="157"/>
      <c r="F24" s="157"/>
      <c r="G24" s="157"/>
      <c r="H24" s="373"/>
      <c r="I24" s="157"/>
      <c r="J24" s="374"/>
      <c r="K24" s="377"/>
      <c r="L24" s="375"/>
      <c r="M24" s="28"/>
      <c r="N24" s="50"/>
      <c r="O24" s="344"/>
      <c r="P24" s="345"/>
    </row>
    <row r="25" spans="1:16" s="54" customFormat="1" ht="17.100000000000001" customHeight="1">
      <c r="A25" s="407"/>
      <c r="B25" s="631"/>
      <c r="C25" s="339"/>
      <c r="D25" s="29"/>
      <c r="E25" s="157"/>
      <c r="F25" s="157"/>
      <c r="G25" s="157"/>
      <c r="H25" s="373"/>
      <c r="I25" s="157"/>
      <c r="J25" s="374"/>
      <c r="K25" s="377"/>
      <c r="L25" s="375"/>
      <c r="M25" s="28"/>
      <c r="N25" s="50"/>
      <c r="O25" s="344"/>
      <c r="P25" s="345"/>
    </row>
    <row r="26" spans="1:16" s="54" customFormat="1" ht="17.100000000000001" customHeight="1">
      <c r="A26" s="407">
        <v>5</v>
      </c>
      <c r="B26" s="631" t="s">
        <v>108</v>
      </c>
      <c r="C26" s="339"/>
      <c r="D26" s="32">
        <f>'INPUT DATA'!D23</f>
        <v>25000000</v>
      </c>
      <c r="E26" s="157">
        <f>'INPUT DATA'!E23</f>
        <v>25000000</v>
      </c>
      <c r="F26" s="157">
        <f>'INPUT DATA'!F23</f>
        <v>0</v>
      </c>
      <c r="G26" s="157">
        <f>SUM(E26:F26)</f>
        <v>25000000</v>
      </c>
      <c r="H26" s="373">
        <f>SUM(G26/D26*100)</f>
        <v>100</v>
      </c>
      <c r="I26" s="157">
        <f>E26</f>
        <v>25000000</v>
      </c>
      <c r="J26" s="374">
        <f>SUM(F26)</f>
        <v>0</v>
      </c>
      <c r="K26" s="377">
        <f>SUM(I26:J26)</f>
        <v>25000000</v>
      </c>
      <c r="L26" s="375">
        <f>SUM(K26/D26*100)</f>
        <v>100</v>
      </c>
      <c r="M26" s="376">
        <f>'POK II '!AK27</f>
        <v>100</v>
      </c>
      <c r="N26" s="50"/>
      <c r="O26" s="344"/>
      <c r="P26" s="345"/>
    </row>
    <row r="27" spans="1:16" s="54" customFormat="1" ht="17.100000000000001" customHeight="1">
      <c r="A27" s="407"/>
      <c r="B27" s="631"/>
      <c r="C27" s="339"/>
      <c r="D27" s="29"/>
      <c r="E27" s="157"/>
      <c r="F27" s="157"/>
      <c r="G27" s="157"/>
      <c r="H27" s="373"/>
      <c r="I27" s="157"/>
      <c r="J27" s="374"/>
      <c r="K27" s="377"/>
      <c r="L27" s="375"/>
      <c r="M27" s="28"/>
      <c r="N27" s="50"/>
      <c r="O27" s="344"/>
      <c r="P27" s="345"/>
    </row>
    <row r="28" spans="1:16" s="54" customFormat="1" ht="17.100000000000001" customHeight="1">
      <c r="A28" s="407"/>
      <c r="B28" s="631"/>
      <c r="C28" s="339"/>
      <c r="D28" s="29"/>
      <c r="E28" s="157"/>
      <c r="F28" s="157"/>
      <c r="G28" s="157"/>
      <c r="H28" s="373"/>
      <c r="I28" s="157"/>
      <c r="J28" s="374"/>
      <c r="K28" s="377"/>
      <c r="L28" s="375"/>
      <c r="M28" s="28"/>
      <c r="N28" s="50"/>
      <c r="O28" s="344"/>
      <c r="P28" s="345"/>
    </row>
    <row r="29" spans="1:16" s="54" customFormat="1" ht="17.100000000000001" customHeight="1">
      <c r="A29" s="407">
        <v>6</v>
      </c>
      <c r="B29" s="631" t="s">
        <v>109</v>
      </c>
      <c r="C29" s="339"/>
      <c r="D29" s="32">
        <f>'INPUT DATA'!D26</f>
        <v>28216000</v>
      </c>
      <c r="E29" s="157">
        <f>'INPUT DATA'!E26</f>
        <v>28216000</v>
      </c>
      <c r="F29" s="157">
        <f>'INPUT DATA'!F26</f>
        <v>0</v>
      </c>
      <c r="G29" s="157">
        <f>SUM(E29:F29)</f>
        <v>28216000</v>
      </c>
      <c r="H29" s="373">
        <f>SUM(G29/D29*100)</f>
        <v>100</v>
      </c>
      <c r="I29" s="157">
        <f>E29</f>
        <v>28216000</v>
      </c>
      <c r="J29" s="374">
        <f>SUM(F29)</f>
        <v>0</v>
      </c>
      <c r="K29" s="377">
        <f>SUM(I29:J29)</f>
        <v>28216000</v>
      </c>
      <c r="L29" s="375">
        <f>SUM(K29/D29*100)</f>
        <v>100</v>
      </c>
      <c r="M29" s="376">
        <f>'POK II '!AK30</f>
        <v>100</v>
      </c>
      <c r="N29" s="50"/>
      <c r="O29" s="344"/>
      <c r="P29" s="345"/>
    </row>
    <row r="30" spans="1:16" s="54" customFormat="1" ht="17.100000000000001" customHeight="1">
      <c r="A30" s="407"/>
      <c r="B30" s="631"/>
      <c r="C30" s="339"/>
      <c r="D30" s="29"/>
      <c r="E30" s="157"/>
      <c r="F30" s="157"/>
      <c r="G30" s="157"/>
      <c r="H30" s="373"/>
      <c r="I30" s="157"/>
      <c r="J30" s="374"/>
      <c r="K30" s="377"/>
      <c r="L30" s="375"/>
      <c r="M30" s="28"/>
      <c r="N30" s="50"/>
      <c r="O30" s="344"/>
      <c r="P30" s="345"/>
    </row>
    <row r="31" spans="1:16" s="54" customFormat="1" ht="17.100000000000001" customHeight="1">
      <c r="A31" s="407"/>
      <c r="B31" s="631"/>
      <c r="C31" s="339"/>
      <c r="D31" s="29"/>
      <c r="E31" s="157"/>
      <c r="F31" s="157"/>
      <c r="G31" s="157"/>
      <c r="H31" s="373"/>
      <c r="I31" s="157"/>
      <c r="J31" s="374"/>
      <c r="K31" s="377"/>
      <c r="L31" s="375"/>
      <c r="M31" s="28"/>
      <c r="N31" s="50"/>
      <c r="O31" s="344"/>
      <c r="P31" s="345"/>
    </row>
    <row r="32" spans="1:16" s="54" customFormat="1" ht="17.100000000000001" customHeight="1">
      <c r="A32" s="407">
        <v>7</v>
      </c>
      <c r="B32" s="631" t="s">
        <v>110</v>
      </c>
      <c r="C32" s="339"/>
      <c r="D32" s="32">
        <f>'INPUT DATA'!D29</f>
        <v>2600000</v>
      </c>
      <c r="E32" s="157">
        <f>'INPUT DATA'!E29</f>
        <v>2600000</v>
      </c>
      <c r="F32" s="157">
        <f>'INPUT DATA'!F29</f>
        <v>0</v>
      </c>
      <c r="G32" s="157">
        <f>SUM(E32:F32)</f>
        <v>2600000</v>
      </c>
      <c r="H32" s="373">
        <f>SUM(G32/D32*100)</f>
        <v>100</v>
      </c>
      <c r="I32" s="157">
        <f>E32</f>
        <v>2600000</v>
      </c>
      <c r="J32" s="374">
        <f>SUM(F32)</f>
        <v>0</v>
      </c>
      <c r="K32" s="377">
        <f>SUM(I32:J32)</f>
        <v>2600000</v>
      </c>
      <c r="L32" s="375">
        <f>SUM(K32/D32*100)</f>
        <v>100</v>
      </c>
      <c r="M32" s="376">
        <f>'POK II '!AK33</f>
        <v>100</v>
      </c>
      <c r="N32" s="50"/>
      <c r="O32" s="344"/>
      <c r="P32" s="345"/>
    </row>
    <row r="33" spans="1:29" s="54" customFormat="1" ht="17.100000000000001" customHeight="1">
      <c r="A33" s="407"/>
      <c r="B33" s="631"/>
      <c r="C33" s="339"/>
      <c r="D33" s="32"/>
      <c r="E33" s="157"/>
      <c r="F33" s="157"/>
      <c r="G33" s="157"/>
      <c r="H33" s="373"/>
      <c r="I33" s="157"/>
      <c r="J33" s="374"/>
      <c r="K33" s="377"/>
      <c r="L33" s="375"/>
      <c r="M33" s="28"/>
      <c r="N33" s="50"/>
      <c r="O33" s="344"/>
      <c r="P33" s="345"/>
    </row>
    <row r="34" spans="1:29" s="54" customFormat="1" ht="17.100000000000001" customHeight="1">
      <c r="A34" s="407"/>
      <c r="B34" s="631"/>
      <c r="C34" s="339"/>
      <c r="D34" s="29"/>
      <c r="E34" s="157"/>
      <c r="F34" s="157"/>
      <c r="G34" s="157"/>
      <c r="H34" s="373"/>
      <c r="I34" s="157"/>
      <c r="J34" s="374"/>
      <c r="K34" s="377"/>
      <c r="L34" s="375"/>
      <c r="M34" s="28"/>
      <c r="N34" s="50"/>
      <c r="O34" s="344"/>
      <c r="P34" s="345"/>
    </row>
    <row r="35" spans="1:29" s="54" customFormat="1" ht="17.100000000000001" customHeight="1">
      <c r="A35" s="407">
        <v>8</v>
      </c>
      <c r="B35" s="631" t="s">
        <v>111</v>
      </c>
      <c r="C35" s="339"/>
      <c r="D35" s="32">
        <f>'INPUT DATA'!D32</f>
        <v>2484000</v>
      </c>
      <c r="E35" s="157">
        <f>'INPUT DATA'!E32</f>
        <v>1955000</v>
      </c>
      <c r="F35" s="157">
        <f>'INPUT DATA'!F32</f>
        <v>370000</v>
      </c>
      <c r="G35" s="157">
        <f>SUM(E35:F35)</f>
        <v>2325000</v>
      </c>
      <c r="H35" s="373">
        <f>SUM(G35/D35*100)</f>
        <v>93.59903381642512</v>
      </c>
      <c r="I35" s="157">
        <f>E35</f>
        <v>1955000</v>
      </c>
      <c r="J35" s="374">
        <f>SUM(F35)</f>
        <v>370000</v>
      </c>
      <c r="K35" s="377">
        <f>SUM(I35:J35)</f>
        <v>2325000</v>
      </c>
      <c r="L35" s="375">
        <f>SUM(K35/D35*100)</f>
        <v>93.59903381642512</v>
      </c>
      <c r="M35" s="376">
        <f>'POK II '!AK36</f>
        <v>100</v>
      </c>
      <c r="N35" s="50"/>
      <c r="O35" s="344"/>
      <c r="P35" s="345"/>
    </row>
    <row r="36" spans="1:29" s="54" customFormat="1" ht="17.100000000000001" customHeight="1">
      <c r="A36" s="407"/>
      <c r="B36" s="631"/>
      <c r="C36" s="339"/>
      <c r="D36" s="29"/>
      <c r="E36" s="157"/>
      <c r="F36" s="157"/>
      <c r="G36" s="157"/>
      <c r="H36" s="373"/>
      <c r="I36" s="157"/>
      <c r="J36" s="374"/>
      <c r="K36" s="377"/>
      <c r="L36" s="378"/>
      <c r="M36" s="28"/>
      <c r="N36" s="50"/>
      <c r="O36" s="344"/>
      <c r="P36" s="345"/>
    </row>
    <row r="37" spans="1:29" s="54" customFormat="1" ht="17.100000000000001" customHeight="1">
      <c r="A37" s="407"/>
      <c r="B37" s="631"/>
      <c r="C37" s="339"/>
      <c r="D37" s="29"/>
      <c r="E37" s="157"/>
      <c r="F37" s="157"/>
      <c r="G37" s="157"/>
      <c r="H37" s="373"/>
      <c r="I37" s="157"/>
      <c r="J37" s="374"/>
      <c r="K37" s="377"/>
      <c r="L37" s="378"/>
      <c r="M37" s="28"/>
      <c r="N37" s="50"/>
      <c r="O37" s="344"/>
      <c r="P37" s="345"/>
    </row>
    <row r="38" spans="1:29" s="54" customFormat="1" ht="17.100000000000001" customHeight="1">
      <c r="A38" s="407">
        <v>9</v>
      </c>
      <c r="B38" s="631" t="s">
        <v>112</v>
      </c>
      <c r="C38" s="339"/>
      <c r="D38" s="32">
        <f>'INPUT DATA'!D35</f>
        <v>24000000</v>
      </c>
      <c r="E38" s="157">
        <f>'INPUT DATA'!E35</f>
        <v>18732500</v>
      </c>
      <c r="F38" s="157">
        <f>'INPUT DATA'!F35</f>
        <v>4130000</v>
      </c>
      <c r="G38" s="157">
        <f>SUM(E38:F38)</f>
        <v>22862500</v>
      </c>
      <c r="H38" s="379">
        <f>SUM(G38/D38*100)</f>
        <v>95.260416666666671</v>
      </c>
      <c r="I38" s="157">
        <f>E38</f>
        <v>18732500</v>
      </c>
      <c r="J38" s="374">
        <f>SUM(F38)</f>
        <v>4130000</v>
      </c>
      <c r="K38" s="377">
        <f>SUM(I38:J38)</f>
        <v>22862500</v>
      </c>
      <c r="L38" s="375">
        <f>SUM(K38/D38*100)</f>
        <v>95.260416666666671</v>
      </c>
      <c r="M38" s="376">
        <f>'POK II '!AK39</f>
        <v>100</v>
      </c>
      <c r="N38" s="50"/>
      <c r="O38" s="344"/>
      <c r="P38" s="345"/>
    </row>
    <row r="39" spans="1:29" s="54" customFormat="1" ht="17.100000000000001" customHeight="1">
      <c r="A39" s="407"/>
      <c r="B39" s="631"/>
      <c r="C39" s="339"/>
      <c r="D39" s="29"/>
      <c r="E39" s="157"/>
      <c r="F39" s="157"/>
      <c r="G39" s="157"/>
      <c r="H39" s="373"/>
      <c r="I39" s="157"/>
      <c r="J39" s="374"/>
      <c r="K39" s="377"/>
      <c r="L39" s="375"/>
      <c r="M39" s="28"/>
      <c r="N39" s="50"/>
      <c r="O39" s="344"/>
      <c r="P39" s="345"/>
    </row>
    <row r="40" spans="1:29" s="54" customFormat="1" ht="17.100000000000001" customHeight="1">
      <c r="A40" s="407"/>
      <c r="B40" s="631"/>
      <c r="C40" s="339"/>
      <c r="D40" s="29"/>
      <c r="E40" s="157"/>
      <c r="F40" s="157"/>
      <c r="G40" s="157"/>
      <c r="H40" s="373"/>
      <c r="I40" s="157"/>
      <c r="J40" s="374"/>
      <c r="K40" s="377"/>
      <c r="L40" s="375"/>
      <c r="M40" s="28"/>
      <c r="N40" s="50"/>
      <c r="O40" s="344"/>
      <c r="P40" s="345"/>
    </row>
    <row r="41" spans="1:29" s="54" customFormat="1" ht="17.100000000000001" customHeight="1">
      <c r="A41" s="407">
        <v>10</v>
      </c>
      <c r="B41" s="631" t="s">
        <v>122</v>
      </c>
      <c r="C41" s="339"/>
      <c r="D41" s="32">
        <f>'INPUT DATA'!D38</f>
        <v>105000000</v>
      </c>
      <c r="E41" s="157">
        <f>'INPUT DATA'!E38</f>
        <v>88516189</v>
      </c>
      <c r="F41" s="157">
        <f>'INPUT DATA'!F38</f>
        <v>15059490</v>
      </c>
      <c r="G41" s="157">
        <f>SUM(E41:F41)</f>
        <v>103575679</v>
      </c>
      <c r="H41" s="373">
        <f>SUM(G41/D41*100)</f>
        <v>98.643503809523807</v>
      </c>
      <c r="I41" s="157">
        <f>E41</f>
        <v>88516189</v>
      </c>
      <c r="J41" s="374">
        <f>SUM(F41)</f>
        <v>15059490</v>
      </c>
      <c r="K41" s="377">
        <f>SUM(I41:J41)</f>
        <v>103575679</v>
      </c>
      <c r="L41" s="375">
        <f>SUM(K41/D41*100)</f>
        <v>98.643503809523807</v>
      </c>
      <c r="M41" s="376">
        <f>'POK II '!AK42</f>
        <v>100</v>
      </c>
      <c r="N41" s="50"/>
      <c r="O41" s="344"/>
      <c r="P41" s="345"/>
    </row>
    <row r="42" spans="1:29" s="54" customFormat="1" ht="17.100000000000001" customHeight="1">
      <c r="A42" s="407"/>
      <c r="B42" s="631"/>
      <c r="C42" s="339"/>
      <c r="D42" s="32"/>
      <c r="E42" s="157"/>
      <c r="F42" s="157"/>
      <c r="G42" s="157"/>
      <c r="H42" s="373"/>
      <c r="I42" s="157"/>
      <c r="J42" s="374"/>
      <c r="K42" s="377"/>
      <c r="L42" s="375"/>
      <c r="M42" s="28"/>
      <c r="N42" s="50"/>
      <c r="O42" s="344"/>
      <c r="P42" s="345"/>
    </row>
    <row r="43" spans="1:29" s="54" customFormat="1" ht="17.100000000000001" customHeight="1">
      <c r="A43" s="125"/>
      <c r="B43" s="638"/>
      <c r="C43" s="366"/>
      <c r="D43" s="31"/>
      <c r="E43" s="158"/>
      <c r="F43" s="158"/>
      <c r="G43" s="158"/>
      <c r="H43" s="380"/>
      <c r="I43" s="158"/>
      <c r="J43" s="381"/>
      <c r="K43" s="382"/>
      <c r="L43" s="383"/>
      <c r="M43" s="493"/>
      <c r="N43" s="367"/>
      <c r="O43" s="344"/>
      <c r="P43" s="345"/>
    </row>
    <row r="44" spans="1:29" s="54" customFormat="1" ht="17.100000000000001" customHeight="1">
      <c r="A44" s="407">
        <v>11</v>
      </c>
      <c r="B44" s="631" t="s">
        <v>133</v>
      </c>
      <c r="C44" s="339"/>
      <c r="D44" s="32">
        <f>'INPUT DATA'!D41</f>
        <v>192135000</v>
      </c>
      <c r="E44" s="157">
        <f>'INPUT DATA'!E41</f>
        <v>42860000</v>
      </c>
      <c r="F44" s="157">
        <f>'INPUT DATA'!F41</f>
        <v>148725000</v>
      </c>
      <c r="G44" s="157">
        <f>SUM(E44:F44)</f>
        <v>191585000</v>
      </c>
      <c r="H44" s="373">
        <f>SUM(G44/D44*100)</f>
        <v>99.713742941161172</v>
      </c>
      <c r="I44" s="157">
        <f>E44</f>
        <v>42860000</v>
      </c>
      <c r="J44" s="374">
        <f>SUM(F44)</f>
        <v>148725000</v>
      </c>
      <c r="K44" s="377">
        <f>SUM(I44:J44)</f>
        <v>191585000</v>
      </c>
      <c r="L44" s="375">
        <f>SUM(K44/D44*100)</f>
        <v>99.713742941161172</v>
      </c>
      <c r="M44" s="376">
        <f>'POK II '!AK45</f>
        <v>100</v>
      </c>
      <c r="N44" s="50"/>
      <c r="O44" s="62"/>
      <c r="P44" s="348"/>
      <c r="Q44" s="57"/>
      <c r="R44" s="57"/>
      <c r="S44" s="57"/>
      <c r="T44" s="57"/>
      <c r="U44" s="57"/>
      <c r="V44" s="62"/>
      <c r="W44" s="57"/>
      <c r="X44" s="57"/>
      <c r="Y44" s="57"/>
      <c r="Z44" s="62"/>
      <c r="AA44" s="62"/>
      <c r="AB44" s="62"/>
    </row>
    <row r="45" spans="1:29" s="54" customFormat="1" ht="17.100000000000001" customHeight="1">
      <c r="A45" s="407"/>
      <c r="B45" s="631"/>
      <c r="C45" s="339"/>
      <c r="D45" s="29"/>
      <c r="E45" s="157"/>
      <c r="F45" s="157"/>
      <c r="G45" s="157"/>
      <c r="H45" s="373"/>
      <c r="I45" s="157"/>
      <c r="J45" s="374"/>
      <c r="K45" s="377"/>
      <c r="L45" s="375"/>
      <c r="M45" s="28"/>
      <c r="N45" s="50"/>
      <c r="O45" s="62"/>
      <c r="P45" s="348"/>
      <c r="Q45" s="57"/>
      <c r="R45" s="57"/>
      <c r="S45" s="57"/>
      <c r="T45" s="57"/>
      <c r="U45" s="57"/>
      <c r="V45" s="62"/>
      <c r="W45" s="57"/>
      <c r="X45" s="57"/>
      <c r="Y45" s="57"/>
      <c r="Z45" s="62"/>
      <c r="AA45" s="62"/>
      <c r="AB45" s="62"/>
    </row>
    <row r="46" spans="1:29" s="54" customFormat="1" ht="17.100000000000001" customHeight="1">
      <c r="A46" s="407"/>
      <c r="B46" s="631"/>
      <c r="C46" s="339"/>
      <c r="D46" s="29"/>
      <c r="E46" s="157"/>
      <c r="F46" s="157"/>
      <c r="G46" s="157"/>
      <c r="H46" s="373"/>
      <c r="I46" s="157"/>
      <c r="J46" s="374"/>
      <c r="K46" s="377"/>
      <c r="L46" s="375"/>
      <c r="M46" s="28"/>
      <c r="N46" s="50"/>
      <c r="O46" s="62"/>
      <c r="P46" s="345"/>
      <c r="Q46" s="57"/>
      <c r="R46" s="57"/>
      <c r="S46" s="60"/>
      <c r="T46" s="60"/>
      <c r="U46" s="57"/>
      <c r="V46" s="60"/>
      <c r="W46" s="60"/>
      <c r="Z46" s="57"/>
      <c r="AA46" s="57"/>
      <c r="AB46" s="57"/>
      <c r="AC46" s="57"/>
    </row>
    <row r="47" spans="1:29" s="54" customFormat="1" ht="17.100000000000001" customHeight="1">
      <c r="A47" s="407">
        <v>12</v>
      </c>
      <c r="B47" s="631" t="s">
        <v>162</v>
      </c>
      <c r="C47" s="339"/>
      <c r="D47" s="32">
        <f>'INPUT DATA'!D44</f>
        <v>194250000</v>
      </c>
      <c r="E47" s="157">
        <f>'INPUT DATA'!E44</f>
        <v>0</v>
      </c>
      <c r="F47" s="157">
        <f>'INPUT DATA'!F44</f>
        <v>192000000</v>
      </c>
      <c r="G47" s="157">
        <f>SUM(E47:F47)</f>
        <v>192000000</v>
      </c>
      <c r="H47" s="373">
        <f>SUM(G47/D47*100)</f>
        <v>98.841698841698843</v>
      </c>
      <c r="I47" s="157">
        <f>E47</f>
        <v>0</v>
      </c>
      <c r="J47" s="374">
        <f>SUM(F47)</f>
        <v>192000000</v>
      </c>
      <c r="K47" s="377">
        <f>SUM(I47:J47)</f>
        <v>192000000</v>
      </c>
      <c r="L47" s="375">
        <f>SUM(K47/D47*100)</f>
        <v>98.841698841698843</v>
      </c>
      <c r="M47" s="376">
        <f>'POK II '!AK48</f>
        <v>100</v>
      </c>
      <c r="N47" s="50"/>
      <c r="O47" s="62"/>
      <c r="P47" s="345"/>
      <c r="Q47" s="57"/>
      <c r="R47" s="57"/>
      <c r="S47" s="60"/>
      <c r="T47" s="60"/>
      <c r="U47" s="57"/>
      <c r="V47" s="60"/>
      <c r="W47" s="60"/>
      <c r="Z47" s="57"/>
      <c r="AA47" s="57"/>
      <c r="AB47" s="57"/>
      <c r="AC47" s="57"/>
    </row>
    <row r="48" spans="1:29" s="54" customFormat="1" ht="17.100000000000001" customHeight="1">
      <c r="A48" s="407"/>
      <c r="B48" s="631"/>
      <c r="C48" s="339"/>
      <c r="D48" s="29"/>
      <c r="E48" s="157"/>
      <c r="F48" s="157"/>
      <c r="G48" s="157"/>
      <c r="H48" s="373"/>
      <c r="I48" s="157"/>
      <c r="J48" s="374"/>
      <c r="K48" s="377"/>
      <c r="L48" s="375"/>
      <c r="M48" s="28"/>
      <c r="N48" s="50"/>
      <c r="O48" s="62"/>
      <c r="P48" s="348"/>
      <c r="Q48" s="57"/>
      <c r="R48" s="57"/>
      <c r="S48" s="57"/>
      <c r="T48" s="57"/>
      <c r="U48" s="57"/>
      <c r="V48" s="62"/>
      <c r="W48" s="57"/>
      <c r="X48" s="57"/>
      <c r="Z48" s="62"/>
      <c r="AA48" s="62"/>
      <c r="AB48" s="62"/>
    </row>
    <row r="49" spans="1:29" s="54" customFormat="1" ht="17.100000000000001" customHeight="1">
      <c r="A49" s="407"/>
      <c r="B49" s="631"/>
      <c r="C49" s="339"/>
      <c r="D49" s="29"/>
      <c r="E49" s="157"/>
      <c r="F49" s="157"/>
      <c r="G49" s="157"/>
      <c r="H49" s="373"/>
      <c r="I49" s="157"/>
      <c r="J49" s="374"/>
      <c r="K49" s="377"/>
      <c r="L49" s="375"/>
      <c r="M49" s="28"/>
      <c r="N49" s="50"/>
      <c r="O49" s="62"/>
      <c r="P49" s="348"/>
      <c r="Q49" s="57"/>
      <c r="R49" s="57"/>
      <c r="S49" s="57"/>
      <c r="T49" s="57"/>
      <c r="U49" s="57"/>
      <c r="V49" s="62"/>
      <c r="W49" s="57"/>
      <c r="X49" s="57"/>
      <c r="Z49" s="62"/>
      <c r="AA49" s="62"/>
      <c r="AB49" s="62"/>
    </row>
    <row r="50" spans="1:29" s="54" customFormat="1" ht="17.100000000000001" customHeight="1">
      <c r="A50" s="407">
        <v>13</v>
      </c>
      <c r="B50" s="631" t="s">
        <v>131</v>
      </c>
      <c r="C50" s="339"/>
      <c r="D50" s="32">
        <f>'INPUT DATA'!D47</f>
        <v>20995000</v>
      </c>
      <c r="E50" s="157">
        <f>'INPUT DATA'!E47</f>
        <v>16542000</v>
      </c>
      <c r="F50" s="157">
        <f>'INPUT DATA'!F47</f>
        <v>0</v>
      </c>
      <c r="G50" s="157">
        <f>SUM(E50:F50)</f>
        <v>16542000</v>
      </c>
      <c r="H50" s="373">
        <f>SUM(G50/D50*100)</f>
        <v>78.790188140033351</v>
      </c>
      <c r="I50" s="157">
        <f>E50</f>
        <v>16542000</v>
      </c>
      <c r="J50" s="374">
        <f>SUM(F50)</f>
        <v>0</v>
      </c>
      <c r="K50" s="377">
        <f>SUM(I50:J50)</f>
        <v>16542000</v>
      </c>
      <c r="L50" s="375">
        <f>SUM(K50/D50*100)</f>
        <v>78.790188140033351</v>
      </c>
      <c r="M50" s="376">
        <f>'POK II '!AK51</f>
        <v>100</v>
      </c>
      <c r="N50" s="50"/>
      <c r="O50" s="62"/>
      <c r="P50" s="345"/>
      <c r="Q50" s="57"/>
      <c r="R50" s="57"/>
      <c r="S50" s="60"/>
      <c r="T50" s="60"/>
      <c r="U50" s="57"/>
      <c r="V50" s="60"/>
      <c r="W50" s="60"/>
      <c r="Z50" s="57"/>
      <c r="AA50" s="57"/>
      <c r="AB50" s="57"/>
      <c r="AC50" s="57"/>
    </row>
    <row r="51" spans="1:29" s="54" customFormat="1" ht="17.100000000000001" customHeight="1">
      <c r="A51" s="407"/>
      <c r="B51" s="631"/>
      <c r="C51" s="339"/>
      <c r="D51" s="29"/>
      <c r="E51" s="157"/>
      <c r="F51" s="157"/>
      <c r="G51" s="157"/>
      <c r="H51" s="373"/>
      <c r="I51" s="157"/>
      <c r="J51" s="374"/>
      <c r="K51" s="377"/>
      <c r="L51" s="375"/>
      <c r="M51" s="28"/>
      <c r="N51" s="50"/>
      <c r="O51" s="62"/>
      <c r="P51" s="348"/>
      <c r="Q51" s="57"/>
      <c r="R51" s="57"/>
      <c r="S51" s="57"/>
      <c r="T51" s="57"/>
      <c r="U51" s="57"/>
      <c r="V51" s="62"/>
      <c r="W51" s="57"/>
      <c r="X51" s="57"/>
      <c r="Z51" s="62"/>
      <c r="AA51" s="62"/>
      <c r="AB51" s="62"/>
    </row>
    <row r="52" spans="1:29" s="54" customFormat="1" ht="17.100000000000001" customHeight="1">
      <c r="A52" s="407"/>
      <c r="B52" s="631"/>
      <c r="C52" s="339"/>
      <c r="D52" s="29"/>
      <c r="E52" s="157"/>
      <c r="F52" s="157"/>
      <c r="G52" s="157"/>
      <c r="H52" s="373"/>
      <c r="I52" s="157"/>
      <c r="J52" s="374"/>
      <c r="K52" s="377"/>
      <c r="L52" s="375"/>
      <c r="M52" s="28"/>
      <c r="N52" s="50"/>
      <c r="O52" s="62"/>
      <c r="P52" s="348"/>
      <c r="Q52" s="57"/>
      <c r="R52" s="57"/>
      <c r="S52" s="57"/>
      <c r="T52" s="57"/>
      <c r="U52" s="57"/>
      <c r="V52" s="62"/>
      <c r="W52" s="57"/>
      <c r="X52" s="57"/>
      <c r="Z52" s="62"/>
      <c r="AA52" s="62"/>
      <c r="AB52" s="62"/>
    </row>
    <row r="53" spans="1:29" s="54" customFormat="1" ht="17.100000000000001" customHeight="1">
      <c r="A53" s="407">
        <v>14</v>
      </c>
      <c r="B53" s="631" t="s">
        <v>113</v>
      </c>
      <c r="C53" s="339"/>
      <c r="D53" s="32">
        <f>'INPUT DATA'!D50</f>
        <v>111000000</v>
      </c>
      <c r="E53" s="157">
        <f>'INPUT DATA'!E50</f>
        <v>72657650</v>
      </c>
      <c r="F53" s="157">
        <f>'INPUT DATA'!F50</f>
        <v>24794750</v>
      </c>
      <c r="G53" s="157">
        <f>SUM(E53:F53)</f>
        <v>97452400</v>
      </c>
      <c r="H53" s="373">
        <f>SUM(G53/D53*100)</f>
        <v>87.794954954954946</v>
      </c>
      <c r="I53" s="157">
        <f>E53</f>
        <v>72657650</v>
      </c>
      <c r="J53" s="374">
        <f>SUM(F53)</f>
        <v>24794750</v>
      </c>
      <c r="K53" s="377">
        <f>SUM(I53:J53)</f>
        <v>97452400</v>
      </c>
      <c r="L53" s="375">
        <f>SUM(K53/D53*100)</f>
        <v>87.794954954954946</v>
      </c>
      <c r="M53" s="376">
        <f>'POK II '!AK54</f>
        <v>100</v>
      </c>
      <c r="N53" s="50"/>
      <c r="O53" s="62"/>
      <c r="P53" s="348"/>
      <c r="Q53" s="57"/>
      <c r="R53" s="57"/>
      <c r="S53" s="57"/>
      <c r="T53" s="57"/>
      <c r="U53" s="57"/>
      <c r="V53" s="62"/>
      <c r="W53" s="57"/>
      <c r="X53" s="57"/>
      <c r="Z53" s="62"/>
      <c r="AA53" s="62"/>
      <c r="AB53" s="62"/>
    </row>
    <row r="54" spans="1:29" s="54" customFormat="1" ht="17.100000000000001" customHeight="1">
      <c r="A54" s="407"/>
      <c r="B54" s="631"/>
      <c r="C54" s="339"/>
      <c r="D54" s="32"/>
      <c r="E54" s="157"/>
      <c r="F54" s="157"/>
      <c r="G54" s="157"/>
      <c r="H54" s="373"/>
      <c r="I54" s="157"/>
      <c r="J54" s="374"/>
      <c r="K54" s="377"/>
      <c r="L54" s="375"/>
      <c r="M54" s="28"/>
      <c r="N54" s="50"/>
      <c r="O54" s="62"/>
      <c r="P54" s="348"/>
      <c r="Q54" s="57"/>
      <c r="R54" s="57"/>
      <c r="S54" s="57"/>
      <c r="T54" s="57"/>
      <c r="U54" s="57"/>
      <c r="V54" s="62"/>
      <c r="W54" s="57"/>
      <c r="X54" s="57"/>
      <c r="Z54" s="62"/>
      <c r="AA54" s="62"/>
      <c r="AB54" s="62"/>
    </row>
    <row r="55" spans="1:29" s="54" customFormat="1" ht="17.100000000000001" customHeight="1">
      <c r="A55" s="407"/>
      <c r="B55" s="631"/>
      <c r="C55" s="339"/>
      <c r="D55" s="29"/>
      <c r="E55" s="157"/>
      <c r="F55" s="157"/>
      <c r="G55" s="157"/>
      <c r="H55" s="373"/>
      <c r="I55" s="157"/>
      <c r="J55" s="374"/>
      <c r="K55" s="377"/>
      <c r="L55" s="375"/>
      <c r="M55" s="28"/>
      <c r="N55" s="50"/>
      <c r="O55" s="62"/>
      <c r="P55" s="348"/>
      <c r="Q55" s="57"/>
      <c r="R55" s="57"/>
      <c r="S55" s="57"/>
      <c r="T55" s="57"/>
      <c r="U55" s="57"/>
      <c r="V55" s="62"/>
      <c r="W55" s="57"/>
      <c r="X55" s="57"/>
      <c r="Z55" s="62"/>
      <c r="AA55" s="62"/>
      <c r="AB55" s="62"/>
    </row>
    <row r="56" spans="1:29" s="54" customFormat="1" ht="17.100000000000001" customHeight="1">
      <c r="A56" s="407">
        <v>15</v>
      </c>
      <c r="B56" s="631" t="s">
        <v>145</v>
      </c>
      <c r="C56" s="339"/>
      <c r="D56" s="32">
        <f>'INPUT DATA'!D53</f>
        <v>23000000</v>
      </c>
      <c r="E56" s="157">
        <f>'INPUT DATA'!E53</f>
        <v>18020000</v>
      </c>
      <c r="F56" s="157">
        <f>'INPUT DATA'!F53</f>
        <v>4330000</v>
      </c>
      <c r="G56" s="157">
        <f>SUM(E56:F56)</f>
        <v>22350000</v>
      </c>
      <c r="H56" s="373">
        <f>SUM(G56/D56*100)</f>
        <v>97.173913043478265</v>
      </c>
      <c r="I56" s="157">
        <f>E56</f>
        <v>18020000</v>
      </c>
      <c r="J56" s="374">
        <f>SUM(F56)</f>
        <v>4330000</v>
      </c>
      <c r="K56" s="377">
        <f>SUM(I56:J56)</f>
        <v>22350000</v>
      </c>
      <c r="L56" s="375">
        <f>SUM(K56/D56*100)</f>
        <v>97.173913043478265</v>
      </c>
      <c r="M56" s="376">
        <f>'POK II '!AK57</f>
        <v>100</v>
      </c>
      <c r="N56" s="50"/>
      <c r="O56" s="62"/>
      <c r="P56" s="348"/>
      <c r="Q56" s="57"/>
      <c r="R56" s="57"/>
      <c r="S56" s="57"/>
      <c r="T56" s="57"/>
      <c r="U56" s="57"/>
      <c r="V56" s="62"/>
      <c r="W56" s="57"/>
      <c r="X56" s="57"/>
      <c r="Z56" s="62"/>
      <c r="AA56" s="62"/>
      <c r="AB56" s="62"/>
    </row>
    <row r="57" spans="1:29" s="54" customFormat="1" ht="17.100000000000001" customHeight="1">
      <c r="A57" s="407"/>
      <c r="B57" s="631"/>
      <c r="C57" s="339"/>
      <c r="D57" s="32"/>
      <c r="E57" s="157"/>
      <c r="F57" s="157"/>
      <c r="G57" s="157"/>
      <c r="H57" s="373"/>
      <c r="I57" s="157"/>
      <c r="J57" s="374"/>
      <c r="K57" s="377"/>
      <c r="L57" s="375"/>
      <c r="M57" s="28"/>
      <c r="N57" s="50"/>
      <c r="O57" s="62"/>
      <c r="P57" s="348"/>
      <c r="Q57" s="57"/>
      <c r="R57" s="57"/>
      <c r="S57" s="57"/>
      <c r="T57" s="57"/>
      <c r="U57" s="57"/>
      <c r="V57" s="62"/>
      <c r="W57" s="57"/>
      <c r="X57" s="57"/>
      <c r="Z57" s="62"/>
      <c r="AA57" s="62"/>
      <c r="AB57" s="62"/>
    </row>
    <row r="58" spans="1:29" s="54" customFormat="1" ht="17.100000000000001" customHeight="1">
      <c r="A58" s="407"/>
      <c r="B58" s="631"/>
      <c r="C58" s="339"/>
      <c r="D58" s="29"/>
      <c r="E58" s="157"/>
      <c r="F58" s="157"/>
      <c r="G58" s="157"/>
      <c r="H58" s="373"/>
      <c r="I58" s="157"/>
      <c r="J58" s="374"/>
      <c r="K58" s="377"/>
      <c r="L58" s="375"/>
      <c r="M58" s="28"/>
      <c r="N58" s="50"/>
      <c r="O58" s="62"/>
      <c r="P58" s="348"/>
      <c r="Q58" s="57"/>
      <c r="R58" s="57"/>
      <c r="S58" s="57"/>
      <c r="T58" s="57"/>
      <c r="U58" s="57"/>
      <c r="V58" s="62"/>
      <c r="W58" s="57"/>
      <c r="X58" s="57"/>
      <c r="Z58" s="62"/>
      <c r="AA58" s="62"/>
      <c r="AB58" s="62"/>
    </row>
    <row r="59" spans="1:29" s="54" customFormat="1" ht="17.100000000000001" customHeight="1">
      <c r="A59" s="407">
        <v>16</v>
      </c>
      <c r="B59" s="631" t="s">
        <v>129</v>
      </c>
      <c r="C59" s="339"/>
      <c r="D59" s="32">
        <f>'INPUT DATA'!D56</f>
        <v>41000000</v>
      </c>
      <c r="E59" s="157">
        <f>'INPUT DATA'!E56</f>
        <v>33125800</v>
      </c>
      <c r="F59" s="157">
        <f>'INPUT DATA'!F56</f>
        <v>7633800</v>
      </c>
      <c r="G59" s="157">
        <f>SUM(E59:F59)</f>
        <v>40759600</v>
      </c>
      <c r="H59" s="373">
        <f>SUM(G59/D59*100)</f>
        <v>99.413658536585373</v>
      </c>
      <c r="I59" s="157">
        <f>E59</f>
        <v>33125800</v>
      </c>
      <c r="J59" s="374">
        <f>SUM(F59)</f>
        <v>7633800</v>
      </c>
      <c r="K59" s="377">
        <f>SUM(I59:J59)</f>
        <v>40759600</v>
      </c>
      <c r="L59" s="375">
        <f>SUM(K59/D59*100)</f>
        <v>99.413658536585373</v>
      </c>
      <c r="M59" s="376">
        <f>'POK II '!AK60</f>
        <v>100</v>
      </c>
      <c r="N59" s="50"/>
      <c r="O59" s="62"/>
      <c r="P59" s="348"/>
      <c r="Q59" s="57"/>
      <c r="R59" s="57"/>
      <c r="S59" s="57"/>
      <c r="T59" s="57"/>
      <c r="U59" s="57"/>
      <c r="V59" s="62"/>
      <c r="W59" s="57"/>
      <c r="X59" s="57"/>
      <c r="Z59" s="62"/>
      <c r="AA59" s="62"/>
      <c r="AB59" s="62"/>
    </row>
    <row r="60" spans="1:29" s="54" customFormat="1" ht="17.100000000000001" customHeight="1">
      <c r="A60" s="407"/>
      <c r="B60" s="631"/>
      <c r="C60" s="339"/>
      <c r="D60" s="32"/>
      <c r="E60" s="157"/>
      <c r="F60" s="157"/>
      <c r="G60" s="157"/>
      <c r="H60" s="373"/>
      <c r="I60" s="157"/>
      <c r="J60" s="374"/>
      <c r="K60" s="377"/>
      <c r="L60" s="375"/>
      <c r="M60" s="28"/>
      <c r="N60" s="50"/>
      <c r="O60" s="62"/>
      <c r="P60" s="348"/>
      <c r="Q60" s="57"/>
      <c r="R60" s="57"/>
      <c r="S60" s="57"/>
      <c r="T60" s="57"/>
      <c r="U60" s="57"/>
      <c r="V60" s="62"/>
      <c r="W60" s="57"/>
      <c r="X60" s="57"/>
      <c r="Z60" s="62"/>
      <c r="AA60" s="62"/>
      <c r="AB60" s="62"/>
    </row>
    <row r="61" spans="1:29" s="54" customFormat="1" ht="17.100000000000001" customHeight="1">
      <c r="A61" s="407"/>
      <c r="B61" s="631"/>
      <c r="C61" s="339"/>
      <c r="D61" s="29"/>
      <c r="E61" s="157"/>
      <c r="F61" s="157"/>
      <c r="G61" s="157"/>
      <c r="H61" s="373"/>
      <c r="I61" s="157"/>
      <c r="J61" s="374"/>
      <c r="K61" s="377"/>
      <c r="L61" s="375"/>
      <c r="M61" s="28"/>
      <c r="N61" s="50"/>
      <c r="O61" s="62"/>
      <c r="P61" s="348"/>
      <c r="Q61" s="57"/>
      <c r="R61" s="57"/>
      <c r="S61" s="57"/>
      <c r="T61" s="57"/>
      <c r="U61" s="57"/>
      <c r="V61" s="62"/>
      <c r="W61" s="57"/>
      <c r="X61" s="57"/>
      <c r="Z61" s="62"/>
      <c r="AA61" s="62"/>
      <c r="AB61" s="62"/>
    </row>
    <row r="62" spans="1:29" s="54" customFormat="1" ht="17.100000000000001" customHeight="1">
      <c r="A62" s="407">
        <v>17</v>
      </c>
      <c r="B62" s="631" t="s">
        <v>135</v>
      </c>
      <c r="C62" s="339"/>
      <c r="D62" s="32">
        <f>'INPUT DATA'!D59</f>
        <v>123500000</v>
      </c>
      <c r="E62" s="157">
        <f>'INPUT DATA'!E59</f>
        <v>90412400</v>
      </c>
      <c r="F62" s="157">
        <f>'INPUT DATA'!F59</f>
        <v>32187600</v>
      </c>
      <c r="G62" s="157">
        <f>SUM(E62:F62)</f>
        <v>122600000</v>
      </c>
      <c r="H62" s="373">
        <f>SUM(G62/D62*100)</f>
        <v>99.271255060728748</v>
      </c>
      <c r="I62" s="157">
        <f>E62</f>
        <v>90412400</v>
      </c>
      <c r="J62" s="374">
        <f>SUM(F62)</f>
        <v>32187600</v>
      </c>
      <c r="K62" s="377">
        <f>SUM(I62:J62)</f>
        <v>122600000</v>
      </c>
      <c r="L62" s="375">
        <f>SUM(K62/D62*100)</f>
        <v>99.271255060728748</v>
      </c>
      <c r="M62" s="376">
        <f>'POK II '!AK63</f>
        <v>100</v>
      </c>
      <c r="N62" s="50"/>
      <c r="O62" s="344"/>
      <c r="P62" s="348"/>
    </row>
    <row r="63" spans="1:29" s="54" customFormat="1" ht="17.100000000000001" customHeight="1">
      <c r="A63" s="407"/>
      <c r="B63" s="631"/>
      <c r="C63" s="339"/>
      <c r="D63" s="29"/>
      <c r="E63" s="157"/>
      <c r="F63" s="157"/>
      <c r="G63" s="157"/>
      <c r="H63" s="373"/>
      <c r="I63" s="157"/>
      <c r="J63" s="374"/>
      <c r="K63" s="377"/>
      <c r="L63" s="375"/>
      <c r="M63" s="28"/>
      <c r="N63" s="50"/>
      <c r="O63" s="349"/>
      <c r="P63" s="350"/>
      <c r="Q63" s="702"/>
      <c r="R63" s="702"/>
      <c r="S63" s="702"/>
      <c r="T63" s="351"/>
      <c r="U63" s="351"/>
      <c r="V63" s="349"/>
      <c r="W63" s="351"/>
      <c r="Y63" s="352"/>
      <c r="Z63" s="351"/>
      <c r="AA63" s="349"/>
      <c r="AB63" s="351"/>
    </row>
    <row r="64" spans="1:29" s="353" customFormat="1" ht="17.100000000000001" customHeight="1">
      <c r="A64" s="407"/>
      <c r="B64" s="631"/>
      <c r="C64" s="339"/>
      <c r="D64" s="29"/>
      <c r="E64" s="157"/>
      <c r="F64" s="157"/>
      <c r="G64" s="157"/>
      <c r="H64" s="373"/>
      <c r="I64" s="157"/>
      <c r="J64" s="374"/>
      <c r="K64" s="377"/>
      <c r="L64" s="375"/>
      <c r="M64" s="28"/>
      <c r="N64" s="50"/>
      <c r="O64" s="703"/>
      <c r="P64" s="704"/>
      <c r="Q64" s="705"/>
      <c r="R64" s="705"/>
      <c r="S64" s="705"/>
      <c r="T64" s="705"/>
      <c r="U64" s="705"/>
      <c r="V64" s="705"/>
      <c r="W64" s="705"/>
      <c r="X64" s="705"/>
      <c r="Y64" s="705"/>
      <c r="Z64" s="705"/>
      <c r="AA64" s="705"/>
      <c r="AB64" s="705"/>
    </row>
    <row r="65" spans="1:28" s="353" customFormat="1" ht="17.100000000000001" customHeight="1">
      <c r="A65" s="407">
        <v>18</v>
      </c>
      <c r="B65" s="631" t="s">
        <v>100</v>
      </c>
      <c r="C65" s="339"/>
      <c r="D65" s="32">
        <f>'INPUT DATA'!D62</f>
        <v>137133000</v>
      </c>
      <c r="E65" s="157">
        <f>'INPUT DATA'!E62</f>
        <v>134932000</v>
      </c>
      <c r="F65" s="157">
        <f>'INPUT DATA'!F62</f>
        <v>0</v>
      </c>
      <c r="G65" s="157">
        <f>SUM(E65:F65)</f>
        <v>134932000</v>
      </c>
      <c r="H65" s="373">
        <f>SUM(G65/D65*100)</f>
        <v>98.394988806487135</v>
      </c>
      <c r="I65" s="157">
        <f>E65</f>
        <v>134932000</v>
      </c>
      <c r="J65" s="374">
        <f>SUM(F65)</f>
        <v>0</v>
      </c>
      <c r="K65" s="377">
        <f>SUM(I65:J65)</f>
        <v>134932000</v>
      </c>
      <c r="L65" s="375">
        <f>SUM(K65/D65*100)</f>
        <v>98.394988806487135</v>
      </c>
      <c r="M65" s="376">
        <f>'POK II '!AK66</f>
        <v>100</v>
      </c>
      <c r="N65" s="50"/>
      <c r="O65" s="703"/>
      <c r="P65" s="704"/>
      <c r="Q65" s="349"/>
      <c r="R65" s="354"/>
      <c r="S65" s="705"/>
      <c r="T65" s="705"/>
      <c r="U65" s="705"/>
      <c r="V65" s="705"/>
      <c r="W65" s="705"/>
      <c r="X65" s="705"/>
      <c r="Y65" s="706"/>
      <c r="Z65" s="705"/>
      <c r="AA65" s="705"/>
      <c r="AB65" s="705"/>
    </row>
    <row r="66" spans="1:28" s="353" customFormat="1" ht="17.100000000000001" customHeight="1">
      <c r="A66" s="407"/>
      <c r="B66" s="631"/>
      <c r="C66" s="339"/>
      <c r="D66" s="32"/>
      <c r="E66" s="157"/>
      <c r="F66" s="157"/>
      <c r="G66" s="157"/>
      <c r="H66" s="373"/>
      <c r="I66" s="157"/>
      <c r="J66" s="374"/>
      <c r="K66" s="377"/>
      <c r="L66" s="375"/>
      <c r="M66" s="28"/>
      <c r="N66" s="50"/>
      <c r="O66" s="703"/>
      <c r="P66" s="704"/>
      <c r="Q66" s="349"/>
      <c r="R66" s="354"/>
      <c r="S66" s="705"/>
      <c r="T66" s="705"/>
      <c r="U66" s="705"/>
      <c r="V66" s="705"/>
      <c r="W66" s="705"/>
      <c r="X66" s="705"/>
      <c r="Y66" s="706"/>
      <c r="Z66" s="705"/>
      <c r="AA66" s="705"/>
      <c r="AB66" s="705"/>
    </row>
    <row r="67" spans="1:28" s="54" customFormat="1" ht="17.100000000000001" customHeight="1">
      <c r="A67" s="407"/>
      <c r="B67" s="631"/>
      <c r="C67" s="339"/>
      <c r="D67" s="29"/>
      <c r="E67" s="157"/>
      <c r="F67" s="157"/>
      <c r="G67" s="157"/>
      <c r="H67" s="373"/>
      <c r="I67" s="157"/>
      <c r="J67" s="374"/>
      <c r="K67" s="377"/>
      <c r="L67" s="375"/>
      <c r="M67" s="28"/>
      <c r="N67" s="50"/>
      <c r="O67" s="355"/>
      <c r="P67" s="356"/>
      <c r="Q67" s="357"/>
      <c r="R67" s="357"/>
      <c r="S67" s="357"/>
      <c r="T67" s="357"/>
      <c r="U67" s="357"/>
      <c r="V67" s="357"/>
      <c r="W67" s="357"/>
      <c r="X67" s="357"/>
      <c r="Y67" s="358"/>
      <c r="Z67" s="357"/>
      <c r="AA67" s="357"/>
      <c r="AB67" s="357"/>
    </row>
    <row r="68" spans="1:28" s="54" customFormat="1" ht="17.100000000000001" customHeight="1">
      <c r="A68" s="407">
        <v>19</v>
      </c>
      <c r="B68" s="631" t="s">
        <v>130</v>
      </c>
      <c r="C68" s="339"/>
      <c r="D68" s="32">
        <f>'INPUT DATA'!D65</f>
        <v>125403000</v>
      </c>
      <c r="E68" s="157">
        <f>'INPUT DATA'!E65</f>
        <v>118865000</v>
      </c>
      <c r="F68" s="157">
        <f>'INPUT DATA'!F65</f>
        <v>4576750</v>
      </c>
      <c r="G68" s="157">
        <f>SUM(E68:F68)</f>
        <v>123441750</v>
      </c>
      <c r="H68" s="373">
        <f>SUM(G68/D68*100)</f>
        <v>98.436042199947366</v>
      </c>
      <c r="I68" s="157">
        <f>E68</f>
        <v>118865000</v>
      </c>
      <c r="J68" s="374">
        <f>SUM(F68)</f>
        <v>4576750</v>
      </c>
      <c r="K68" s="377">
        <f>SUM(I68:J68)</f>
        <v>123441750</v>
      </c>
      <c r="L68" s="375">
        <f>SUM(K68/D68*100)</f>
        <v>98.436042199947366</v>
      </c>
      <c r="M68" s="376">
        <f>'POK II '!AK69</f>
        <v>100</v>
      </c>
      <c r="N68" s="50"/>
      <c r="O68" s="355"/>
      <c r="P68" s="356"/>
      <c r="Q68" s="357"/>
      <c r="R68" s="357"/>
      <c r="S68" s="357"/>
      <c r="T68" s="357"/>
      <c r="U68" s="357"/>
      <c r="V68" s="357"/>
      <c r="W68" s="357"/>
      <c r="X68" s="357"/>
      <c r="Y68" s="358"/>
      <c r="Z68" s="357"/>
      <c r="AA68" s="357"/>
      <c r="AB68" s="357"/>
    </row>
    <row r="69" spans="1:28" s="54" customFormat="1" ht="17.100000000000001" customHeight="1">
      <c r="A69" s="407"/>
      <c r="B69" s="631"/>
      <c r="C69" s="339"/>
      <c r="D69" s="29"/>
      <c r="E69" s="157"/>
      <c r="F69" s="157"/>
      <c r="G69" s="157"/>
      <c r="H69" s="373"/>
      <c r="I69" s="157"/>
      <c r="J69" s="374"/>
      <c r="K69" s="377"/>
      <c r="L69" s="375"/>
      <c r="M69" s="28"/>
      <c r="N69" s="50"/>
      <c r="O69" s="355"/>
      <c r="P69" s="328"/>
      <c r="Q69" s="357"/>
      <c r="R69" s="359"/>
      <c r="S69" s="359"/>
      <c r="T69" s="359"/>
      <c r="U69" s="359"/>
      <c r="V69" s="360"/>
      <c r="W69" s="359"/>
      <c r="X69" s="359"/>
      <c r="Y69" s="361"/>
      <c r="Z69" s="362"/>
      <c r="AA69" s="357"/>
      <c r="AB69" s="357"/>
    </row>
    <row r="70" spans="1:28" s="54" customFormat="1" ht="17.100000000000001" customHeight="1">
      <c r="A70" s="407"/>
      <c r="B70" s="631"/>
      <c r="C70" s="339"/>
      <c r="D70" s="29"/>
      <c r="E70" s="157"/>
      <c r="F70" s="157"/>
      <c r="G70" s="157"/>
      <c r="H70" s="373"/>
      <c r="I70" s="157"/>
      <c r="J70" s="374"/>
      <c r="K70" s="377"/>
      <c r="L70" s="375"/>
      <c r="M70" s="28"/>
      <c r="N70" s="50"/>
      <c r="O70" s="355"/>
      <c r="P70" s="328"/>
      <c r="Q70" s="357"/>
      <c r="R70" s="357"/>
      <c r="S70" s="357"/>
      <c r="T70" s="357"/>
      <c r="U70" s="357"/>
      <c r="V70" s="357"/>
      <c r="W70" s="357"/>
      <c r="X70" s="357"/>
      <c r="Y70" s="358"/>
      <c r="Z70" s="357"/>
      <c r="AA70" s="357"/>
      <c r="AB70" s="357"/>
    </row>
    <row r="71" spans="1:28" s="54" customFormat="1" ht="17.100000000000001" customHeight="1">
      <c r="A71" s="407">
        <v>20</v>
      </c>
      <c r="B71" s="631" t="s">
        <v>114</v>
      </c>
      <c r="C71" s="339"/>
      <c r="D71" s="32">
        <f>'INPUT DATA'!D68</f>
        <v>519200000</v>
      </c>
      <c r="E71" s="157">
        <f>'INPUT DATA'!E68</f>
        <v>311024420</v>
      </c>
      <c r="F71" s="157">
        <f>'INPUT DATA'!F68</f>
        <v>205198400</v>
      </c>
      <c r="G71" s="157">
        <f>SUM(E71:F71)</f>
        <v>516222820</v>
      </c>
      <c r="H71" s="373">
        <f>SUM(G71/D71*100)</f>
        <v>99.426583204930665</v>
      </c>
      <c r="I71" s="157">
        <f>E71</f>
        <v>311024420</v>
      </c>
      <c r="J71" s="374">
        <f>SUM(F71)</f>
        <v>205198400</v>
      </c>
      <c r="K71" s="377">
        <f>SUM(I71:J71)</f>
        <v>516222820</v>
      </c>
      <c r="L71" s="375">
        <f>SUM(K71/D71*100)</f>
        <v>99.426583204930665</v>
      </c>
      <c r="M71" s="376">
        <f>'POK II '!AK72</f>
        <v>100</v>
      </c>
      <c r="N71" s="50"/>
      <c r="O71" s="355"/>
      <c r="P71" s="328"/>
      <c r="Q71" s="357"/>
      <c r="R71" s="357"/>
      <c r="S71" s="357"/>
      <c r="T71" s="357"/>
      <c r="U71" s="357"/>
      <c r="V71" s="357"/>
      <c r="W71" s="357"/>
      <c r="X71" s="357"/>
      <c r="Y71" s="358"/>
      <c r="Z71" s="357"/>
      <c r="AA71" s="357"/>
      <c r="AB71" s="357"/>
    </row>
    <row r="72" spans="1:28" s="54" customFormat="1" ht="17.100000000000001" customHeight="1">
      <c r="A72" s="407"/>
      <c r="B72" s="631"/>
      <c r="C72" s="339"/>
      <c r="D72" s="29"/>
      <c r="E72" s="157"/>
      <c r="F72" s="157"/>
      <c r="G72" s="157"/>
      <c r="H72" s="373"/>
      <c r="I72" s="157"/>
      <c r="J72" s="374"/>
      <c r="K72" s="377"/>
      <c r="L72" s="375"/>
      <c r="M72" s="28"/>
      <c r="N72" s="50"/>
      <c r="O72" s="355"/>
      <c r="P72" s="328"/>
      <c r="Q72" s="357"/>
      <c r="R72" s="359"/>
      <c r="S72" s="359"/>
      <c r="T72" s="359"/>
      <c r="U72" s="359"/>
      <c r="V72" s="360"/>
      <c r="W72" s="359"/>
      <c r="X72" s="359"/>
      <c r="Y72" s="361"/>
      <c r="Z72" s="362"/>
      <c r="AA72" s="357"/>
      <c r="AB72" s="357"/>
    </row>
    <row r="73" spans="1:28" s="54" customFormat="1" ht="17.100000000000001" customHeight="1">
      <c r="A73" s="407"/>
      <c r="B73" s="631"/>
      <c r="C73" s="339"/>
      <c r="D73" s="29"/>
      <c r="E73" s="157"/>
      <c r="F73" s="157"/>
      <c r="G73" s="157"/>
      <c r="H73" s="373"/>
      <c r="I73" s="157"/>
      <c r="J73" s="374"/>
      <c r="K73" s="377"/>
      <c r="L73" s="375"/>
      <c r="M73" s="28"/>
      <c r="N73" s="50"/>
      <c r="O73" s="355"/>
      <c r="P73" s="356"/>
      <c r="Q73" s="357"/>
      <c r="R73" s="357"/>
      <c r="S73" s="357"/>
      <c r="T73" s="357"/>
      <c r="U73" s="357"/>
      <c r="V73" s="357"/>
      <c r="W73" s="357"/>
      <c r="X73" s="357"/>
      <c r="Y73" s="358"/>
      <c r="Z73" s="357"/>
      <c r="AA73" s="357"/>
      <c r="AB73" s="357"/>
    </row>
    <row r="74" spans="1:28" s="54" customFormat="1" ht="17.100000000000001" customHeight="1">
      <c r="A74" s="407">
        <v>21</v>
      </c>
      <c r="B74" s="631" t="s">
        <v>146</v>
      </c>
      <c r="C74" s="339"/>
      <c r="D74" s="32">
        <f>'INPUT DATA'!D71</f>
        <v>10000000</v>
      </c>
      <c r="E74" s="157">
        <f>'INPUT DATA'!E71</f>
        <v>9870300</v>
      </c>
      <c r="F74" s="157">
        <f>'INPUT DATA'!F71</f>
        <v>0</v>
      </c>
      <c r="G74" s="157">
        <f>SUM(E74:F74)</f>
        <v>9870300</v>
      </c>
      <c r="H74" s="373">
        <f>SUM(G74/D74*100)</f>
        <v>98.703000000000003</v>
      </c>
      <c r="I74" s="157">
        <f>E74</f>
        <v>9870300</v>
      </c>
      <c r="J74" s="374">
        <f>SUM(F74)</f>
        <v>0</v>
      </c>
      <c r="K74" s="377">
        <f>SUM(I74:J74)</f>
        <v>9870300</v>
      </c>
      <c r="L74" s="375">
        <f>SUM(K74/D74*100)</f>
        <v>98.703000000000003</v>
      </c>
      <c r="M74" s="376">
        <f>'POK II '!AK75</f>
        <v>100</v>
      </c>
      <c r="N74" s="50"/>
      <c r="O74" s="355"/>
      <c r="P74" s="52"/>
      <c r="Q74" s="60"/>
      <c r="R74" s="359"/>
      <c r="S74" s="359"/>
      <c r="T74" s="359"/>
      <c r="U74" s="363"/>
      <c r="V74" s="362"/>
      <c r="W74" s="363"/>
      <c r="X74" s="363"/>
      <c r="Y74" s="364"/>
      <c r="Z74" s="365"/>
      <c r="AA74" s="357"/>
      <c r="AB74" s="60"/>
    </row>
    <row r="75" spans="1:28" s="54" customFormat="1" ht="17.100000000000001" customHeight="1">
      <c r="A75" s="407"/>
      <c r="B75" s="631"/>
      <c r="C75" s="339"/>
      <c r="D75" s="32"/>
      <c r="E75" s="157"/>
      <c r="F75" s="157"/>
      <c r="G75" s="157"/>
      <c r="H75" s="373"/>
      <c r="I75" s="157"/>
      <c r="J75" s="374"/>
      <c r="K75" s="377"/>
      <c r="L75" s="375"/>
      <c r="M75" s="28"/>
      <c r="N75" s="50"/>
      <c r="O75" s="355"/>
      <c r="P75" s="52"/>
      <c r="Q75" s="60"/>
      <c r="R75" s="359"/>
      <c r="S75" s="359"/>
      <c r="T75" s="359"/>
      <c r="U75" s="359"/>
      <c r="V75" s="360"/>
      <c r="W75" s="359"/>
      <c r="X75" s="359"/>
      <c r="Y75" s="361"/>
      <c r="Z75" s="362"/>
      <c r="AA75" s="357"/>
      <c r="AB75" s="60"/>
    </row>
    <row r="76" spans="1:28" s="54" customFormat="1" ht="17.100000000000001" customHeight="1">
      <c r="A76" s="407"/>
      <c r="B76" s="631"/>
      <c r="C76" s="339"/>
      <c r="D76" s="29"/>
      <c r="E76" s="157"/>
      <c r="F76" s="157"/>
      <c r="G76" s="157"/>
      <c r="H76" s="373"/>
      <c r="I76" s="157"/>
      <c r="J76" s="374"/>
      <c r="K76" s="377"/>
      <c r="L76" s="375"/>
      <c r="M76" s="28"/>
      <c r="N76" s="50"/>
      <c r="O76" s="355"/>
      <c r="P76" s="52"/>
      <c r="Q76" s="60"/>
      <c r="R76" s="359"/>
      <c r="S76" s="359"/>
      <c r="T76" s="359"/>
      <c r="U76" s="363"/>
      <c r="V76" s="362"/>
      <c r="W76" s="363"/>
      <c r="X76" s="363"/>
      <c r="Y76" s="364"/>
      <c r="Z76" s="365"/>
      <c r="AA76" s="357"/>
      <c r="AB76" s="60"/>
    </row>
    <row r="77" spans="1:28" s="54" customFormat="1" ht="17.100000000000001" customHeight="1">
      <c r="A77" s="407">
        <v>22</v>
      </c>
      <c r="B77" s="631" t="s">
        <v>147</v>
      </c>
      <c r="C77" s="339"/>
      <c r="D77" s="32">
        <f>'INPUT DATA'!D74</f>
        <v>52200000</v>
      </c>
      <c r="E77" s="157">
        <f>'INPUT DATA'!E74</f>
        <v>51440100</v>
      </c>
      <c r="F77" s="157">
        <f>'INPUT DATA'!F74</f>
        <v>0</v>
      </c>
      <c r="G77" s="157">
        <f>SUM(E77:F77)</f>
        <v>51440100</v>
      </c>
      <c r="H77" s="373">
        <f>SUM(G77/D77*100)</f>
        <v>98.544252873563224</v>
      </c>
      <c r="I77" s="157">
        <f>E77</f>
        <v>51440100</v>
      </c>
      <c r="J77" s="374">
        <f>SUM(F77)</f>
        <v>0</v>
      </c>
      <c r="K77" s="377">
        <f>SUM(I77:J77)</f>
        <v>51440100</v>
      </c>
      <c r="L77" s="375">
        <f>SUM(K77/D77*100)</f>
        <v>98.544252873563224</v>
      </c>
      <c r="M77" s="376">
        <f>'POK II '!AK78</f>
        <v>100</v>
      </c>
      <c r="N77" s="50"/>
      <c r="O77" s="355"/>
      <c r="P77" s="52"/>
      <c r="Q77" s="60"/>
      <c r="R77" s="359"/>
      <c r="S77" s="359"/>
      <c r="T77" s="363"/>
      <c r="U77" s="363"/>
      <c r="V77" s="362"/>
      <c r="W77" s="363"/>
      <c r="X77" s="363"/>
      <c r="Y77" s="364"/>
      <c r="Z77" s="365"/>
      <c r="AA77" s="357"/>
      <c r="AB77" s="60"/>
    </row>
    <row r="78" spans="1:28" s="54" customFormat="1" ht="17.100000000000001" customHeight="1">
      <c r="A78" s="407"/>
      <c r="B78" s="631"/>
      <c r="C78" s="339"/>
      <c r="D78" s="29"/>
      <c r="E78" s="157"/>
      <c r="F78" s="157"/>
      <c r="G78" s="157"/>
      <c r="H78" s="379"/>
      <c r="I78" s="157"/>
      <c r="J78" s="374"/>
      <c r="K78" s="377"/>
      <c r="L78" s="375"/>
      <c r="M78" s="28"/>
      <c r="N78" s="50"/>
      <c r="O78" s="355"/>
      <c r="P78" s="52"/>
      <c r="Q78" s="60"/>
      <c r="R78" s="359"/>
      <c r="S78" s="359"/>
      <c r="T78" s="359"/>
      <c r="U78" s="359"/>
      <c r="V78" s="360"/>
      <c r="W78" s="359"/>
      <c r="X78" s="359"/>
      <c r="Y78" s="361"/>
      <c r="Z78" s="362"/>
      <c r="AA78" s="357"/>
      <c r="AB78" s="60"/>
    </row>
    <row r="79" spans="1:28" s="54" customFormat="1" ht="17.100000000000001" customHeight="1">
      <c r="A79" s="125"/>
      <c r="B79" s="638"/>
      <c r="C79" s="366"/>
      <c r="D79" s="31"/>
      <c r="E79" s="158"/>
      <c r="F79" s="158"/>
      <c r="G79" s="158"/>
      <c r="H79" s="491"/>
      <c r="I79" s="158"/>
      <c r="J79" s="381"/>
      <c r="K79" s="382"/>
      <c r="L79" s="383"/>
      <c r="M79" s="493"/>
      <c r="N79" s="367"/>
      <c r="O79" s="355"/>
      <c r="P79" s="52"/>
      <c r="Q79" s="60"/>
      <c r="R79" s="359"/>
      <c r="S79" s="359"/>
      <c r="T79" s="363"/>
      <c r="U79" s="363"/>
      <c r="V79" s="362"/>
      <c r="W79" s="363"/>
      <c r="X79" s="363"/>
      <c r="Y79" s="364"/>
      <c r="Z79" s="365"/>
      <c r="AA79" s="357"/>
      <c r="AB79" s="60"/>
    </row>
    <row r="80" spans="1:28" s="54" customFormat="1" ht="17.100000000000001" customHeight="1">
      <c r="A80" s="407">
        <v>23</v>
      </c>
      <c r="B80" s="631" t="s">
        <v>115</v>
      </c>
      <c r="C80" s="339"/>
      <c r="D80" s="32">
        <f>'INPUT DATA'!D77</f>
        <v>148000000</v>
      </c>
      <c r="E80" s="157">
        <f>'INPUT DATA'!E77</f>
        <v>89736350</v>
      </c>
      <c r="F80" s="157">
        <f>'INPUT DATA'!F77</f>
        <v>47941400</v>
      </c>
      <c r="G80" s="157">
        <f>SUM(E80:F80)</f>
        <v>137677750</v>
      </c>
      <c r="H80" s="373">
        <f>SUM(G80/D80*100)</f>
        <v>93.025506756756755</v>
      </c>
      <c r="I80" s="157">
        <f>E80</f>
        <v>89736350</v>
      </c>
      <c r="J80" s="374">
        <f>SUM(F80)</f>
        <v>47941400</v>
      </c>
      <c r="K80" s="377">
        <f>SUM(I80:J80)</f>
        <v>137677750</v>
      </c>
      <c r="L80" s="375">
        <f>SUM(K80/D80*100)</f>
        <v>93.025506756756755</v>
      </c>
      <c r="M80" s="376">
        <f>'POK II '!AK81</f>
        <v>100</v>
      </c>
      <c r="N80" s="50"/>
      <c r="O80" s="355"/>
      <c r="P80" s="328"/>
      <c r="Q80" s="60"/>
      <c r="R80" s="359"/>
      <c r="S80" s="359"/>
      <c r="T80" s="363"/>
      <c r="U80" s="363"/>
      <c r="V80" s="362"/>
      <c r="W80" s="363"/>
      <c r="X80" s="363"/>
      <c r="Y80" s="364"/>
      <c r="Z80" s="365"/>
      <c r="AA80" s="357"/>
      <c r="AB80" s="60"/>
    </row>
    <row r="81" spans="1:28" s="54" customFormat="1" ht="17.100000000000001" customHeight="1">
      <c r="A81" s="407"/>
      <c r="B81" s="631"/>
      <c r="C81" s="339"/>
      <c r="D81" s="29"/>
      <c r="E81" s="157"/>
      <c r="F81" s="157"/>
      <c r="G81" s="157"/>
      <c r="H81" s="373"/>
      <c r="I81" s="157"/>
      <c r="J81" s="374"/>
      <c r="K81" s="377"/>
      <c r="L81" s="375"/>
      <c r="M81" s="28"/>
      <c r="N81" s="50"/>
      <c r="O81" s="355"/>
      <c r="P81" s="707"/>
      <c r="Q81" s="60"/>
      <c r="R81" s="359"/>
      <c r="S81" s="359"/>
      <c r="T81" s="359"/>
      <c r="U81" s="359"/>
      <c r="V81" s="360"/>
      <c r="W81" s="359"/>
      <c r="X81" s="359"/>
      <c r="Y81" s="361"/>
      <c r="Z81" s="362"/>
      <c r="AA81" s="357"/>
      <c r="AB81" s="60"/>
    </row>
    <row r="82" spans="1:28" s="54" customFormat="1" ht="17.100000000000001" customHeight="1">
      <c r="A82" s="407"/>
      <c r="B82" s="631"/>
      <c r="C82" s="339"/>
      <c r="D82" s="29"/>
      <c r="E82" s="157"/>
      <c r="F82" s="157"/>
      <c r="G82" s="157"/>
      <c r="H82" s="373"/>
      <c r="I82" s="157"/>
      <c r="J82" s="374"/>
      <c r="K82" s="377"/>
      <c r="L82" s="375"/>
      <c r="M82" s="28"/>
      <c r="N82" s="50"/>
      <c r="O82" s="355"/>
      <c r="P82" s="707"/>
      <c r="Q82" s="60"/>
      <c r="R82" s="359"/>
      <c r="S82" s="359"/>
      <c r="T82" s="363"/>
      <c r="U82" s="363"/>
      <c r="V82" s="362"/>
      <c r="W82" s="363"/>
      <c r="X82" s="363"/>
      <c r="Y82" s="364"/>
      <c r="Z82" s="365"/>
      <c r="AA82" s="357"/>
      <c r="AB82" s="60"/>
    </row>
    <row r="83" spans="1:28" s="54" customFormat="1" ht="17.100000000000001" customHeight="1">
      <c r="A83" s="407">
        <v>24</v>
      </c>
      <c r="B83" s="631" t="s">
        <v>45</v>
      </c>
      <c r="C83" s="339"/>
      <c r="D83" s="32">
        <f>'INPUT DATA'!D80</f>
        <v>41000000</v>
      </c>
      <c r="E83" s="32">
        <f>'INPUT DATA'!E80</f>
        <v>36634050</v>
      </c>
      <c r="F83" s="32">
        <f>'INPUT DATA'!F80</f>
        <v>300000</v>
      </c>
      <c r="G83" s="157">
        <f>SUM(E83:F83)</f>
        <v>36934050</v>
      </c>
      <c r="H83" s="373">
        <f>SUM(G83/D83*100)</f>
        <v>90.0830487804878</v>
      </c>
      <c r="I83" s="157">
        <f>E83</f>
        <v>36634050</v>
      </c>
      <c r="J83" s="374">
        <f>SUM(F83)</f>
        <v>300000</v>
      </c>
      <c r="K83" s="377">
        <f>SUM(I83:J83)</f>
        <v>36934050</v>
      </c>
      <c r="L83" s="375">
        <f>SUM(K83/D83*100)</f>
        <v>90.0830487804878</v>
      </c>
      <c r="M83" s="376">
        <f>'POK II '!AK84</f>
        <v>100</v>
      </c>
      <c r="N83" s="50"/>
      <c r="O83" s="355"/>
      <c r="P83" s="52"/>
      <c r="Q83" s="60"/>
      <c r="R83" s="359"/>
      <c r="S83" s="359"/>
      <c r="T83" s="363"/>
      <c r="U83" s="363"/>
      <c r="V83" s="362"/>
      <c r="W83" s="363"/>
      <c r="X83" s="363"/>
      <c r="Y83" s="364"/>
      <c r="Z83" s="365"/>
      <c r="AA83" s="357"/>
      <c r="AB83" s="60"/>
    </row>
    <row r="84" spans="1:28" s="54" customFormat="1" ht="17.100000000000001" customHeight="1">
      <c r="A84" s="407"/>
      <c r="B84" s="631"/>
      <c r="C84" s="339"/>
      <c r="D84" s="32"/>
      <c r="E84" s="157"/>
      <c r="F84" s="157"/>
      <c r="G84" s="157"/>
      <c r="H84" s="373"/>
      <c r="I84" s="157"/>
      <c r="J84" s="374"/>
      <c r="K84" s="377"/>
      <c r="L84" s="375"/>
      <c r="M84" s="28"/>
      <c r="N84" s="50"/>
      <c r="O84" s="355"/>
      <c r="P84" s="707"/>
      <c r="Q84" s="60"/>
      <c r="R84" s="359"/>
      <c r="S84" s="359"/>
      <c r="T84" s="359"/>
      <c r="U84" s="359"/>
      <c r="V84" s="360"/>
      <c r="W84" s="359"/>
      <c r="X84" s="359"/>
      <c r="Y84" s="361"/>
      <c r="Z84" s="362"/>
      <c r="AA84" s="357"/>
      <c r="AB84" s="60"/>
    </row>
    <row r="85" spans="1:28" s="54" customFormat="1" ht="17.100000000000001" customHeight="1">
      <c r="A85" s="407"/>
      <c r="B85" s="631"/>
      <c r="C85" s="339"/>
      <c r="D85" s="29"/>
      <c r="E85" s="157"/>
      <c r="F85" s="157"/>
      <c r="G85" s="157"/>
      <c r="H85" s="373"/>
      <c r="I85" s="157"/>
      <c r="J85" s="374"/>
      <c r="K85" s="377"/>
      <c r="L85" s="375"/>
      <c r="M85" s="28"/>
      <c r="N85" s="50"/>
      <c r="O85" s="355"/>
      <c r="P85" s="707"/>
      <c r="Q85" s="60"/>
      <c r="R85" s="359"/>
      <c r="S85" s="359"/>
      <c r="T85" s="363"/>
      <c r="U85" s="363"/>
      <c r="V85" s="362"/>
      <c r="W85" s="363"/>
      <c r="X85" s="363"/>
      <c r="Y85" s="364"/>
      <c r="Z85" s="365"/>
      <c r="AA85" s="357"/>
      <c r="AB85" s="60"/>
    </row>
    <row r="86" spans="1:28" s="54" customFormat="1" ht="17.100000000000001" customHeight="1">
      <c r="A86" s="407">
        <v>25</v>
      </c>
      <c r="B86" s="631" t="s">
        <v>77</v>
      </c>
      <c r="C86" s="339"/>
      <c r="D86" s="32">
        <f>'INPUT DATA'!D83</f>
        <v>67188000</v>
      </c>
      <c r="E86" s="32">
        <f>'INPUT DATA'!E83</f>
        <v>50042950</v>
      </c>
      <c r="F86" s="32">
        <f>'INPUT DATA'!F83</f>
        <v>14544630</v>
      </c>
      <c r="G86" s="32">
        <f>'INPUT DATA'!G83</f>
        <v>64587580</v>
      </c>
      <c r="H86" s="373">
        <f>SUM(G86/D86*100)</f>
        <v>96.129636244567479</v>
      </c>
      <c r="I86" s="157">
        <f>E86</f>
        <v>50042950</v>
      </c>
      <c r="J86" s="374">
        <f>SUM(F86)</f>
        <v>14544630</v>
      </c>
      <c r="K86" s="377">
        <f>SUM(I86:J86)</f>
        <v>64587580</v>
      </c>
      <c r="L86" s="375">
        <f>SUM(K86/D86*100)</f>
        <v>96.129636244567479</v>
      </c>
      <c r="M86" s="376">
        <f>'POK II '!AK87</f>
        <v>100</v>
      </c>
      <c r="N86" s="50"/>
      <c r="O86" s="355"/>
      <c r="P86" s="328"/>
      <c r="Q86" s="60"/>
      <c r="R86" s="359"/>
      <c r="S86" s="359"/>
      <c r="T86" s="363"/>
      <c r="U86" s="363"/>
      <c r="V86" s="362"/>
      <c r="W86" s="363"/>
      <c r="X86" s="363"/>
      <c r="Y86" s="364"/>
      <c r="Z86" s="365"/>
      <c r="AA86" s="357"/>
      <c r="AB86" s="60"/>
    </row>
    <row r="87" spans="1:28" s="54" customFormat="1" ht="17.100000000000001" customHeight="1">
      <c r="A87" s="407"/>
      <c r="B87" s="631"/>
      <c r="C87" s="339"/>
      <c r="D87" s="29"/>
      <c r="E87" s="157"/>
      <c r="F87" s="157"/>
      <c r="G87" s="157"/>
      <c r="H87" s="373"/>
      <c r="I87" s="157"/>
      <c r="J87" s="374"/>
      <c r="K87" s="377"/>
      <c r="L87" s="375"/>
      <c r="M87" s="28"/>
      <c r="N87" s="50"/>
      <c r="O87" s="355"/>
      <c r="P87" s="328"/>
      <c r="Q87" s="60"/>
      <c r="R87" s="359"/>
      <c r="S87" s="359"/>
      <c r="T87" s="359"/>
      <c r="U87" s="359"/>
      <c r="V87" s="360"/>
      <c r="W87" s="359"/>
      <c r="X87" s="359"/>
      <c r="Y87" s="361"/>
      <c r="Z87" s="362"/>
      <c r="AA87" s="357"/>
      <c r="AB87" s="60"/>
    </row>
    <row r="88" spans="1:28" s="54" customFormat="1" ht="17.100000000000001" customHeight="1">
      <c r="A88" s="407"/>
      <c r="B88" s="631"/>
      <c r="C88" s="339"/>
      <c r="D88" s="29"/>
      <c r="E88" s="157"/>
      <c r="F88" s="157"/>
      <c r="G88" s="157"/>
      <c r="H88" s="373"/>
      <c r="I88" s="157"/>
      <c r="J88" s="374"/>
      <c r="K88" s="377"/>
      <c r="L88" s="375"/>
      <c r="M88" s="28"/>
      <c r="N88" s="50"/>
      <c r="O88" s="355"/>
      <c r="P88" s="328"/>
      <c r="Q88" s="60"/>
      <c r="R88" s="359"/>
      <c r="S88" s="359"/>
      <c r="T88" s="363"/>
      <c r="U88" s="363"/>
      <c r="V88" s="362"/>
      <c r="W88" s="363"/>
      <c r="X88" s="363"/>
      <c r="Y88" s="364"/>
      <c r="Z88" s="365"/>
      <c r="AA88" s="357"/>
      <c r="AB88" s="60"/>
    </row>
    <row r="89" spans="1:28" s="54" customFormat="1" ht="17.100000000000001" customHeight="1">
      <c r="A89" s="407">
        <v>26</v>
      </c>
      <c r="B89" s="631" t="s">
        <v>103</v>
      </c>
      <c r="C89" s="339"/>
      <c r="D89" s="32">
        <f>'INPUT DATA'!D86</f>
        <v>101150000</v>
      </c>
      <c r="E89" s="32">
        <f>'INPUT DATA'!E86</f>
        <v>51375500</v>
      </c>
      <c r="F89" s="32">
        <f>'INPUT DATA'!F86</f>
        <v>49110250</v>
      </c>
      <c r="G89" s="32">
        <f>'INPUT DATA'!G86</f>
        <v>100485750</v>
      </c>
      <c r="H89" s="373">
        <f>SUM(G89/D89*100)</f>
        <v>99.343302026693024</v>
      </c>
      <c r="I89" s="157">
        <f>E89</f>
        <v>51375500</v>
      </c>
      <c r="J89" s="374">
        <f>SUM(F89)</f>
        <v>49110250</v>
      </c>
      <c r="K89" s="377">
        <f>SUM(I89:J89)</f>
        <v>100485750</v>
      </c>
      <c r="L89" s="375">
        <f>SUM(K89/D89*100)</f>
        <v>99.343302026693024</v>
      </c>
      <c r="M89" s="376">
        <f>'POK II '!AK90</f>
        <v>100</v>
      </c>
      <c r="N89" s="50"/>
      <c r="O89" s="355"/>
      <c r="P89" s="328"/>
      <c r="Q89" s="60"/>
      <c r="R89" s="359"/>
      <c r="S89" s="359"/>
      <c r="T89" s="363"/>
      <c r="U89" s="363"/>
      <c r="V89" s="362"/>
      <c r="W89" s="363"/>
      <c r="X89" s="363"/>
      <c r="Y89" s="364"/>
      <c r="Z89" s="365"/>
      <c r="AA89" s="357"/>
      <c r="AB89" s="60"/>
    </row>
    <row r="90" spans="1:28" s="54" customFormat="1" ht="17.100000000000001" customHeight="1">
      <c r="A90" s="407"/>
      <c r="B90" s="631"/>
      <c r="C90" s="339"/>
      <c r="D90" s="29"/>
      <c r="E90" s="157"/>
      <c r="F90" s="157"/>
      <c r="G90" s="157"/>
      <c r="H90" s="373"/>
      <c r="I90" s="157"/>
      <c r="J90" s="374"/>
      <c r="K90" s="377"/>
      <c r="L90" s="375"/>
      <c r="M90" s="28"/>
      <c r="N90" s="50"/>
      <c r="O90" s="355"/>
      <c r="P90" s="328"/>
      <c r="Q90" s="60"/>
      <c r="R90" s="359"/>
      <c r="S90" s="359"/>
      <c r="T90" s="359"/>
      <c r="U90" s="359"/>
      <c r="V90" s="360"/>
      <c r="W90" s="359"/>
      <c r="X90" s="359"/>
      <c r="Y90" s="361"/>
      <c r="Z90" s="362"/>
      <c r="AA90" s="357"/>
      <c r="AB90" s="60"/>
    </row>
    <row r="91" spans="1:28" s="54" customFormat="1" ht="17.100000000000001" customHeight="1">
      <c r="A91" s="407"/>
      <c r="B91" s="631"/>
      <c r="C91" s="339"/>
      <c r="D91" s="29"/>
      <c r="E91" s="157"/>
      <c r="F91" s="157"/>
      <c r="G91" s="157"/>
      <c r="H91" s="373"/>
      <c r="I91" s="157"/>
      <c r="J91" s="374"/>
      <c r="K91" s="377"/>
      <c r="L91" s="375"/>
      <c r="M91" s="28"/>
      <c r="N91" s="50"/>
      <c r="O91" s="355"/>
      <c r="P91" s="328"/>
      <c r="Q91" s="60"/>
      <c r="R91" s="359"/>
      <c r="S91" s="359"/>
      <c r="T91" s="363"/>
      <c r="U91" s="363"/>
      <c r="V91" s="362"/>
      <c r="W91" s="363"/>
      <c r="X91" s="363"/>
      <c r="Y91" s="364"/>
      <c r="Z91" s="365"/>
      <c r="AA91" s="357"/>
      <c r="AB91" s="60"/>
    </row>
    <row r="92" spans="1:28" s="54" customFormat="1" ht="17.100000000000001" customHeight="1">
      <c r="A92" s="407">
        <v>27</v>
      </c>
      <c r="B92" s="631" t="s">
        <v>118</v>
      </c>
      <c r="C92" s="339"/>
      <c r="D92" s="32">
        <f>'INPUT DATA'!D89</f>
        <v>60720000</v>
      </c>
      <c r="E92" s="32">
        <f>'INPUT DATA'!E89</f>
        <v>47268250</v>
      </c>
      <c r="F92" s="32">
        <f>'INPUT DATA'!F89</f>
        <v>7130250</v>
      </c>
      <c r="G92" s="32">
        <f>'INPUT DATA'!G89</f>
        <v>54398500</v>
      </c>
      <c r="H92" s="373">
        <f>SUM(G92/D92*100)</f>
        <v>89.589097496706188</v>
      </c>
      <c r="I92" s="157">
        <f>E92</f>
        <v>47268250</v>
      </c>
      <c r="J92" s="374">
        <f>SUM(F92)</f>
        <v>7130250</v>
      </c>
      <c r="K92" s="377">
        <f>SUM(I92:J92)</f>
        <v>54398500</v>
      </c>
      <c r="L92" s="375">
        <f>SUM(K92/D92*100)</f>
        <v>89.589097496706188</v>
      </c>
      <c r="M92" s="376">
        <f>'POK II '!AK93</f>
        <v>100</v>
      </c>
      <c r="N92" s="50"/>
      <c r="O92" s="355"/>
      <c r="P92" s="368"/>
      <c r="Q92" s="60"/>
      <c r="R92" s="359"/>
      <c r="S92" s="359"/>
      <c r="T92" s="363"/>
      <c r="U92" s="363"/>
      <c r="V92" s="362"/>
      <c r="W92" s="363"/>
      <c r="X92" s="363"/>
      <c r="Y92" s="364"/>
      <c r="Z92" s="365"/>
      <c r="AA92" s="357"/>
      <c r="AB92" s="60"/>
    </row>
    <row r="93" spans="1:28" s="54" customFormat="1" ht="17.100000000000001" customHeight="1">
      <c r="A93" s="407"/>
      <c r="B93" s="631"/>
      <c r="C93" s="339"/>
      <c r="D93" s="29"/>
      <c r="E93" s="157"/>
      <c r="F93" s="157"/>
      <c r="G93" s="157"/>
      <c r="H93" s="373"/>
      <c r="I93" s="157"/>
      <c r="J93" s="374"/>
      <c r="K93" s="377"/>
      <c r="L93" s="375"/>
      <c r="M93" s="28"/>
      <c r="N93" s="50"/>
      <c r="O93" s="357"/>
      <c r="P93" s="52"/>
      <c r="Q93" s="60"/>
      <c r="R93" s="359"/>
      <c r="S93" s="60"/>
      <c r="T93" s="60"/>
      <c r="U93" s="60"/>
      <c r="V93" s="357"/>
      <c r="W93" s="60"/>
      <c r="X93" s="60"/>
      <c r="Y93" s="369"/>
      <c r="Z93" s="60"/>
      <c r="AA93" s="357"/>
      <c r="AB93" s="60"/>
    </row>
    <row r="94" spans="1:28" s="54" customFormat="1" ht="17.100000000000001" customHeight="1">
      <c r="A94" s="407"/>
      <c r="B94" s="631"/>
      <c r="C94" s="339"/>
      <c r="D94" s="29"/>
      <c r="E94" s="157"/>
      <c r="F94" s="157"/>
      <c r="G94" s="157"/>
      <c r="H94" s="373"/>
      <c r="I94" s="157"/>
      <c r="J94" s="374"/>
      <c r="K94" s="377"/>
      <c r="L94" s="375"/>
      <c r="M94" s="28"/>
      <c r="N94" s="50"/>
      <c r="O94" s="357"/>
      <c r="P94" s="52"/>
      <c r="Q94" s="60"/>
      <c r="R94" s="359"/>
      <c r="S94" s="60"/>
      <c r="T94" s="60"/>
      <c r="U94" s="60"/>
      <c r="V94" s="357"/>
      <c r="W94" s="60"/>
      <c r="X94" s="60"/>
      <c r="Y94" s="369"/>
      <c r="Z94" s="60"/>
      <c r="AA94" s="357"/>
      <c r="AB94" s="60"/>
    </row>
    <row r="95" spans="1:28" s="54" customFormat="1" ht="17.100000000000001" customHeight="1">
      <c r="A95" s="407">
        <v>28</v>
      </c>
      <c r="B95" s="631" t="s">
        <v>116</v>
      </c>
      <c r="C95" s="339"/>
      <c r="D95" s="32">
        <f>'INPUT DATA'!D92</f>
        <v>5574000</v>
      </c>
      <c r="E95" s="32">
        <f>'INPUT DATA'!E92</f>
        <v>5448000</v>
      </c>
      <c r="F95" s="32">
        <f>'INPUT DATA'!F92</f>
        <v>0</v>
      </c>
      <c r="G95" s="32">
        <f>'INPUT DATA'!G92</f>
        <v>5448000</v>
      </c>
      <c r="H95" s="373">
        <f>SUM(G95/D95*100)</f>
        <v>97.739504843918183</v>
      </c>
      <c r="I95" s="157">
        <f>E95</f>
        <v>5448000</v>
      </c>
      <c r="J95" s="374">
        <f>SUM(F95)</f>
        <v>0</v>
      </c>
      <c r="K95" s="377">
        <f>SUM(I95:J95)</f>
        <v>5448000</v>
      </c>
      <c r="L95" s="375">
        <f>SUM(K95/D95*100)</f>
        <v>97.739504843918183</v>
      </c>
      <c r="M95" s="376">
        <f>'POK II '!AK96</f>
        <v>100</v>
      </c>
      <c r="N95" s="50"/>
      <c r="O95" s="357"/>
      <c r="P95" s="52"/>
      <c r="Q95" s="60"/>
      <c r="R95" s="60"/>
      <c r="S95" s="60"/>
      <c r="T95" s="60"/>
      <c r="U95" s="60"/>
      <c r="V95" s="357"/>
      <c r="W95" s="60"/>
      <c r="X95" s="60"/>
      <c r="Y95" s="369"/>
      <c r="Z95" s="60"/>
      <c r="AA95" s="357"/>
      <c r="AB95" s="60"/>
    </row>
    <row r="96" spans="1:28" s="54" customFormat="1" ht="17.100000000000001" customHeight="1">
      <c r="A96" s="407"/>
      <c r="B96" s="631"/>
      <c r="C96" s="339"/>
      <c r="D96" s="32"/>
      <c r="E96" s="32"/>
      <c r="F96" s="32"/>
      <c r="G96" s="32"/>
      <c r="H96" s="373"/>
      <c r="I96" s="157"/>
      <c r="J96" s="374"/>
      <c r="K96" s="377"/>
      <c r="L96" s="375"/>
      <c r="M96" s="28"/>
      <c r="N96" s="50"/>
      <c r="O96" s="357"/>
      <c r="P96" s="52"/>
      <c r="Q96" s="60"/>
      <c r="R96" s="60"/>
      <c r="S96" s="60"/>
      <c r="T96" s="60"/>
      <c r="U96" s="60"/>
      <c r="V96" s="357"/>
      <c r="W96" s="60"/>
      <c r="X96" s="60"/>
      <c r="Y96" s="60"/>
      <c r="Z96" s="60"/>
      <c r="AA96" s="60"/>
      <c r="AB96" s="60"/>
    </row>
    <row r="97" spans="1:28" s="54" customFormat="1" ht="17.100000000000001" customHeight="1">
      <c r="A97" s="407"/>
      <c r="B97" s="631"/>
      <c r="C97" s="339"/>
      <c r="D97" s="29"/>
      <c r="E97" s="29"/>
      <c r="F97" s="29"/>
      <c r="G97" s="29"/>
      <c r="H97" s="373"/>
      <c r="I97" s="157"/>
      <c r="J97" s="374"/>
      <c r="K97" s="377"/>
      <c r="L97" s="375"/>
      <c r="M97" s="28"/>
      <c r="N97" s="50"/>
      <c r="O97" s="357"/>
      <c r="P97" s="52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</row>
    <row r="98" spans="1:28" s="54" customFormat="1" ht="17.100000000000001" customHeight="1">
      <c r="A98" s="407">
        <v>29</v>
      </c>
      <c r="B98" s="631" t="s">
        <v>78</v>
      </c>
      <c r="C98" s="339"/>
      <c r="D98" s="32">
        <f>'INPUT DATA'!D95</f>
        <v>92500000</v>
      </c>
      <c r="E98" s="32">
        <f>'INPUT DATA'!E95</f>
        <v>85108140</v>
      </c>
      <c r="F98" s="32">
        <f>'INPUT DATA'!F95</f>
        <v>5313750</v>
      </c>
      <c r="G98" s="32">
        <f>'INPUT DATA'!G95</f>
        <v>90421890</v>
      </c>
      <c r="H98" s="373">
        <f>SUM(G98/D98*100)</f>
        <v>97.753394594594596</v>
      </c>
      <c r="I98" s="157">
        <f>E98</f>
        <v>85108140</v>
      </c>
      <c r="J98" s="374">
        <f>SUM(F98)</f>
        <v>5313750</v>
      </c>
      <c r="K98" s="377">
        <f>SUM(I98:J98)</f>
        <v>90421890</v>
      </c>
      <c r="L98" s="375">
        <f>SUM(K98/D98*100)</f>
        <v>97.753394594594596</v>
      </c>
      <c r="M98" s="376">
        <f>'POK II '!AK99</f>
        <v>100</v>
      </c>
      <c r="N98" s="50"/>
      <c r="O98" s="357"/>
      <c r="P98" s="52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</row>
    <row r="99" spans="1:28" s="54" customFormat="1" ht="17.100000000000001" customHeight="1">
      <c r="A99" s="407"/>
      <c r="B99" s="631"/>
      <c r="C99" s="339"/>
      <c r="D99" s="29"/>
      <c r="E99" s="29"/>
      <c r="F99" s="29"/>
      <c r="G99" s="29"/>
      <c r="H99" s="373"/>
      <c r="I99" s="157"/>
      <c r="J99" s="374"/>
      <c r="K99" s="377"/>
      <c r="L99" s="375"/>
      <c r="M99" s="28"/>
      <c r="N99" s="50"/>
      <c r="O99" s="357"/>
      <c r="P99" s="52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</row>
    <row r="100" spans="1:28" s="54" customFormat="1" ht="17.100000000000001" customHeight="1">
      <c r="A100" s="407"/>
      <c r="B100" s="631"/>
      <c r="C100" s="339"/>
      <c r="D100" s="29"/>
      <c r="E100" s="29"/>
      <c r="F100" s="29"/>
      <c r="G100" s="29"/>
      <c r="H100" s="373"/>
      <c r="I100" s="157"/>
      <c r="J100" s="374"/>
      <c r="K100" s="377"/>
      <c r="L100" s="375"/>
      <c r="M100" s="28"/>
      <c r="N100" s="50"/>
      <c r="O100" s="357"/>
      <c r="P100" s="356"/>
      <c r="Q100" s="357"/>
      <c r="R100" s="357"/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</row>
    <row r="101" spans="1:28" s="54" customFormat="1" ht="17.100000000000001" customHeight="1">
      <c r="A101" s="407">
        <v>30</v>
      </c>
      <c r="B101" s="631" t="s">
        <v>80</v>
      </c>
      <c r="C101" s="339"/>
      <c r="D101" s="32">
        <f>'INPUT DATA'!D98</f>
        <v>30150000</v>
      </c>
      <c r="E101" s="32">
        <f>'INPUT DATA'!E98</f>
        <v>15355400</v>
      </c>
      <c r="F101" s="32">
        <f>'INPUT DATA'!F98</f>
        <v>11444600</v>
      </c>
      <c r="G101" s="32">
        <f>'INPUT DATA'!G98</f>
        <v>26800000</v>
      </c>
      <c r="H101" s="373">
        <f>SUM(G101/D101*100)</f>
        <v>88.888888888888886</v>
      </c>
      <c r="I101" s="157">
        <f>E101</f>
        <v>15355400</v>
      </c>
      <c r="J101" s="374">
        <f>SUM(F101)</f>
        <v>11444600</v>
      </c>
      <c r="K101" s="377">
        <f>SUM(I101:J101)</f>
        <v>26800000</v>
      </c>
      <c r="L101" s="375">
        <f>SUM(K101/D101*100)</f>
        <v>88.888888888888886</v>
      </c>
      <c r="M101" s="376">
        <f>'POK II '!AK102</f>
        <v>100</v>
      </c>
      <c r="N101" s="50"/>
      <c r="O101" s="357"/>
      <c r="P101" s="356"/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</row>
    <row r="102" spans="1:28" s="54" customFormat="1" ht="17.100000000000001" customHeight="1">
      <c r="A102" s="407"/>
      <c r="B102" s="631"/>
      <c r="C102" s="339"/>
      <c r="D102" s="32"/>
      <c r="E102" s="32"/>
      <c r="F102" s="32"/>
      <c r="G102" s="32"/>
      <c r="H102" s="373"/>
      <c r="I102" s="157"/>
      <c r="J102" s="374"/>
      <c r="K102" s="377"/>
      <c r="L102" s="375"/>
      <c r="M102" s="28"/>
      <c r="N102" s="50"/>
      <c r="O102" s="357"/>
      <c r="P102" s="356"/>
      <c r="Q102" s="357"/>
      <c r="R102" s="357"/>
      <c r="S102" s="357"/>
      <c r="T102" s="357"/>
      <c r="U102" s="357"/>
      <c r="V102" s="357"/>
      <c r="W102" s="357"/>
      <c r="X102" s="357"/>
      <c r="Y102" s="357"/>
      <c r="Z102" s="357"/>
      <c r="AA102" s="357"/>
      <c r="AB102" s="357"/>
    </row>
    <row r="103" spans="1:28" s="54" customFormat="1" ht="17.100000000000001" customHeight="1">
      <c r="A103" s="407"/>
      <c r="B103" s="631"/>
      <c r="C103" s="339"/>
      <c r="D103" s="29"/>
      <c r="E103" s="29"/>
      <c r="F103" s="29"/>
      <c r="G103" s="29"/>
      <c r="H103" s="373"/>
      <c r="I103" s="157"/>
      <c r="J103" s="374"/>
      <c r="K103" s="377"/>
      <c r="L103" s="375"/>
      <c r="M103" s="28"/>
      <c r="N103" s="58"/>
      <c r="O103" s="357"/>
      <c r="P103" s="356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</row>
    <row r="104" spans="1:28" s="54" customFormat="1" ht="17.100000000000001" customHeight="1">
      <c r="A104" s="407">
        <v>31</v>
      </c>
      <c r="B104" s="631" t="s">
        <v>59</v>
      </c>
      <c r="C104" s="355"/>
      <c r="D104" s="32">
        <f>'INPUT DATA'!D101</f>
        <v>12500000</v>
      </c>
      <c r="E104" s="32">
        <f>'INPUT DATA'!E101</f>
        <v>10787500</v>
      </c>
      <c r="F104" s="32">
        <f>'INPUT DATA'!F101</f>
        <v>1662500</v>
      </c>
      <c r="G104" s="32">
        <f>'INPUT DATA'!G101</f>
        <v>12450000</v>
      </c>
      <c r="H104" s="373">
        <f>SUM(G104/D104*100)</f>
        <v>99.6</v>
      </c>
      <c r="I104" s="157">
        <f>E104</f>
        <v>10787500</v>
      </c>
      <c r="J104" s="374">
        <f>SUM(F104)</f>
        <v>1662500</v>
      </c>
      <c r="K104" s="377">
        <f>SUM(I104:J104)</f>
        <v>12450000</v>
      </c>
      <c r="L104" s="375">
        <f>SUM(K104/D104*100)</f>
        <v>99.6</v>
      </c>
      <c r="M104" s="376">
        <f>'POK II '!AK105</f>
        <v>100</v>
      </c>
      <c r="N104" s="58"/>
      <c r="O104" s="344"/>
      <c r="P104" s="348"/>
    </row>
    <row r="105" spans="1:28" s="54" customFormat="1" ht="17.100000000000001" customHeight="1">
      <c r="A105" s="407"/>
      <c r="B105" s="631"/>
      <c r="C105" s="355"/>
      <c r="D105" s="29"/>
      <c r="E105" s="29"/>
      <c r="F105" s="29"/>
      <c r="G105" s="29"/>
      <c r="H105" s="373"/>
      <c r="I105" s="157"/>
      <c r="J105" s="374"/>
      <c r="K105" s="377"/>
      <c r="L105" s="375"/>
      <c r="M105" s="28"/>
      <c r="N105" s="58"/>
      <c r="O105" s="344"/>
      <c r="P105" s="348"/>
    </row>
    <row r="106" spans="1:28" s="54" customFormat="1" ht="17.100000000000001" customHeight="1">
      <c r="A106" s="407"/>
      <c r="B106" s="631"/>
      <c r="C106" s="355"/>
      <c r="D106" s="29"/>
      <c r="E106" s="29"/>
      <c r="F106" s="29"/>
      <c r="G106" s="29"/>
      <c r="H106" s="373"/>
      <c r="I106" s="157"/>
      <c r="J106" s="374"/>
      <c r="K106" s="377"/>
      <c r="L106" s="375"/>
      <c r="M106" s="28"/>
      <c r="N106" s="58"/>
      <c r="O106" s="344"/>
      <c r="P106" s="348"/>
    </row>
    <row r="107" spans="1:28" s="54" customFormat="1" ht="17.100000000000001" customHeight="1">
      <c r="A107" s="407">
        <v>32</v>
      </c>
      <c r="B107" s="631" t="s">
        <v>82</v>
      </c>
      <c r="C107" s="355"/>
      <c r="D107" s="32">
        <f>'INPUT DATA'!D104</f>
        <v>140000000</v>
      </c>
      <c r="E107" s="32">
        <f>'INPUT DATA'!E104</f>
        <v>66117600</v>
      </c>
      <c r="F107" s="32">
        <f>'INPUT DATA'!F104</f>
        <v>57713000</v>
      </c>
      <c r="G107" s="32">
        <f>'INPUT DATA'!G104</f>
        <v>123830600</v>
      </c>
      <c r="H107" s="373">
        <f>SUM(G107/D107*100)</f>
        <v>88.450428571428574</v>
      </c>
      <c r="I107" s="157">
        <f>E107</f>
        <v>66117600</v>
      </c>
      <c r="J107" s="374">
        <f>SUM(F107)</f>
        <v>57713000</v>
      </c>
      <c r="K107" s="377">
        <f>SUM(I107:J107)</f>
        <v>123830600</v>
      </c>
      <c r="L107" s="375">
        <f>K107/D107*100</f>
        <v>88.450428571428574</v>
      </c>
      <c r="M107" s="376">
        <f>'POK II '!AK108</f>
        <v>100</v>
      </c>
      <c r="N107" s="58"/>
      <c r="O107" s="344"/>
      <c r="P107" s="348"/>
    </row>
    <row r="108" spans="1:28" s="54" customFormat="1" ht="17.100000000000001" customHeight="1">
      <c r="A108" s="407"/>
      <c r="B108" s="631"/>
      <c r="C108" s="355"/>
      <c r="D108" s="29"/>
      <c r="E108" s="29"/>
      <c r="F108" s="29"/>
      <c r="G108" s="29"/>
      <c r="H108" s="373"/>
      <c r="I108" s="157"/>
      <c r="J108" s="374"/>
      <c r="K108" s="377"/>
      <c r="L108" s="375"/>
      <c r="M108" s="28"/>
      <c r="N108" s="58"/>
      <c r="O108" s="344"/>
      <c r="P108" s="348"/>
    </row>
    <row r="109" spans="1:28" s="54" customFormat="1" ht="17.100000000000001" customHeight="1">
      <c r="A109" s="407"/>
      <c r="B109" s="631"/>
      <c r="C109" s="355"/>
      <c r="D109" s="29"/>
      <c r="E109" s="29"/>
      <c r="F109" s="29"/>
      <c r="G109" s="29"/>
      <c r="H109" s="373"/>
      <c r="I109" s="157"/>
      <c r="J109" s="374"/>
      <c r="K109" s="377"/>
      <c r="L109" s="375"/>
      <c r="M109" s="28"/>
      <c r="N109" s="58"/>
      <c r="O109" s="344"/>
      <c r="P109" s="348"/>
    </row>
    <row r="110" spans="1:28" s="54" customFormat="1" ht="17.100000000000001" customHeight="1">
      <c r="A110" s="407">
        <v>33</v>
      </c>
      <c r="B110" s="631" t="s">
        <v>79</v>
      </c>
      <c r="C110" s="339"/>
      <c r="D110" s="32">
        <f>'INPUT DATA'!D107</f>
        <v>26812000</v>
      </c>
      <c r="E110" s="32">
        <f>'INPUT DATA'!E107</f>
        <v>15224500</v>
      </c>
      <c r="F110" s="32">
        <f>'INPUT DATA'!F107</f>
        <v>6986750</v>
      </c>
      <c r="G110" s="32">
        <f>'INPUT DATA'!G107</f>
        <v>22211250</v>
      </c>
      <c r="H110" s="373">
        <f>SUM(G110/D110*100)</f>
        <v>82.840705654184703</v>
      </c>
      <c r="I110" s="157">
        <f>E110</f>
        <v>15224500</v>
      </c>
      <c r="J110" s="374">
        <f>SUM(F110)</f>
        <v>6986750</v>
      </c>
      <c r="K110" s="377">
        <f>SUM(I110:J110)</f>
        <v>22211250</v>
      </c>
      <c r="L110" s="375">
        <f>SUM(K110/D110*100)</f>
        <v>82.840705654184703</v>
      </c>
      <c r="M110" s="376">
        <f>'POK II '!AK111</f>
        <v>100</v>
      </c>
      <c r="N110" s="50"/>
      <c r="O110" s="344"/>
      <c r="P110" s="348"/>
    </row>
    <row r="111" spans="1:28" s="54" customFormat="1" ht="17.100000000000001" customHeight="1">
      <c r="A111" s="407"/>
      <c r="B111" s="631"/>
      <c r="C111" s="339"/>
      <c r="D111" s="29"/>
      <c r="E111" s="29"/>
      <c r="F111" s="29"/>
      <c r="G111" s="29"/>
      <c r="H111" s="373"/>
      <c r="I111" s="157"/>
      <c r="J111" s="374"/>
      <c r="K111" s="377"/>
      <c r="L111" s="375"/>
      <c r="M111" s="28"/>
      <c r="N111" s="50"/>
      <c r="O111" s="344"/>
      <c r="P111" s="348"/>
    </row>
    <row r="112" spans="1:28" s="54" customFormat="1" ht="17.100000000000001" customHeight="1">
      <c r="A112" s="407"/>
      <c r="B112" s="631"/>
      <c r="C112" s="339"/>
      <c r="D112" s="29"/>
      <c r="E112" s="29"/>
      <c r="F112" s="29"/>
      <c r="G112" s="29"/>
      <c r="H112" s="373"/>
      <c r="I112" s="157"/>
      <c r="J112" s="374"/>
      <c r="K112" s="377"/>
      <c r="L112" s="375"/>
      <c r="M112" s="28"/>
      <c r="N112" s="50"/>
      <c r="O112" s="344"/>
      <c r="P112" s="348"/>
    </row>
    <row r="113" spans="1:16" s="54" customFormat="1" ht="17.100000000000001" customHeight="1">
      <c r="A113" s="407">
        <v>34</v>
      </c>
      <c r="B113" s="631" t="s">
        <v>137</v>
      </c>
      <c r="C113" s="339"/>
      <c r="D113" s="32">
        <f>'INPUT DATA'!D110</f>
        <v>5000000</v>
      </c>
      <c r="E113" s="32">
        <f>'INPUT DATA'!E110</f>
        <v>4744750</v>
      </c>
      <c r="F113" s="32">
        <f>'INPUT DATA'!F110</f>
        <v>150000</v>
      </c>
      <c r="G113" s="32">
        <f>'INPUT DATA'!G110</f>
        <v>4894750</v>
      </c>
      <c r="H113" s="373">
        <f>SUM(G113/D113*100)</f>
        <v>97.894999999999996</v>
      </c>
      <c r="I113" s="157">
        <f>E113</f>
        <v>4744750</v>
      </c>
      <c r="J113" s="374">
        <f>SUM(F113)</f>
        <v>150000</v>
      </c>
      <c r="K113" s="377">
        <f>SUM(I113:J113)</f>
        <v>4894750</v>
      </c>
      <c r="L113" s="375">
        <f>SUM(K113/D113*100)</f>
        <v>97.894999999999996</v>
      </c>
      <c r="M113" s="376">
        <f>'POK II '!AK114</f>
        <v>100</v>
      </c>
      <c r="N113" s="50"/>
      <c r="O113" s="344"/>
      <c r="P113" s="348"/>
    </row>
    <row r="114" spans="1:16" s="54" customFormat="1" ht="17.100000000000001" customHeight="1">
      <c r="A114" s="407"/>
      <c r="B114" s="631"/>
      <c r="C114" s="339"/>
      <c r="D114" s="29"/>
      <c r="E114" s="29"/>
      <c r="F114" s="29"/>
      <c r="G114" s="29"/>
      <c r="H114" s="373"/>
      <c r="I114" s="157"/>
      <c r="J114" s="374"/>
      <c r="K114" s="377"/>
      <c r="L114" s="375"/>
      <c r="M114" s="28"/>
      <c r="N114" s="50"/>
      <c r="O114" s="344"/>
      <c r="P114" s="348"/>
    </row>
    <row r="115" spans="1:16" s="54" customFormat="1" ht="17.100000000000001" customHeight="1">
      <c r="A115" s="125"/>
      <c r="B115" s="638"/>
      <c r="C115" s="366"/>
      <c r="D115" s="31"/>
      <c r="E115" s="31"/>
      <c r="F115" s="31"/>
      <c r="G115" s="31"/>
      <c r="H115" s="380"/>
      <c r="I115" s="158"/>
      <c r="J115" s="381"/>
      <c r="K115" s="382"/>
      <c r="L115" s="383"/>
      <c r="M115" s="493"/>
      <c r="N115" s="367"/>
      <c r="O115" s="344"/>
      <c r="P115" s="348"/>
    </row>
    <row r="116" spans="1:16" s="54" customFormat="1" ht="17.100000000000001" customHeight="1">
      <c r="A116" s="407">
        <v>35</v>
      </c>
      <c r="B116" s="631" t="s">
        <v>136</v>
      </c>
      <c r="C116" s="339"/>
      <c r="D116" s="32">
        <f>'INPUT DATA'!D113</f>
        <v>25000000</v>
      </c>
      <c r="E116" s="32">
        <f>'INPUT DATA'!E113</f>
        <v>19372800</v>
      </c>
      <c r="F116" s="32">
        <f>'INPUT DATA'!F113</f>
        <v>3600000</v>
      </c>
      <c r="G116" s="32">
        <f>'INPUT DATA'!G113</f>
        <v>22972800</v>
      </c>
      <c r="H116" s="373">
        <f>SUM(G116/D116*100)</f>
        <v>91.891199999999998</v>
      </c>
      <c r="I116" s="157">
        <f>E116</f>
        <v>19372800</v>
      </c>
      <c r="J116" s="374">
        <f>SUM(F116)</f>
        <v>3600000</v>
      </c>
      <c r="K116" s="377">
        <f>SUM(I116:J116)</f>
        <v>22972800</v>
      </c>
      <c r="L116" s="375">
        <f>SUM(K116/D116*100)</f>
        <v>91.891199999999998</v>
      </c>
      <c r="M116" s="376">
        <f>'POK II '!AK117</f>
        <v>100</v>
      </c>
      <c r="N116" s="50"/>
      <c r="O116" s="344"/>
      <c r="P116" s="348"/>
    </row>
    <row r="117" spans="1:16" s="54" customFormat="1" ht="17.100000000000001" customHeight="1">
      <c r="A117" s="407"/>
      <c r="B117" s="631"/>
      <c r="C117" s="339"/>
      <c r="D117" s="32"/>
      <c r="E117" s="32"/>
      <c r="F117" s="32"/>
      <c r="G117" s="32"/>
      <c r="H117" s="373"/>
      <c r="I117" s="157"/>
      <c r="J117" s="374"/>
      <c r="K117" s="377"/>
      <c r="L117" s="375"/>
      <c r="M117" s="28"/>
      <c r="N117" s="50"/>
      <c r="O117" s="344"/>
      <c r="P117" s="348"/>
    </row>
    <row r="118" spans="1:16" s="54" customFormat="1" ht="17.100000000000001" customHeight="1">
      <c r="A118" s="407"/>
      <c r="B118" s="631"/>
      <c r="C118" s="339"/>
      <c r="D118" s="29"/>
      <c r="E118" s="29"/>
      <c r="F118" s="29"/>
      <c r="G118" s="29"/>
      <c r="H118" s="373"/>
      <c r="I118" s="157"/>
      <c r="J118" s="374"/>
      <c r="K118" s="377"/>
      <c r="L118" s="375"/>
      <c r="M118" s="28"/>
      <c r="N118" s="50"/>
      <c r="O118" s="344"/>
      <c r="P118" s="348"/>
    </row>
    <row r="119" spans="1:16" s="54" customFormat="1" ht="15" customHeight="1">
      <c r="A119" s="407">
        <v>36</v>
      </c>
      <c r="B119" s="631" t="s">
        <v>117</v>
      </c>
      <c r="C119" s="339"/>
      <c r="D119" s="32">
        <f>'INPUT DATA'!D116</f>
        <v>12260000</v>
      </c>
      <c r="E119" s="32">
        <f>'INPUT DATA'!E116</f>
        <v>9477950</v>
      </c>
      <c r="F119" s="32">
        <f>'INPUT DATA'!F116</f>
        <v>2713450</v>
      </c>
      <c r="G119" s="32">
        <f>'INPUT DATA'!G116</f>
        <v>12191400</v>
      </c>
      <c r="H119" s="373">
        <f>SUM(G119/D119*100)</f>
        <v>99.440456769983683</v>
      </c>
      <c r="I119" s="157">
        <f>E119</f>
        <v>9477950</v>
      </c>
      <c r="J119" s="374">
        <f>SUM(F119)</f>
        <v>2713450</v>
      </c>
      <c r="K119" s="377">
        <f>SUM(I119:J119)</f>
        <v>12191400</v>
      </c>
      <c r="L119" s="375">
        <f>SUM(K119/D119*100)</f>
        <v>99.440456769983683</v>
      </c>
      <c r="M119" s="376">
        <f>'POK II '!AK120</f>
        <v>100</v>
      </c>
      <c r="N119" s="50"/>
      <c r="O119" s="344"/>
      <c r="P119" s="348"/>
    </row>
    <row r="120" spans="1:16" s="54" customFormat="1" ht="15" customHeight="1">
      <c r="A120" s="407"/>
      <c r="B120" s="631"/>
      <c r="C120" s="339"/>
      <c r="D120" s="29"/>
      <c r="E120" s="29"/>
      <c r="F120" s="29"/>
      <c r="G120" s="29"/>
      <c r="H120" s="373"/>
      <c r="I120" s="157"/>
      <c r="J120" s="374"/>
      <c r="K120" s="377"/>
      <c r="L120" s="375"/>
      <c r="M120" s="28"/>
      <c r="N120" s="50"/>
      <c r="O120" s="344"/>
      <c r="P120" s="348"/>
    </row>
    <row r="121" spans="1:16" s="54" customFormat="1" ht="15" customHeight="1">
      <c r="A121" s="407"/>
      <c r="B121" s="631"/>
      <c r="C121" s="339"/>
      <c r="D121" s="29"/>
      <c r="E121" s="29"/>
      <c r="F121" s="29"/>
      <c r="G121" s="29"/>
      <c r="H121" s="373"/>
      <c r="I121" s="157"/>
      <c r="J121" s="374"/>
      <c r="K121" s="377"/>
      <c r="L121" s="375"/>
      <c r="M121" s="28"/>
      <c r="N121" s="50"/>
      <c r="O121" s="344"/>
      <c r="P121" s="348"/>
    </row>
    <row r="122" spans="1:16" s="54" customFormat="1" ht="15" customHeight="1">
      <c r="A122" s="407">
        <v>37</v>
      </c>
      <c r="B122" s="631" t="s">
        <v>119</v>
      </c>
      <c r="C122" s="339"/>
      <c r="D122" s="32">
        <f>'INPUT DATA'!D119</f>
        <v>51100000</v>
      </c>
      <c r="E122" s="32">
        <f>'INPUT DATA'!E119</f>
        <v>7391500</v>
      </c>
      <c r="F122" s="32">
        <f>'INPUT DATA'!F119</f>
        <v>42186250</v>
      </c>
      <c r="G122" s="32">
        <f>'INPUT DATA'!G119</f>
        <v>49577750</v>
      </c>
      <c r="H122" s="373">
        <f>SUM(G122/D122*100)</f>
        <v>97.021037181996078</v>
      </c>
      <c r="I122" s="157">
        <f>E122</f>
        <v>7391500</v>
      </c>
      <c r="J122" s="374">
        <f>SUM(F122)</f>
        <v>42186250</v>
      </c>
      <c r="K122" s="377">
        <f>SUM(I122:J122)</f>
        <v>49577750</v>
      </c>
      <c r="L122" s="375">
        <f>SUM(K122/D122*100)</f>
        <v>97.021037181996078</v>
      </c>
      <c r="M122" s="376">
        <f>'POK II '!AK123</f>
        <v>100</v>
      </c>
      <c r="N122" s="50"/>
      <c r="O122" s="344"/>
      <c r="P122" s="348"/>
    </row>
    <row r="123" spans="1:16" s="54" customFormat="1" ht="15" customHeight="1">
      <c r="A123" s="407"/>
      <c r="B123" s="631"/>
      <c r="C123" s="339"/>
      <c r="D123" s="29"/>
      <c r="E123" s="29"/>
      <c r="F123" s="29"/>
      <c r="G123" s="29"/>
      <c r="H123" s="373"/>
      <c r="I123" s="157"/>
      <c r="J123" s="374"/>
      <c r="K123" s="377"/>
      <c r="L123" s="375"/>
      <c r="M123" s="28"/>
      <c r="N123" s="50"/>
      <c r="O123" s="344"/>
      <c r="P123" s="348"/>
    </row>
    <row r="124" spans="1:16" s="54" customFormat="1" ht="15" customHeight="1">
      <c r="A124" s="407"/>
      <c r="B124" s="631"/>
      <c r="C124" s="339"/>
      <c r="D124" s="29"/>
      <c r="E124" s="29"/>
      <c r="F124" s="29"/>
      <c r="G124" s="29"/>
      <c r="H124" s="373"/>
      <c r="I124" s="157"/>
      <c r="J124" s="374"/>
      <c r="K124" s="377"/>
      <c r="L124" s="375"/>
      <c r="M124" s="28"/>
      <c r="N124" s="50"/>
      <c r="O124" s="344"/>
      <c r="P124" s="348"/>
    </row>
    <row r="125" spans="1:16" s="54" customFormat="1" ht="15" customHeight="1">
      <c r="A125" s="407">
        <v>38</v>
      </c>
      <c r="B125" s="631" t="s">
        <v>148</v>
      </c>
      <c r="C125" s="339"/>
      <c r="D125" s="32">
        <f>'INPUT DATA'!D122</f>
        <v>0</v>
      </c>
      <c r="E125" s="32">
        <f>'INPUT DATA'!E122</f>
        <v>0</v>
      </c>
      <c r="F125" s="32">
        <f>'INPUT DATA'!F122</f>
        <v>0</v>
      </c>
      <c r="G125" s="32">
        <f>'INPUT DATA'!G122</f>
        <v>0</v>
      </c>
      <c r="H125" s="373">
        <v>0</v>
      </c>
      <c r="I125" s="157">
        <f>E125</f>
        <v>0</v>
      </c>
      <c r="J125" s="374">
        <f>SUM(F125)</f>
        <v>0</v>
      </c>
      <c r="K125" s="377">
        <f>SUM(I125:J125)</f>
        <v>0</v>
      </c>
      <c r="L125" s="375">
        <v>0</v>
      </c>
      <c r="M125" s="376">
        <f>'POK II '!AK126</f>
        <v>100</v>
      </c>
      <c r="N125" s="50"/>
      <c r="O125" s="344"/>
      <c r="P125" s="348"/>
    </row>
    <row r="126" spans="1:16" s="54" customFormat="1" ht="15" customHeight="1">
      <c r="A126" s="407"/>
      <c r="B126" s="631"/>
      <c r="C126" s="339"/>
      <c r="D126" s="32"/>
      <c r="E126" s="32"/>
      <c r="F126" s="32"/>
      <c r="G126" s="32"/>
      <c r="H126" s="373"/>
      <c r="I126" s="157"/>
      <c r="J126" s="374"/>
      <c r="K126" s="377"/>
      <c r="L126" s="375"/>
      <c r="M126" s="28"/>
      <c r="N126" s="50"/>
      <c r="O126" s="344"/>
      <c r="P126" s="348"/>
    </row>
    <row r="127" spans="1:16" s="54" customFormat="1" ht="15" customHeight="1">
      <c r="A127" s="407"/>
      <c r="B127" s="631"/>
      <c r="C127" s="339"/>
      <c r="D127" s="29"/>
      <c r="E127" s="29"/>
      <c r="F127" s="29"/>
      <c r="G127" s="29"/>
      <c r="H127" s="373"/>
      <c r="I127" s="157"/>
      <c r="J127" s="374"/>
      <c r="K127" s="377"/>
      <c r="L127" s="375"/>
      <c r="M127" s="28"/>
      <c r="N127" s="50"/>
      <c r="O127" s="344"/>
      <c r="P127" s="348"/>
    </row>
    <row r="128" spans="1:16" s="54" customFormat="1" ht="15" customHeight="1">
      <c r="A128" s="407">
        <v>39</v>
      </c>
      <c r="B128" s="631" t="s">
        <v>149</v>
      </c>
      <c r="C128" s="339"/>
      <c r="D128" s="32">
        <f>'INPUT DATA'!D125</f>
        <v>83000000</v>
      </c>
      <c r="E128" s="32">
        <f>'INPUT DATA'!E125</f>
        <v>80358540</v>
      </c>
      <c r="F128" s="32">
        <f>'INPUT DATA'!F125</f>
        <v>0</v>
      </c>
      <c r="G128" s="32">
        <f>'INPUT DATA'!G125</f>
        <v>80358540</v>
      </c>
      <c r="H128" s="373">
        <f>SUM(G128/D128*100)</f>
        <v>96.817518072289161</v>
      </c>
      <c r="I128" s="157">
        <f>E128</f>
        <v>80358540</v>
      </c>
      <c r="J128" s="374">
        <f>SUM(F128)</f>
        <v>0</v>
      </c>
      <c r="K128" s="377">
        <f>SUM(I128:J128)</f>
        <v>80358540</v>
      </c>
      <c r="L128" s="375">
        <f>SUM(K128/D128*100)</f>
        <v>96.817518072289161</v>
      </c>
      <c r="M128" s="376">
        <f>'POK II '!AK129</f>
        <v>100</v>
      </c>
      <c r="N128" s="50"/>
      <c r="O128" s="344"/>
      <c r="P128" s="348"/>
    </row>
    <row r="129" spans="1:16" s="54" customFormat="1" ht="15" customHeight="1">
      <c r="A129" s="407"/>
      <c r="B129" s="631"/>
      <c r="C129" s="339"/>
      <c r="D129" s="29"/>
      <c r="E129" s="29"/>
      <c r="F129" s="29"/>
      <c r="G129" s="29"/>
      <c r="H129" s="373"/>
      <c r="I129" s="157"/>
      <c r="J129" s="374"/>
      <c r="K129" s="377"/>
      <c r="L129" s="375"/>
      <c r="M129" s="28"/>
      <c r="N129" s="50"/>
      <c r="O129" s="344"/>
      <c r="P129" s="348"/>
    </row>
    <row r="130" spans="1:16" s="54" customFormat="1" ht="15" customHeight="1">
      <c r="A130" s="407"/>
      <c r="B130" s="631"/>
      <c r="C130" s="339"/>
      <c r="D130" s="29"/>
      <c r="E130" s="29"/>
      <c r="F130" s="29"/>
      <c r="G130" s="29"/>
      <c r="H130" s="373"/>
      <c r="I130" s="157"/>
      <c r="J130" s="374"/>
      <c r="K130" s="377"/>
      <c r="L130" s="375"/>
      <c r="M130" s="28"/>
      <c r="N130" s="50"/>
      <c r="O130" s="344"/>
      <c r="P130" s="348"/>
    </row>
    <row r="131" spans="1:16" s="54" customFormat="1" ht="15" customHeight="1">
      <c r="A131" s="407">
        <v>40</v>
      </c>
      <c r="B131" s="631" t="s">
        <v>159</v>
      </c>
      <c r="C131" s="339"/>
      <c r="D131" s="32">
        <f>'INPUT DATA'!D128</f>
        <v>10000000</v>
      </c>
      <c r="E131" s="32">
        <f>'INPUT DATA'!E128</f>
        <v>0</v>
      </c>
      <c r="F131" s="32">
        <f>'INPUT DATA'!F128</f>
        <v>9978750</v>
      </c>
      <c r="G131" s="32">
        <f>'INPUT DATA'!G128</f>
        <v>9978750</v>
      </c>
      <c r="H131" s="373">
        <f t="shared" ref="H131" si="0">SUM(G131/D131*100)</f>
        <v>99.787499999999994</v>
      </c>
      <c r="I131" s="157">
        <f t="shared" ref="I131" si="1">E131</f>
        <v>0</v>
      </c>
      <c r="J131" s="374">
        <f t="shared" ref="J131" si="2">SUM(F131)</f>
        <v>9978750</v>
      </c>
      <c r="K131" s="377">
        <f t="shared" ref="K131" si="3">SUM(I131:J131)</f>
        <v>9978750</v>
      </c>
      <c r="L131" s="375">
        <f t="shared" ref="L131" si="4">SUM(K131/D131*100)</f>
        <v>99.787499999999994</v>
      </c>
      <c r="M131" s="376">
        <f>'POK II '!AK132</f>
        <v>100</v>
      </c>
      <c r="N131" s="50"/>
      <c r="O131" s="344"/>
      <c r="P131" s="348"/>
    </row>
    <row r="132" spans="1:16" s="54" customFormat="1" ht="15" customHeight="1">
      <c r="A132" s="407"/>
      <c r="B132" s="631"/>
      <c r="C132" s="339"/>
      <c r="D132" s="29"/>
      <c r="E132" s="29"/>
      <c r="F132" s="29"/>
      <c r="G132" s="29"/>
      <c r="H132" s="373"/>
      <c r="I132" s="157"/>
      <c r="J132" s="374"/>
      <c r="K132" s="377"/>
      <c r="L132" s="375"/>
      <c r="M132" s="28"/>
      <c r="N132" s="50"/>
      <c r="O132" s="344"/>
      <c r="P132" s="348"/>
    </row>
    <row r="133" spans="1:16" s="54" customFormat="1" ht="15" customHeight="1">
      <c r="A133" s="407"/>
      <c r="B133" s="631"/>
      <c r="C133" s="339"/>
      <c r="D133" s="29"/>
      <c r="E133" s="29"/>
      <c r="F133" s="29"/>
      <c r="G133" s="29"/>
      <c r="H133" s="373"/>
      <c r="I133" s="157"/>
      <c r="J133" s="374"/>
      <c r="K133" s="377"/>
      <c r="L133" s="375"/>
      <c r="M133" s="28"/>
      <c r="N133" s="50"/>
      <c r="O133" s="344"/>
      <c r="P133" s="348"/>
    </row>
    <row r="134" spans="1:16" s="54" customFormat="1" ht="15" customHeight="1">
      <c r="A134" s="407">
        <v>41</v>
      </c>
      <c r="B134" s="631" t="s">
        <v>160</v>
      </c>
      <c r="C134" s="339"/>
      <c r="D134" s="32">
        <f>'INPUT DATA'!D131</f>
        <v>15000000</v>
      </c>
      <c r="E134" s="32">
        <f>'INPUT DATA'!E131</f>
        <v>0</v>
      </c>
      <c r="F134" s="32">
        <f>'INPUT DATA'!F131</f>
        <v>14160000</v>
      </c>
      <c r="G134" s="32">
        <f>'INPUT DATA'!G131</f>
        <v>14160000</v>
      </c>
      <c r="H134" s="373">
        <f t="shared" ref="H134" si="5">SUM(G134/D134*100)</f>
        <v>94.399999999999991</v>
      </c>
      <c r="I134" s="157">
        <f t="shared" ref="I134" si="6">E134</f>
        <v>0</v>
      </c>
      <c r="J134" s="374">
        <f t="shared" ref="J134" si="7">SUM(F134)</f>
        <v>14160000</v>
      </c>
      <c r="K134" s="377">
        <f t="shared" ref="K134" si="8">SUM(I134:J134)</f>
        <v>14160000</v>
      </c>
      <c r="L134" s="375">
        <f t="shared" ref="L134" si="9">SUM(K134/D134*100)</f>
        <v>94.399999999999991</v>
      </c>
      <c r="M134" s="376">
        <f>'POK II '!AK135</f>
        <v>100</v>
      </c>
      <c r="N134" s="50"/>
      <c r="O134" s="344"/>
      <c r="P134" s="348"/>
    </row>
    <row r="135" spans="1:16" s="54" customFormat="1" ht="15" customHeight="1">
      <c r="A135" s="407"/>
      <c r="B135" s="631"/>
      <c r="C135" s="339"/>
      <c r="D135" s="29"/>
      <c r="E135" s="29"/>
      <c r="F135" s="29"/>
      <c r="G135" s="29"/>
      <c r="H135" s="373"/>
      <c r="I135" s="157"/>
      <c r="J135" s="374"/>
      <c r="K135" s="377"/>
      <c r="L135" s="375"/>
      <c r="M135" s="28"/>
      <c r="N135" s="50"/>
      <c r="O135" s="344"/>
      <c r="P135" s="348"/>
    </row>
    <row r="136" spans="1:16" s="54" customFormat="1" ht="15" customHeight="1">
      <c r="A136" s="407"/>
      <c r="B136" s="631"/>
      <c r="C136" s="339"/>
      <c r="D136" s="29"/>
      <c r="E136" s="29"/>
      <c r="F136" s="29"/>
      <c r="G136" s="29"/>
      <c r="H136" s="373"/>
      <c r="I136" s="157"/>
      <c r="J136" s="374"/>
      <c r="K136" s="377"/>
      <c r="L136" s="375"/>
      <c r="M136" s="28"/>
      <c r="N136" s="50"/>
      <c r="O136" s="344"/>
      <c r="P136" s="348"/>
    </row>
    <row r="137" spans="1:16" s="54" customFormat="1" ht="15" customHeight="1">
      <c r="A137" s="407">
        <v>42</v>
      </c>
      <c r="B137" s="631" t="s">
        <v>161</v>
      </c>
      <c r="C137" s="339"/>
      <c r="D137" s="32">
        <f>'INPUT DATA'!D134</f>
        <v>185000000</v>
      </c>
      <c r="E137" s="32">
        <f>'INPUT DATA'!E134</f>
        <v>0</v>
      </c>
      <c r="F137" s="32">
        <f>'INPUT DATA'!F134</f>
        <v>172211000</v>
      </c>
      <c r="G137" s="32">
        <f>'INPUT DATA'!G134</f>
        <v>172211000</v>
      </c>
      <c r="H137" s="373">
        <f t="shared" ref="H137" si="10">SUM(G137/D137*100)</f>
        <v>93.08702702702702</v>
      </c>
      <c r="I137" s="157">
        <f t="shared" ref="I137" si="11">E137</f>
        <v>0</v>
      </c>
      <c r="J137" s="374">
        <f t="shared" ref="J137" si="12">SUM(F137)</f>
        <v>172211000</v>
      </c>
      <c r="K137" s="377">
        <f t="shared" ref="K137" si="13">SUM(I137:J137)</f>
        <v>172211000</v>
      </c>
      <c r="L137" s="375">
        <f t="shared" ref="L137" si="14">SUM(K137/D137*100)</f>
        <v>93.08702702702702</v>
      </c>
      <c r="M137" s="376">
        <f>'POK II '!AK138</f>
        <v>100</v>
      </c>
      <c r="N137" s="50"/>
      <c r="O137" s="344"/>
      <c r="P137" s="348"/>
    </row>
    <row r="138" spans="1:16" s="54" customFormat="1" ht="15" customHeight="1">
      <c r="A138" s="407"/>
      <c r="B138" s="631"/>
      <c r="C138" s="339"/>
      <c r="D138" s="29"/>
      <c r="E138" s="29"/>
      <c r="F138" s="29"/>
      <c r="G138" s="29"/>
      <c r="H138" s="373"/>
      <c r="I138" s="157"/>
      <c r="J138" s="374"/>
      <c r="K138" s="377"/>
      <c r="L138" s="375"/>
      <c r="M138" s="28"/>
      <c r="N138" s="50"/>
      <c r="O138" s="344"/>
      <c r="P138" s="348"/>
    </row>
    <row r="139" spans="1:16" s="54" customFormat="1" ht="15" customHeight="1">
      <c r="A139" s="407"/>
      <c r="B139" s="631"/>
      <c r="C139" s="339"/>
      <c r="D139" s="29"/>
      <c r="E139" s="29"/>
      <c r="F139" s="29"/>
      <c r="G139" s="29"/>
      <c r="H139" s="373"/>
      <c r="I139" s="157"/>
      <c r="J139" s="374"/>
      <c r="K139" s="377"/>
      <c r="L139" s="375"/>
      <c r="M139" s="28"/>
      <c r="N139" s="50"/>
      <c r="O139" s="344"/>
      <c r="P139" s="348"/>
    </row>
    <row r="140" spans="1:16" s="54" customFormat="1" ht="15" customHeight="1">
      <c r="A140" s="407">
        <v>43</v>
      </c>
      <c r="B140" s="631" t="s">
        <v>138</v>
      </c>
      <c r="C140" s="339"/>
      <c r="D140" s="32">
        <f>'INPUT DATA'!D137</f>
        <v>55000000</v>
      </c>
      <c r="E140" s="32">
        <f>'INPUT DATA'!E137</f>
        <v>50057940</v>
      </c>
      <c r="F140" s="32">
        <f>'INPUT DATA'!F137</f>
        <v>0</v>
      </c>
      <c r="G140" s="32">
        <f>'INPUT DATA'!G137</f>
        <v>50057940</v>
      </c>
      <c r="H140" s="373">
        <f>SUM(G140/D140*100)</f>
        <v>91.014436363636364</v>
      </c>
      <c r="I140" s="157">
        <f>E140</f>
        <v>50057940</v>
      </c>
      <c r="J140" s="374">
        <f>SUM(F140)</f>
        <v>0</v>
      </c>
      <c r="K140" s="377">
        <f>SUM(I140:J140)</f>
        <v>50057940</v>
      </c>
      <c r="L140" s="375">
        <f>SUM(K140/D140*100)</f>
        <v>91.014436363636364</v>
      </c>
      <c r="M140" s="376">
        <f>'POK II '!AK141</f>
        <v>100</v>
      </c>
      <c r="N140" s="50"/>
      <c r="O140" s="344"/>
      <c r="P140" s="348"/>
    </row>
    <row r="141" spans="1:16" s="54" customFormat="1" ht="15" customHeight="1">
      <c r="A141" s="407"/>
      <c r="B141" s="631"/>
      <c r="C141" s="339"/>
      <c r="D141" s="29"/>
      <c r="E141" s="29"/>
      <c r="F141" s="29"/>
      <c r="G141" s="29"/>
      <c r="H141" s="373"/>
      <c r="I141" s="157"/>
      <c r="J141" s="374"/>
      <c r="K141" s="377"/>
      <c r="L141" s="375"/>
      <c r="M141" s="28"/>
      <c r="N141" s="50"/>
      <c r="O141" s="344"/>
      <c r="P141" s="348"/>
    </row>
    <row r="142" spans="1:16" s="54" customFormat="1" ht="15" customHeight="1">
      <c r="A142" s="407"/>
      <c r="B142" s="631"/>
      <c r="C142" s="339"/>
      <c r="D142" s="29"/>
      <c r="E142" s="29"/>
      <c r="F142" s="29"/>
      <c r="G142" s="29"/>
      <c r="H142" s="373"/>
      <c r="I142" s="157"/>
      <c r="J142" s="374"/>
      <c r="K142" s="377"/>
      <c r="L142" s="375"/>
      <c r="M142" s="28"/>
      <c r="N142" s="50"/>
      <c r="O142" s="344"/>
      <c r="P142" s="348"/>
    </row>
    <row r="143" spans="1:16" s="54" customFormat="1" ht="15" customHeight="1">
      <c r="A143" s="407">
        <v>44</v>
      </c>
      <c r="B143" s="631" t="s">
        <v>150</v>
      </c>
      <c r="C143" s="339"/>
      <c r="D143" s="32">
        <f>'INPUT DATA'!D140</f>
        <v>33150000</v>
      </c>
      <c r="E143" s="32">
        <f>'INPUT DATA'!E140</f>
        <v>13960500</v>
      </c>
      <c r="F143" s="32">
        <f>'INPUT DATA'!F140</f>
        <v>17375000</v>
      </c>
      <c r="G143" s="32">
        <f>'INPUT DATA'!G140</f>
        <v>31335500</v>
      </c>
      <c r="H143" s="373">
        <f>SUM(G143/D143*100)</f>
        <v>94.526395173453992</v>
      </c>
      <c r="I143" s="157">
        <f>E143</f>
        <v>13960500</v>
      </c>
      <c r="J143" s="374">
        <f>SUM(F143)</f>
        <v>17375000</v>
      </c>
      <c r="K143" s="377">
        <f>SUM(I143:J143)</f>
        <v>31335500</v>
      </c>
      <c r="L143" s="375">
        <f>SUM(K143/D143*100)</f>
        <v>94.526395173453992</v>
      </c>
      <c r="M143" s="376">
        <f>'POK II '!AK144</f>
        <v>100</v>
      </c>
      <c r="N143" s="50"/>
      <c r="O143" s="344"/>
      <c r="P143" s="348"/>
    </row>
    <row r="144" spans="1:16" s="54" customFormat="1" ht="15" customHeight="1">
      <c r="A144" s="329"/>
      <c r="B144" s="631"/>
      <c r="C144" s="339"/>
      <c r="D144" s="32"/>
      <c r="E144" s="32"/>
      <c r="F144" s="32"/>
      <c r="G144" s="32"/>
      <c r="H144" s="373"/>
      <c r="I144" s="157"/>
      <c r="J144" s="374"/>
      <c r="K144" s="377"/>
      <c r="L144" s="375"/>
      <c r="M144" s="28"/>
      <c r="N144" s="50"/>
      <c r="O144" s="344"/>
      <c r="P144" s="348"/>
    </row>
    <row r="145" spans="1:16" s="54" customFormat="1" ht="15" customHeight="1">
      <c r="A145" s="329"/>
      <c r="B145" s="631"/>
      <c r="C145" s="339"/>
      <c r="D145" s="346"/>
      <c r="E145" s="346"/>
      <c r="F145" s="346"/>
      <c r="G145" s="346"/>
      <c r="H145" s="341"/>
      <c r="I145" s="340"/>
      <c r="J145" s="342"/>
      <c r="K145" s="347"/>
      <c r="L145" s="343"/>
      <c r="M145" s="58"/>
      <c r="N145" s="50"/>
      <c r="O145" s="344"/>
      <c r="P145" s="348"/>
    </row>
    <row r="146" spans="1:16" s="43" customFormat="1" ht="16.5" customHeight="1">
      <c r="A146" s="159"/>
      <c r="B146" s="160" t="s">
        <v>125</v>
      </c>
      <c r="C146" s="159"/>
      <c r="D146" s="161">
        <f>SUM(D14:D145)</f>
        <v>7633323000</v>
      </c>
      <c r="E146" s="161">
        <f>SUM(E14:E145)</f>
        <v>5493538643</v>
      </c>
      <c r="F146" s="161">
        <f>SUM(F14:F145)</f>
        <v>1531882776</v>
      </c>
      <c r="G146" s="161">
        <f>SUM(G14:G145)</f>
        <v>7025421419</v>
      </c>
      <c r="H146" s="171">
        <f>SUM(G146/D146*100)</f>
        <v>92.036213049022024</v>
      </c>
      <c r="I146" s="161">
        <f>SUM(I14:I145)</f>
        <v>5493538643</v>
      </c>
      <c r="J146" s="161">
        <f>SUM(J14:J145)</f>
        <v>1531882776</v>
      </c>
      <c r="K146" s="161">
        <f>SUM(K14:K145)</f>
        <v>7025421419</v>
      </c>
      <c r="L146" s="171">
        <f>SUM(K146/D146*100)</f>
        <v>92.036213049022024</v>
      </c>
      <c r="M146" s="495">
        <f>SUM(M14:M145)/44</f>
        <v>100</v>
      </c>
      <c r="N146" s="162"/>
      <c r="O146" s="163"/>
      <c r="P146" s="164"/>
    </row>
    <row r="147" spans="1:16" s="43" customFormat="1" ht="12" customHeight="1">
      <c r="A147" s="268"/>
      <c r="B147" s="269"/>
      <c r="C147" s="268"/>
      <c r="D147" s="270"/>
      <c r="E147" s="270"/>
      <c r="F147" s="270"/>
      <c r="G147" s="270"/>
      <c r="H147" s="271"/>
      <c r="I147" s="270"/>
      <c r="J147" s="270"/>
      <c r="K147" s="270"/>
      <c r="L147" s="271"/>
      <c r="M147" s="272"/>
      <c r="N147" s="268"/>
      <c r="O147" s="163"/>
      <c r="P147" s="164"/>
    </row>
    <row r="148" spans="1:16">
      <c r="A148" s="51"/>
      <c r="B148" s="81"/>
      <c r="C148" s="51"/>
      <c r="D148" s="51"/>
      <c r="E148" s="84"/>
      <c r="F148" s="84"/>
      <c r="G148" s="84"/>
      <c r="H148" s="82"/>
      <c r="I148" s="81"/>
      <c r="J148" s="51"/>
      <c r="K148" s="81"/>
      <c r="L148" s="51"/>
      <c r="M148" s="51"/>
      <c r="N148" s="51"/>
    </row>
    <row r="149" spans="1:16">
      <c r="A149" s="51"/>
      <c r="B149" s="81"/>
      <c r="C149" s="51"/>
      <c r="D149" s="51"/>
      <c r="E149" s="84"/>
      <c r="F149" s="84"/>
      <c r="G149" s="84"/>
      <c r="H149" s="81"/>
      <c r="I149" s="81"/>
      <c r="J149" s="67" t="str">
        <f>'INPUT DATA'!F5</f>
        <v>Karanganyar, 2 Januari 2018</v>
      </c>
      <c r="K149" s="81"/>
      <c r="L149" s="51"/>
      <c r="M149" s="51"/>
      <c r="N149" s="51"/>
    </row>
    <row r="150" spans="1:16">
      <c r="A150" s="51"/>
      <c r="B150" s="81"/>
      <c r="C150" s="51"/>
      <c r="D150" s="51"/>
      <c r="E150" s="81"/>
      <c r="F150" s="81"/>
      <c r="G150" s="81"/>
      <c r="H150" s="82"/>
      <c r="I150" s="81"/>
      <c r="J150" s="67" t="s">
        <v>143</v>
      </c>
      <c r="K150" s="83"/>
      <c r="L150" s="67"/>
      <c r="M150" s="67"/>
      <c r="N150" s="67"/>
    </row>
    <row r="151" spans="1:16">
      <c r="A151" s="51"/>
      <c r="B151" s="81"/>
      <c r="C151" s="51"/>
      <c r="D151" s="51"/>
      <c r="E151" s="81"/>
      <c r="F151" s="81"/>
      <c r="G151" s="81"/>
      <c r="H151" s="82"/>
      <c r="I151" s="81"/>
      <c r="J151" s="67" t="s">
        <v>102</v>
      </c>
      <c r="K151" s="83"/>
      <c r="L151" s="67"/>
      <c r="M151" s="67"/>
      <c r="N151" s="67"/>
    </row>
    <row r="152" spans="1:16">
      <c r="A152" s="51"/>
      <c r="B152" s="81"/>
      <c r="C152" s="51"/>
      <c r="D152" s="51"/>
      <c r="E152" s="81"/>
      <c r="F152" s="81"/>
      <c r="G152" s="81"/>
      <c r="H152" s="82"/>
      <c r="I152" s="81"/>
      <c r="J152" s="67"/>
      <c r="K152" s="83"/>
      <c r="L152" s="67"/>
      <c r="M152" s="67"/>
      <c r="N152" s="67"/>
    </row>
    <row r="153" spans="1:16">
      <c r="A153" s="51"/>
      <c r="B153" s="81"/>
      <c r="C153" s="51"/>
      <c r="D153" s="51"/>
      <c r="E153" s="84"/>
      <c r="F153" s="84"/>
      <c r="G153" s="84"/>
      <c r="H153" s="84"/>
      <c r="I153" s="84"/>
      <c r="J153" s="67"/>
      <c r="K153" s="81"/>
      <c r="L153" s="51"/>
      <c r="M153" s="51"/>
      <c r="N153" s="51"/>
    </row>
    <row r="154" spans="1:16">
      <c r="A154" s="51"/>
      <c r="B154" s="81"/>
      <c r="C154" s="51"/>
      <c r="D154" s="51"/>
      <c r="E154" s="84"/>
      <c r="F154" s="84"/>
      <c r="G154" s="84"/>
      <c r="H154" s="84"/>
      <c r="I154" s="84"/>
      <c r="J154" s="67"/>
      <c r="K154" s="81"/>
      <c r="L154" s="51"/>
      <c r="M154" s="51"/>
      <c r="N154" s="51"/>
    </row>
    <row r="155" spans="1:16">
      <c r="A155" s="51"/>
      <c r="B155" s="81"/>
      <c r="C155" s="51"/>
      <c r="D155" s="51"/>
      <c r="E155" s="81"/>
      <c r="F155" s="81"/>
      <c r="G155" s="81"/>
      <c r="H155" s="82"/>
      <c r="I155" s="81"/>
      <c r="J155" s="67" t="s">
        <v>120</v>
      </c>
      <c r="K155" s="86"/>
      <c r="L155" s="68"/>
      <c r="M155" s="68"/>
      <c r="N155" s="68"/>
    </row>
    <row r="156" spans="1:16">
      <c r="A156" s="51"/>
      <c r="B156" s="81"/>
      <c r="C156" s="51"/>
      <c r="D156" s="51"/>
      <c r="E156" s="81"/>
      <c r="F156" s="81"/>
      <c r="G156" s="81"/>
      <c r="H156" s="82"/>
      <c r="I156" s="81"/>
      <c r="J156" s="67" t="s">
        <v>121</v>
      </c>
      <c r="K156" s="86"/>
      <c r="L156" s="35"/>
      <c r="M156" s="68"/>
      <c r="N156" s="35"/>
    </row>
    <row r="157" spans="1:16">
      <c r="A157" s="51"/>
      <c r="B157" s="81"/>
      <c r="C157" s="51"/>
      <c r="D157" s="51"/>
      <c r="E157" s="81"/>
      <c r="F157" s="81"/>
      <c r="G157" s="81"/>
      <c r="H157" s="82"/>
      <c r="I157" s="81"/>
      <c r="J157" s="51"/>
      <c r="K157" s="83"/>
      <c r="L157" s="94"/>
      <c r="M157" s="94"/>
      <c r="N157" s="51"/>
    </row>
    <row r="158" spans="1:16">
      <c r="A158" s="51"/>
      <c r="B158" s="81"/>
      <c r="C158" s="51"/>
      <c r="D158" s="51"/>
      <c r="E158" s="81"/>
      <c r="F158" s="81"/>
      <c r="G158" s="81"/>
      <c r="H158" s="82"/>
      <c r="I158" s="81"/>
      <c r="J158" s="51"/>
      <c r="K158" s="83"/>
      <c r="L158" s="51"/>
      <c r="M158" s="67"/>
      <c r="N158" s="51"/>
    </row>
    <row r="159" spans="1:16">
      <c r="A159" s="51"/>
      <c r="B159" s="81"/>
      <c r="C159" s="51"/>
      <c r="D159" s="51"/>
      <c r="E159" s="87"/>
      <c r="F159" s="81"/>
      <c r="G159" s="81"/>
      <c r="H159" s="82"/>
      <c r="I159" s="81"/>
      <c r="J159" s="51"/>
      <c r="K159" s="83"/>
      <c r="L159" s="51"/>
      <c r="M159" s="67"/>
      <c r="N159" s="51"/>
    </row>
    <row r="160" spans="1:16">
      <c r="A160" s="93"/>
      <c r="B160" s="83"/>
      <c r="C160" s="93"/>
      <c r="D160" s="93"/>
      <c r="E160" s="83"/>
      <c r="F160" s="83"/>
      <c r="G160" s="83"/>
      <c r="H160" s="83"/>
      <c r="I160" s="83"/>
      <c r="J160" s="93"/>
      <c r="K160" s="83"/>
      <c r="L160" s="93"/>
      <c r="M160" s="93"/>
      <c r="N160" s="93"/>
    </row>
    <row r="161" spans="11:11">
      <c r="K161" s="73" t="s">
        <v>3</v>
      </c>
    </row>
  </sheetData>
  <mergeCells count="86">
    <mergeCell ref="B131:B133"/>
    <mergeCell ref="B134:B136"/>
    <mergeCell ref="B137:B139"/>
    <mergeCell ref="P81:P82"/>
    <mergeCell ref="P84:P85"/>
    <mergeCell ref="B107:B109"/>
    <mergeCell ref="B110:B112"/>
    <mergeCell ref="B92:B94"/>
    <mergeCell ref="B98:B100"/>
    <mergeCell ref="B101:B103"/>
    <mergeCell ref="B104:B106"/>
    <mergeCell ref="B86:B88"/>
    <mergeCell ref="B95:B97"/>
    <mergeCell ref="B80:B82"/>
    <mergeCell ref="B83:B85"/>
    <mergeCell ref="B89:B91"/>
    <mergeCell ref="AA64:AA66"/>
    <mergeCell ref="AB64:AB66"/>
    <mergeCell ref="S65:S66"/>
    <mergeCell ref="T65:T66"/>
    <mergeCell ref="U65:U66"/>
    <mergeCell ref="V65:V66"/>
    <mergeCell ref="W65:W66"/>
    <mergeCell ref="X65:X66"/>
    <mergeCell ref="Y65:Y66"/>
    <mergeCell ref="Z65:Z66"/>
    <mergeCell ref="S64:V64"/>
    <mergeCell ref="W64:Z64"/>
    <mergeCell ref="B50:B52"/>
    <mergeCell ref="B53:B55"/>
    <mergeCell ref="B17:B19"/>
    <mergeCell ref="B20:B22"/>
    <mergeCell ref="B35:B37"/>
    <mergeCell ref="B38:B40"/>
    <mergeCell ref="B47:B49"/>
    <mergeCell ref="Q63:S63"/>
    <mergeCell ref="O64:O66"/>
    <mergeCell ref="P64:P66"/>
    <mergeCell ref="Q64:R64"/>
    <mergeCell ref="N10:N12"/>
    <mergeCell ref="B14:B16"/>
    <mergeCell ref="B29:B31"/>
    <mergeCell ref="B26:B28"/>
    <mergeCell ref="B23:B25"/>
    <mergeCell ref="C13:D13"/>
    <mergeCell ref="H11:H12"/>
    <mergeCell ref="K11:K12"/>
    <mergeCell ref="M10:M12"/>
    <mergeCell ref="I10:L10"/>
    <mergeCell ref="J11:J12"/>
    <mergeCell ref="L11:L12"/>
    <mergeCell ref="E10:H10"/>
    <mergeCell ref="E11:E12"/>
    <mergeCell ref="I11:I12"/>
    <mergeCell ref="Q1:R1"/>
    <mergeCell ref="F11:F12"/>
    <mergeCell ref="G11:G12"/>
    <mergeCell ref="B65:B67"/>
    <mergeCell ref="B68:B70"/>
    <mergeCell ref="L1:N1"/>
    <mergeCell ref="A2:N2"/>
    <mergeCell ref="A3:N3"/>
    <mergeCell ref="B56:B58"/>
    <mergeCell ref="B59:B61"/>
    <mergeCell ref="C10:D10"/>
    <mergeCell ref="B62:B64"/>
    <mergeCell ref="A10:A12"/>
    <mergeCell ref="B10:B12"/>
    <mergeCell ref="B41:B43"/>
    <mergeCell ref="B44:B46"/>
    <mergeCell ref="B143:B145"/>
    <mergeCell ref="C5:E5"/>
    <mergeCell ref="C6:E6"/>
    <mergeCell ref="C7:E7"/>
    <mergeCell ref="C8:E8"/>
    <mergeCell ref="B32:B34"/>
    <mergeCell ref="B140:B142"/>
    <mergeCell ref="B128:B130"/>
    <mergeCell ref="B113:B115"/>
    <mergeCell ref="B116:B118"/>
    <mergeCell ref="B119:B121"/>
    <mergeCell ref="B122:B124"/>
    <mergeCell ref="B125:B127"/>
    <mergeCell ref="B71:B73"/>
    <mergeCell ref="B74:B76"/>
    <mergeCell ref="B77:B79"/>
  </mergeCells>
  <phoneticPr fontId="6" type="noConversion"/>
  <printOptions horizontalCentered="1" verticalCentered="1"/>
  <pageMargins left="0.27559055118110237" right="0.27559055118110237" top="0.27559055118110237" bottom="0.19685039370078741" header="0.23622047244094491" footer="0.35433070866141736"/>
  <pageSetup paperSize="128" scale="84" orientation="landscape" r:id="rId1"/>
  <headerFooter alignWithMargins="0"/>
  <rowBreaks count="4" manualBreakCount="4">
    <brk id="43" max="13" man="1"/>
    <brk id="79" max="13" man="1"/>
    <brk id="115" max="13" man="1"/>
    <brk id="156" max="13" man="1"/>
  </rowBreaks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2" tint="-0.249977111117893"/>
  </sheetPr>
  <dimension ref="A1:P159"/>
  <sheetViews>
    <sheetView view="pageBreakPreview" topLeftCell="A5" zoomScale="85" zoomScaleSheetLayoutView="85" workbookViewId="0">
      <selection activeCell="D150" sqref="D150"/>
    </sheetView>
  </sheetViews>
  <sheetFormatPr defaultRowHeight="12.75"/>
  <cols>
    <col min="1" max="1" width="6" style="30" customWidth="1"/>
    <col min="2" max="2" width="34.5703125" style="54" customWidth="1"/>
    <col min="3" max="3" width="30.42578125" style="30" customWidth="1"/>
    <col min="4" max="4" width="33.140625" style="30" customWidth="1"/>
    <col min="5" max="5" width="9.140625" style="30"/>
    <col min="6" max="6" width="7.7109375" style="30" customWidth="1"/>
    <col min="7" max="7" width="33" style="30" customWidth="1"/>
    <col min="8" max="8" width="15.7109375" style="30" customWidth="1"/>
    <col min="9" max="9" width="6" style="33" customWidth="1"/>
    <col min="10" max="10" width="32" style="30" customWidth="1"/>
    <col min="11" max="11" width="30.42578125" style="30" customWidth="1"/>
    <col min="12" max="12" width="32.140625" style="30" customWidth="1"/>
    <col min="13" max="13" width="9.140625" style="30"/>
    <col min="14" max="14" width="7.7109375" style="30" customWidth="1"/>
    <col min="15" max="15" width="29.85546875" style="30" customWidth="1"/>
    <col min="16" max="16" width="15.7109375" style="30" customWidth="1"/>
    <col min="17" max="16384" width="9.140625" style="30"/>
  </cols>
  <sheetData>
    <row r="1" spans="1:16" ht="11.25" customHeight="1">
      <c r="H1" s="55" t="s">
        <v>46</v>
      </c>
      <c r="I1" s="109"/>
      <c r="J1" s="60"/>
      <c r="K1" s="109"/>
      <c r="L1" s="109"/>
      <c r="M1" s="109"/>
      <c r="N1" s="109"/>
      <c r="O1" s="109"/>
      <c r="P1" s="24"/>
    </row>
    <row r="2" spans="1:16" s="19" customFormat="1" ht="11.25" customHeight="1">
      <c r="A2" s="689" t="s">
        <v>47</v>
      </c>
      <c r="B2" s="689"/>
      <c r="C2" s="689"/>
      <c r="D2" s="689"/>
      <c r="E2" s="689"/>
      <c r="F2" s="689"/>
      <c r="G2" s="689"/>
      <c r="H2" s="689"/>
      <c r="I2" s="135"/>
      <c r="J2" s="138"/>
      <c r="K2" s="135"/>
      <c r="L2" s="135"/>
      <c r="M2" s="135"/>
      <c r="N2" s="135"/>
      <c r="O2" s="135"/>
      <c r="P2" s="135"/>
    </row>
    <row r="3" spans="1:16" s="19" customFormat="1" ht="11.25" customHeight="1">
      <c r="A3" s="689" t="s">
        <v>48</v>
      </c>
      <c r="B3" s="689"/>
      <c r="C3" s="689"/>
      <c r="D3" s="689"/>
      <c r="E3" s="689"/>
      <c r="F3" s="689"/>
      <c r="G3" s="689"/>
      <c r="H3" s="689"/>
      <c r="I3" s="109"/>
      <c r="J3" s="60"/>
      <c r="K3" s="109"/>
      <c r="L3" s="109"/>
      <c r="M3" s="109"/>
      <c r="N3" s="109"/>
      <c r="O3" s="109"/>
      <c r="P3" s="24"/>
    </row>
    <row r="4" spans="1:16" s="19" customFormat="1" ht="11.25" customHeight="1">
      <c r="B4" s="57"/>
      <c r="I4" s="24"/>
      <c r="J4" s="24"/>
      <c r="K4" s="24"/>
      <c r="L4" s="24"/>
      <c r="M4" s="24"/>
      <c r="N4" s="24"/>
      <c r="O4" s="24"/>
      <c r="P4" s="24"/>
    </row>
    <row r="5" spans="1:16" s="19" customFormat="1" ht="11.25" customHeight="1">
      <c r="B5" s="95" t="s">
        <v>1</v>
      </c>
      <c r="C5" s="69"/>
      <c r="D5" s="20" t="s">
        <v>140</v>
      </c>
      <c r="E5" s="20"/>
      <c r="F5" s="20"/>
      <c r="G5" s="20"/>
      <c r="I5" s="24"/>
      <c r="J5" s="24"/>
      <c r="K5" s="24"/>
      <c r="L5" s="24"/>
      <c r="M5" s="24"/>
      <c r="N5" s="24"/>
      <c r="O5" s="24"/>
      <c r="P5" s="24"/>
    </row>
    <row r="6" spans="1:16" s="19" customFormat="1" ht="11.25" customHeight="1">
      <c r="B6" s="95" t="s">
        <v>2</v>
      </c>
      <c r="C6" s="69"/>
      <c r="D6" s="20" t="s">
        <v>105</v>
      </c>
      <c r="E6" s="20"/>
      <c r="F6" s="20"/>
      <c r="G6" s="20"/>
      <c r="H6" s="19" t="s">
        <v>3</v>
      </c>
      <c r="I6" s="24"/>
      <c r="J6" s="24"/>
      <c r="K6" s="24"/>
      <c r="L6" s="24"/>
      <c r="M6" s="24"/>
      <c r="N6" s="24"/>
      <c r="O6" s="24"/>
      <c r="P6" s="24"/>
    </row>
    <row r="7" spans="1:16" s="19" customFormat="1" ht="11.25" customHeight="1">
      <c r="B7" s="95" t="s">
        <v>4</v>
      </c>
      <c r="C7" s="69"/>
      <c r="D7" s="69" t="str">
        <f>'INPUT DATA'!D4</f>
        <v>: 2017</v>
      </c>
      <c r="E7" s="69"/>
      <c r="F7" s="20"/>
      <c r="G7" s="20"/>
      <c r="I7" s="24"/>
      <c r="J7" s="24"/>
      <c r="K7" s="24"/>
      <c r="L7" s="24"/>
      <c r="M7" s="24"/>
      <c r="N7" s="24"/>
      <c r="O7" s="24"/>
      <c r="P7" s="24"/>
    </row>
    <row r="8" spans="1:16" s="19" customFormat="1" ht="11.25" customHeight="1">
      <c r="B8" s="95" t="s">
        <v>5</v>
      </c>
      <c r="C8" s="69" t="s">
        <v>3</v>
      </c>
      <c r="D8" s="96" t="str">
        <f>'POK I'!G7</f>
        <v>: DESEMBER 2017</v>
      </c>
      <c r="E8" s="20"/>
      <c r="F8" s="20"/>
      <c r="G8" s="20"/>
      <c r="I8" s="24"/>
      <c r="J8" s="24"/>
      <c r="K8" s="24"/>
      <c r="L8" s="24"/>
      <c r="M8" s="24"/>
      <c r="N8" s="24"/>
      <c r="O8" s="24"/>
      <c r="P8" s="24"/>
    </row>
    <row r="9" spans="1:16" ht="11.25" customHeight="1">
      <c r="B9" s="708"/>
      <c r="C9" s="708"/>
      <c r="D9" s="708"/>
      <c r="I9" s="102"/>
      <c r="J9" s="53"/>
      <c r="K9" s="53"/>
      <c r="L9" s="53"/>
      <c r="M9" s="53"/>
      <c r="N9" s="53"/>
      <c r="O9" s="53"/>
      <c r="P9" s="53"/>
    </row>
    <row r="10" spans="1:16" s="19" customFormat="1" ht="14.25" customHeight="1">
      <c r="A10" s="709" t="s">
        <v>6</v>
      </c>
      <c r="B10" s="687" t="s">
        <v>7</v>
      </c>
      <c r="C10" s="709" t="s">
        <v>58</v>
      </c>
      <c r="D10" s="709" t="s">
        <v>57</v>
      </c>
      <c r="E10" s="710" t="s">
        <v>49</v>
      </c>
      <c r="F10" s="711"/>
      <c r="G10" s="712"/>
      <c r="H10" s="709" t="s">
        <v>31</v>
      </c>
    </row>
    <row r="11" spans="1:16" s="19" customFormat="1" ht="15.75" customHeight="1">
      <c r="A11" s="709"/>
      <c r="B11" s="695"/>
      <c r="C11" s="709"/>
      <c r="D11" s="709"/>
      <c r="E11" s="709" t="s">
        <v>50</v>
      </c>
      <c r="F11" s="709" t="s">
        <v>51</v>
      </c>
      <c r="G11" s="687" t="s">
        <v>56</v>
      </c>
      <c r="H11" s="709"/>
    </row>
    <row r="12" spans="1:16" s="19" customFormat="1" ht="16.5" customHeight="1">
      <c r="A12" s="709"/>
      <c r="B12" s="688"/>
      <c r="C12" s="709"/>
      <c r="D12" s="709"/>
      <c r="E12" s="709"/>
      <c r="F12" s="709"/>
      <c r="G12" s="688"/>
      <c r="H12" s="709"/>
    </row>
    <row r="13" spans="1:16" s="19" customFormat="1" ht="12.95" customHeight="1" thickBot="1">
      <c r="A13" s="98">
        <v>1</v>
      </c>
      <c r="B13" s="101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</row>
    <row r="14" spans="1:16" s="19" customFormat="1" ht="15.95" customHeight="1" thickTop="1">
      <c r="A14" s="132">
        <v>1</v>
      </c>
      <c r="B14" s="641" t="s">
        <v>76</v>
      </c>
      <c r="C14" s="21" t="s">
        <v>53</v>
      </c>
      <c r="D14" s="21" t="s">
        <v>53</v>
      </c>
      <c r="E14" s="21" t="s">
        <v>52</v>
      </c>
      <c r="F14" s="21" t="s">
        <v>53</v>
      </c>
      <c r="G14" s="21"/>
      <c r="H14" s="21"/>
    </row>
    <row r="15" spans="1:16" s="19" customFormat="1" ht="15.95" customHeight="1">
      <c r="A15" s="132"/>
      <c r="B15" s="631"/>
      <c r="C15" s="21"/>
      <c r="D15" s="21"/>
      <c r="E15" s="21"/>
      <c r="F15" s="21"/>
      <c r="G15" s="23"/>
      <c r="H15" s="23"/>
    </row>
    <row r="16" spans="1:16" s="19" customFormat="1" ht="15.95" customHeight="1">
      <c r="A16" s="132"/>
      <c r="B16" s="631"/>
      <c r="C16" s="23"/>
      <c r="D16" s="23"/>
      <c r="E16" s="23"/>
      <c r="F16" s="23"/>
      <c r="G16" s="23"/>
      <c r="H16" s="23"/>
    </row>
    <row r="17" spans="1:8" s="19" customFormat="1" ht="15.95" customHeight="1">
      <c r="A17" s="132">
        <v>2</v>
      </c>
      <c r="B17" s="631" t="s">
        <v>60</v>
      </c>
      <c r="C17" s="21" t="s">
        <v>53</v>
      </c>
      <c r="D17" s="21" t="s">
        <v>53</v>
      </c>
      <c r="E17" s="21" t="s">
        <v>52</v>
      </c>
      <c r="F17" s="21" t="s">
        <v>53</v>
      </c>
      <c r="G17" s="23"/>
      <c r="H17" s="23"/>
    </row>
    <row r="18" spans="1:8" s="19" customFormat="1" ht="15.95" customHeight="1">
      <c r="A18" s="132"/>
      <c r="B18" s="631"/>
      <c r="C18" s="21"/>
      <c r="D18" s="21"/>
      <c r="E18" s="21"/>
      <c r="F18" s="21"/>
      <c r="G18" s="23"/>
      <c r="H18" s="23"/>
    </row>
    <row r="19" spans="1:8" s="19" customFormat="1" ht="15.95" customHeight="1">
      <c r="A19" s="132"/>
      <c r="B19" s="631"/>
      <c r="C19" s="23"/>
      <c r="D19" s="23"/>
      <c r="E19" s="23"/>
      <c r="F19" s="23"/>
      <c r="G19" s="23"/>
      <c r="H19" s="23"/>
    </row>
    <row r="20" spans="1:8" s="19" customFormat="1" ht="15.95" customHeight="1">
      <c r="A20" s="132">
        <v>3</v>
      </c>
      <c r="B20" s="631" t="s">
        <v>107</v>
      </c>
      <c r="C20" s="22" t="s">
        <v>53</v>
      </c>
      <c r="D20" s="22" t="s">
        <v>53</v>
      </c>
      <c r="E20" s="21" t="s">
        <v>52</v>
      </c>
      <c r="F20" s="22" t="s">
        <v>53</v>
      </c>
      <c r="G20" s="22"/>
      <c r="H20" s="23"/>
    </row>
    <row r="21" spans="1:8" s="19" customFormat="1" ht="15.95" customHeight="1">
      <c r="A21" s="132"/>
      <c r="B21" s="631"/>
      <c r="C21" s="22"/>
      <c r="D21" s="22"/>
      <c r="E21" s="22"/>
      <c r="F21" s="22"/>
      <c r="G21" s="22"/>
      <c r="H21" s="23"/>
    </row>
    <row r="22" spans="1:8" s="19" customFormat="1" ht="15.95" customHeight="1">
      <c r="A22" s="132"/>
      <c r="B22" s="631"/>
      <c r="C22" s="22"/>
      <c r="D22" s="22"/>
      <c r="E22" s="22"/>
      <c r="F22" s="22"/>
      <c r="G22" s="22"/>
      <c r="H22" s="23"/>
    </row>
    <row r="23" spans="1:8" s="19" customFormat="1" ht="15.95" customHeight="1">
      <c r="A23" s="132">
        <v>4</v>
      </c>
      <c r="B23" s="631" t="s">
        <v>134</v>
      </c>
      <c r="C23" s="22" t="s">
        <v>53</v>
      </c>
      <c r="D23" s="22" t="s">
        <v>53</v>
      </c>
      <c r="E23" s="21" t="s">
        <v>52</v>
      </c>
      <c r="F23" s="22" t="s">
        <v>53</v>
      </c>
      <c r="G23" s="22"/>
      <c r="H23" s="23"/>
    </row>
    <row r="24" spans="1:8" s="19" customFormat="1" ht="15.95" customHeight="1">
      <c r="A24" s="132"/>
      <c r="B24" s="631"/>
      <c r="C24" s="22"/>
      <c r="D24" s="22"/>
      <c r="E24" s="21"/>
      <c r="F24" s="22"/>
      <c r="G24" s="22"/>
      <c r="H24" s="23"/>
    </row>
    <row r="25" spans="1:8" s="19" customFormat="1" ht="15.95" customHeight="1">
      <c r="A25" s="132"/>
      <c r="B25" s="631"/>
      <c r="C25" s="22"/>
      <c r="D25" s="22"/>
      <c r="E25" s="22"/>
      <c r="F25" s="22"/>
      <c r="G25" s="22"/>
      <c r="H25" s="23" t="s">
        <v>3</v>
      </c>
    </row>
    <row r="26" spans="1:8" s="19" customFormat="1" ht="15.95" customHeight="1">
      <c r="A26" s="132">
        <v>5</v>
      </c>
      <c r="B26" s="631" t="s">
        <v>108</v>
      </c>
      <c r="C26" s="21" t="s">
        <v>53</v>
      </c>
      <c r="D26" s="22" t="s">
        <v>53</v>
      </c>
      <c r="E26" s="21" t="s">
        <v>52</v>
      </c>
      <c r="F26" s="22" t="s">
        <v>53</v>
      </c>
      <c r="G26" s="22"/>
      <c r="H26" s="23"/>
    </row>
    <row r="27" spans="1:8" s="19" customFormat="1" ht="15.95" customHeight="1">
      <c r="A27" s="132"/>
      <c r="B27" s="631"/>
      <c r="C27" s="21"/>
      <c r="D27" s="22"/>
      <c r="E27" s="22"/>
      <c r="F27" s="22"/>
      <c r="G27" s="22"/>
      <c r="H27" s="23"/>
    </row>
    <row r="28" spans="1:8" s="19" customFormat="1" ht="15.95" customHeight="1">
      <c r="A28" s="132"/>
      <c r="B28" s="631"/>
      <c r="C28" s="21"/>
      <c r="D28" s="22"/>
      <c r="E28" s="21"/>
      <c r="F28" s="22"/>
      <c r="G28" s="22"/>
      <c r="H28" s="23"/>
    </row>
    <row r="29" spans="1:8" s="19" customFormat="1" ht="15.95" customHeight="1">
      <c r="A29" s="132">
        <v>6</v>
      </c>
      <c r="B29" s="631" t="s">
        <v>109</v>
      </c>
      <c r="C29" s="21" t="s">
        <v>53</v>
      </c>
      <c r="D29" s="22" t="s">
        <v>53</v>
      </c>
      <c r="E29" s="21" t="s">
        <v>52</v>
      </c>
      <c r="F29" s="22" t="s">
        <v>53</v>
      </c>
      <c r="G29" s="22"/>
      <c r="H29" s="23"/>
    </row>
    <row r="30" spans="1:8" s="19" customFormat="1" ht="15.95" customHeight="1">
      <c r="A30" s="132"/>
      <c r="B30" s="631"/>
      <c r="C30" s="21"/>
      <c r="D30" s="22"/>
      <c r="E30" s="22" t="s">
        <v>3</v>
      </c>
      <c r="F30" s="22" t="s">
        <v>3</v>
      </c>
      <c r="G30" s="22"/>
      <c r="H30" s="23"/>
    </row>
    <row r="31" spans="1:8" s="19" customFormat="1" ht="15.95" customHeight="1">
      <c r="A31" s="132"/>
      <c r="B31" s="631"/>
      <c r="C31" s="21"/>
      <c r="D31" s="22"/>
      <c r="E31" s="21"/>
      <c r="F31" s="22"/>
      <c r="G31" s="22"/>
      <c r="H31" s="23"/>
    </row>
    <row r="32" spans="1:8" s="19" customFormat="1" ht="15.95" customHeight="1">
      <c r="A32" s="132">
        <v>7</v>
      </c>
      <c r="B32" s="631" t="s">
        <v>110</v>
      </c>
      <c r="C32" s="21" t="s">
        <v>53</v>
      </c>
      <c r="D32" s="22" t="s">
        <v>53</v>
      </c>
      <c r="E32" s="21" t="s">
        <v>52</v>
      </c>
      <c r="F32" s="22" t="s">
        <v>53</v>
      </c>
      <c r="G32" s="22"/>
      <c r="H32" s="23"/>
    </row>
    <row r="33" spans="1:16" s="19" customFormat="1" ht="15.95" customHeight="1">
      <c r="A33" s="132"/>
      <c r="B33" s="631"/>
      <c r="C33" s="22"/>
      <c r="D33" s="22"/>
      <c r="E33" s="22"/>
      <c r="F33" s="22"/>
      <c r="G33" s="22"/>
      <c r="H33" s="23"/>
    </row>
    <row r="34" spans="1:16" s="19" customFormat="1" ht="15.95" customHeight="1">
      <c r="A34" s="132"/>
      <c r="B34" s="631"/>
      <c r="C34" s="22"/>
      <c r="D34" s="22"/>
      <c r="E34" s="22"/>
      <c r="F34" s="22"/>
      <c r="G34" s="22"/>
      <c r="H34" s="23"/>
    </row>
    <row r="35" spans="1:16" s="19" customFormat="1" ht="15.95" customHeight="1">
      <c r="A35" s="132">
        <v>8</v>
      </c>
      <c r="B35" s="631" t="s">
        <v>111</v>
      </c>
      <c r="C35" s="59" t="s">
        <v>53</v>
      </c>
      <c r="D35" s="59" t="s">
        <v>53</v>
      </c>
      <c r="E35" s="58" t="s">
        <v>52</v>
      </c>
      <c r="F35" s="59" t="s">
        <v>53</v>
      </c>
      <c r="G35" s="22"/>
      <c r="H35" s="23"/>
    </row>
    <row r="36" spans="1:16" s="19" customFormat="1" ht="15.95" customHeight="1">
      <c r="A36" s="132"/>
      <c r="B36" s="631"/>
      <c r="C36" s="22"/>
      <c r="D36" s="22"/>
      <c r="E36" s="22"/>
      <c r="F36" s="22"/>
      <c r="G36" s="59"/>
      <c r="H36" s="50"/>
    </row>
    <row r="37" spans="1:16" s="19" customFormat="1" ht="15.95" customHeight="1">
      <c r="A37" s="132"/>
      <c r="B37" s="631"/>
      <c r="C37" s="21"/>
      <c r="D37" s="21"/>
      <c r="E37" s="21"/>
      <c r="F37" s="21"/>
      <c r="G37" s="22"/>
      <c r="H37" s="23"/>
    </row>
    <row r="38" spans="1:16" s="19" customFormat="1" ht="15.95" customHeight="1">
      <c r="A38" s="132">
        <v>9</v>
      </c>
      <c r="B38" s="631" t="s">
        <v>112</v>
      </c>
      <c r="C38" s="21" t="s">
        <v>53</v>
      </c>
      <c r="D38" s="21" t="s">
        <v>53</v>
      </c>
      <c r="E38" s="21" t="s">
        <v>52</v>
      </c>
      <c r="F38" s="21" t="s">
        <v>53</v>
      </c>
      <c r="G38" s="21"/>
      <c r="H38" s="23"/>
    </row>
    <row r="39" spans="1:16" s="19" customFormat="1" ht="15.95" customHeight="1">
      <c r="A39" s="132"/>
      <c r="B39" s="631"/>
      <c r="C39" s="21"/>
      <c r="D39" s="21"/>
      <c r="E39" s="21"/>
      <c r="F39" s="21"/>
      <c r="G39" s="21"/>
      <c r="H39" s="23"/>
    </row>
    <row r="40" spans="1:16" s="19" customFormat="1" ht="15.95" customHeight="1">
      <c r="A40" s="132"/>
      <c r="B40" s="631"/>
      <c r="C40" s="21"/>
      <c r="D40" s="21"/>
      <c r="E40" s="21"/>
      <c r="F40" s="21"/>
      <c r="G40" s="21"/>
      <c r="H40" s="21"/>
    </row>
    <row r="41" spans="1:16" s="19" customFormat="1" ht="15.95" customHeight="1">
      <c r="A41" s="132">
        <v>10</v>
      </c>
      <c r="B41" s="631" t="s">
        <v>122</v>
      </c>
      <c r="C41" s="22" t="s">
        <v>53</v>
      </c>
      <c r="D41" s="22" t="s">
        <v>53</v>
      </c>
      <c r="E41" s="21" t="s">
        <v>52</v>
      </c>
      <c r="F41" s="22" t="s">
        <v>53</v>
      </c>
      <c r="G41" s="21"/>
      <c r="H41" s="23"/>
    </row>
    <row r="42" spans="1:16" s="19" customFormat="1" ht="15.95" customHeight="1">
      <c r="A42" s="132"/>
      <c r="B42" s="631"/>
      <c r="C42" s="22"/>
      <c r="D42" s="22"/>
      <c r="E42" s="22"/>
      <c r="F42" s="22"/>
      <c r="G42" s="22"/>
      <c r="H42" s="23"/>
    </row>
    <row r="43" spans="1:16" s="19" customFormat="1" ht="15.95" customHeight="1">
      <c r="A43" s="165"/>
      <c r="B43" s="638"/>
      <c r="C43" s="392"/>
      <c r="D43" s="392"/>
      <c r="E43" s="392"/>
      <c r="F43" s="392"/>
      <c r="G43" s="392"/>
      <c r="H43" s="26"/>
    </row>
    <row r="44" spans="1:16" s="24" customFormat="1" ht="15.95" customHeight="1">
      <c r="A44" s="132">
        <v>11</v>
      </c>
      <c r="B44" s="631" t="s">
        <v>133</v>
      </c>
      <c r="C44" s="22" t="s">
        <v>53</v>
      </c>
      <c r="D44" s="22" t="s">
        <v>53</v>
      </c>
      <c r="E44" s="21" t="s">
        <v>52</v>
      </c>
      <c r="F44" s="22" t="s">
        <v>53</v>
      </c>
      <c r="G44" s="22"/>
      <c r="H44" s="23"/>
    </row>
    <row r="45" spans="1:16" s="19" customFormat="1" ht="15.95" customHeight="1">
      <c r="A45" s="132"/>
      <c r="B45" s="631"/>
      <c r="C45" s="22"/>
      <c r="D45" s="22"/>
      <c r="E45" s="21"/>
      <c r="F45" s="22"/>
      <c r="G45" s="23"/>
      <c r="H45" s="23"/>
    </row>
    <row r="46" spans="1:16" s="19" customFormat="1" ht="15.95" customHeight="1">
      <c r="A46" s="132"/>
      <c r="B46" s="631"/>
      <c r="C46" s="22"/>
      <c r="D46" s="22"/>
      <c r="E46" s="22"/>
      <c r="F46" s="22"/>
      <c r="G46" s="22"/>
      <c r="H46" s="23"/>
      <c r="I46" s="68"/>
      <c r="J46" s="24"/>
      <c r="K46" s="24"/>
      <c r="L46" s="24"/>
      <c r="M46" s="24"/>
      <c r="O46" s="24"/>
      <c r="P46" s="24"/>
    </row>
    <row r="47" spans="1:16" s="19" customFormat="1" ht="15.95" customHeight="1">
      <c r="A47" s="132">
        <v>12</v>
      </c>
      <c r="B47" s="631" t="s">
        <v>162</v>
      </c>
      <c r="C47" s="22" t="s">
        <v>53</v>
      </c>
      <c r="D47" s="22" t="s">
        <v>53</v>
      </c>
      <c r="E47" s="21" t="s">
        <v>52</v>
      </c>
      <c r="F47" s="22" t="s">
        <v>53</v>
      </c>
      <c r="G47" s="22"/>
      <c r="H47" s="23"/>
      <c r="I47" s="109"/>
      <c r="O47" s="24"/>
      <c r="P47" s="24"/>
    </row>
    <row r="48" spans="1:16" s="19" customFormat="1" ht="15.95" customHeight="1">
      <c r="A48" s="132"/>
      <c r="B48" s="631"/>
      <c r="C48" s="21"/>
      <c r="D48" s="21"/>
      <c r="E48" s="21"/>
      <c r="F48" s="22"/>
      <c r="G48" s="21"/>
      <c r="H48" s="23"/>
      <c r="I48" s="109"/>
      <c r="K48" s="51"/>
      <c r="L48" s="51"/>
      <c r="N48" s="109"/>
      <c r="O48" s="35"/>
      <c r="P48" s="24"/>
    </row>
    <row r="49" spans="1:16" s="19" customFormat="1" ht="15.95" customHeight="1">
      <c r="A49" s="132"/>
      <c r="B49" s="631"/>
      <c r="C49" s="23"/>
      <c r="D49" s="23"/>
      <c r="E49" s="24"/>
      <c r="F49" s="21"/>
      <c r="G49" s="21"/>
      <c r="H49" s="23"/>
      <c r="I49" s="109"/>
      <c r="K49" s="51"/>
      <c r="L49" s="51"/>
      <c r="N49" s="67"/>
      <c r="O49" s="35"/>
      <c r="P49" s="24"/>
    </row>
    <row r="50" spans="1:16" s="19" customFormat="1" ht="15.95" customHeight="1">
      <c r="A50" s="132">
        <v>13</v>
      </c>
      <c r="B50" s="631" t="s">
        <v>131</v>
      </c>
      <c r="C50" s="22" t="s">
        <v>53</v>
      </c>
      <c r="D50" s="22" t="s">
        <v>53</v>
      </c>
      <c r="E50" s="21" t="s">
        <v>52</v>
      </c>
      <c r="F50" s="22" t="s">
        <v>53</v>
      </c>
      <c r="G50" s="22"/>
      <c r="H50" s="23"/>
      <c r="I50" s="68"/>
      <c r="O50" s="24"/>
      <c r="P50" s="24"/>
    </row>
    <row r="51" spans="1:16" s="19" customFormat="1" ht="15.95" customHeight="1">
      <c r="A51" s="132"/>
      <c r="B51" s="631"/>
      <c r="C51" s="21"/>
      <c r="D51" s="21"/>
      <c r="E51" s="21"/>
      <c r="F51" s="22"/>
      <c r="G51" s="21"/>
      <c r="H51" s="23"/>
      <c r="I51" s="68"/>
      <c r="K51" s="51"/>
      <c r="L51" s="51"/>
      <c r="N51" s="65"/>
      <c r="O51" s="35"/>
      <c r="P51" s="24"/>
    </row>
    <row r="52" spans="1:16" s="19" customFormat="1" ht="15.95" customHeight="1">
      <c r="A52" s="132"/>
      <c r="B52" s="631"/>
      <c r="C52" s="23"/>
      <c r="D52" s="23"/>
      <c r="E52" s="24"/>
      <c r="F52" s="21"/>
      <c r="G52" s="21"/>
      <c r="H52" s="23"/>
      <c r="I52" s="68"/>
      <c r="K52" s="51"/>
      <c r="L52" s="51"/>
      <c r="N52" s="67"/>
      <c r="O52" s="35"/>
      <c r="P52" s="24"/>
    </row>
    <row r="53" spans="1:16" s="19" customFormat="1" ht="15.95" customHeight="1">
      <c r="A53" s="132">
        <v>14</v>
      </c>
      <c r="B53" s="631" t="s">
        <v>113</v>
      </c>
      <c r="C53" s="22" t="s">
        <v>53</v>
      </c>
      <c r="D53" s="22" t="s">
        <v>53</v>
      </c>
      <c r="E53" s="21" t="s">
        <v>52</v>
      </c>
      <c r="F53" s="22" t="s">
        <v>53</v>
      </c>
      <c r="G53" s="21"/>
      <c r="H53" s="23"/>
      <c r="I53" s="68"/>
      <c r="K53" s="51"/>
      <c r="L53" s="51"/>
      <c r="N53" s="67"/>
      <c r="O53" s="35"/>
      <c r="P53" s="24"/>
    </row>
    <row r="54" spans="1:16" s="19" customFormat="1" ht="15.95" customHeight="1">
      <c r="A54" s="132"/>
      <c r="B54" s="631"/>
      <c r="C54" s="21"/>
      <c r="D54" s="21"/>
      <c r="E54" s="21"/>
      <c r="F54" s="21"/>
      <c r="G54" s="21"/>
      <c r="H54" s="23"/>
      <c r="I54" s="68"/>
      <c r="K54" s="51"/>
      <c r="L54" s="51"/>
      <c r="N54" s="62"/>
      <c r="O54" s="35"/>
      <c r="P54" s="24"/>
    </row>
    <row r="55" spans="1:16" s="19" customFormat="1" ht="15.95" customHeight="1">
      <c r="A55" s="132"/>
      <c r="B55" s="631"/>
      <c r="C55" s="21"/>
      <c r="D55" s="21"/>
      <c r="E55" s="21"/>
      <c r="F55" s="21"/>
      <c r="G55" s="21"/>
      <c r="H55" s="23"/>
      <c r="I55" s="68"/>
      <c r="K55" s="51"/>
      <c r="L55" s="51"/>
      <c r="N55" s="62"/>
      <c r="O55" s="35"/>
      <c r="P55" s="24"/>
    </row>
    <row r="56" spans="1:16" s="19" customFormat="1" ht="15.95" customHeight="1">
      <c r="A56" s="132">
        <v>15</v>
      </c>
      <c r="B56" s="631" t="s">
        <v>145</v>
      </c>
      <c r="C56" s="22" t="s">
        <v>53</v>
      </c>
      <c r="D56" s="22" t="s">
        <v>53</v>
      </c>
      <c r="E56" s="21" t="s">
        <v>52</v>
      </c>
      <c r="F56" s="22" t="s">
        <v>53</v>
      </c>
      <c r="G56" s="21"/>
      <c r="H56" s="23"/>
      <c r="I56" s="109"/>
      <c r="K56" s="51"/>
      <c r="L56" s="51"/>
      <c r="N56" s="62"/>
      <c r="O56" s="35"/>
      <c r="P56" s="24"/>
    </row>
    <row r="57" spans="1:16" s="19" customFormat="1" ht="15.95" customHeight="1">
      <c r="A57" s="132"/>
      <c r="B57" s="631"/>
      <c r="C57" s="21"/>
      <c r="D57" s="21"/>
      <c r="E57" s="21"/>
      <c r="F57" s="21"/>
      <c r="G57" s="21"/>
      <c r="H57" s="23"/>
      <c r="I57" s="109"/>
      <c r="K57" s="51"/>
      <c r="L57" s="51"/>
      <c r="N57" s="62"/>
      <c r="O57" s="35"/>
      <c r="P57" s="24"/>
    </row>
    <row r="58" spans="1:16" s="19" customFormat="1" ht="15.95" customHeight="1">
      <c r="A58" s="132"/>
      <c r="B58" s="631"/>
      <c r="C58" s="21"/>
      <c r="D58" s="21"/>
      <c r="E58" s="21"/>
      <c r="F58" s="21"/>
      <c r="G58" s="21"/>
      <c r="H58" s="23"/>
      <c r="I58" s="109"/>
      <c r="K58" s="51"/>
      <c r="L58" s="51"/>
      <c r="N58" s="62"/>
      <c r="O58" s="35"/>
      <c r="P58" s="24"/>
    </row>
    <row r="59" spans="1:16" s="19" customFormat="1" ht="15.95" customHeight="1">
      <c r="A59" s="132">
        <v>16</v>
      </c>
      <c r="B59" s="631" t="s">
        <v>129</v>
      </c>
      <c r="C59" s="22" t="s">
        <v>53</v>
      </c>
      <c r="D59" s="22" t="s">
        <v>53</v>
      </c>
      <c r="E59" s="21" t="s">
        <v>52</v>
      </c>
      <c r="F59" s="22" t="s">
        <v>53</v>
      </c>
      <c r="G59" s="21"/>
      <c r="H59" s="23"/>
      <c r="I59" s="109"/>
      <c r="K59" s="51"/>
      <c r="L59" s="51"/>
      <c r="N59" s="62"/>
      <c r="O59" s="35"/>
      <c r="P59" s="24"/>
    </row>
    <row r="60" spans="1:16" s="19" customFormat="1" ht="15.95" customHeight="1">
      <c r="A60" s="132"/>
      <c r="B60" s="631"/>
      <c r="C60" s="21"/>
      <c r="D60" s="21"/>
      <c r="E60" s="21"/>
      <c r="F60" s="21"/>
      <c r="G60" s="21"/>
      <c r="H60" s="23"/>
      <c r="I60" s="109"/>
      <c r="K60" s="51"/>
      <c r="L60" s="51"/>
      <c r="N60" s="62"/>
      <c r="O60" s="35"/>
      <c r="P60" s="24"/>
    </row>
    <row r="61" spans="1:16" s="19" customFormat="1" ht="15.95" customHeight="1">
      <c r="A61" s="132"/>
      <c r="B61" s="631"/>
      <c r="C61" s="21"/>
      <c r="D61" s="21"/>
      <c r="E61" s="21"/>
      <c r="F61" s="21"/>
      <c r="G61" s="21"/>
      <c r="H61" s="23"/>
      <c r="I61" s="109"/>
      <c r="K61" s="51"/>
      <c r="L61" s="51"/>
      <c r="N61" s="62"/>
      <c r="O61" s="35"/>
      <c r="P61" s="24"/>
    </row>
    <row r="62" spans="1:16" s="19" customFormat="1" ht="15.95" customHeight="1">
      <c r="A62" s="132">
        <v>17</v>
      </c>
      <c r="B62" s="631" t="s">
        <v>135</v>
      </c>
      <c r="C62" s="22" t="s">
        <v>53</v>
      </c>
      <c r="D62" s="22" t="s">
        <v>53</v>
      </c>
      <c r="E62" s="21" t="s">
        <v>52</v>
      </c>
      <c r="F62" s="22" t="s">
        <v>53</v>
      </c>
      <c r="G62" s="21"/>
      <c r="H62" s="23"/>
      <c r="I62" s="68"/>
      <c r="K62" s="51"/>
      <c r="L62" s="51"/>
      <c r="N62" s="62"/>
      <c r="O62" s="35"/>
      <c r="P62" s="24"/>
    </row>
    <row r="63" spans="1:16" s="19" customFormat="1" ht="15.95" customHeight="1">
      <c r="A63" s="132"/>
      <c r="B63" s="631"/>
      <c r="C63" s="21"/>
      <c r="D63" s="21"/>
      <c r="E63" s="21"/>
      <c r="F63" s="21"/>
      <c r="G63" s="21"/>
      <c r="H63" s="23"/>
      <c r="I63" s="68"/>
      <c r="K63" s="51"/>
      <c r="L63" s="51"/>
      <c r="N63" s="67"/>
      <c r="O63" s="35"/>
      <c r="P63" s="24"/>
    </row>
    <row r="64" spans="1:16" s="19" customFormat="1" ht="15.95" customHeight="1">
      <c r="A64" s="132"/>
      <c r="B64" s="631"/>
      <c r="C64" s="21"/>
      <c r="D64" s="21"/>
      <c r="E64" s="21"/>
      <c r="F64" s="21"/>
      <c r="G64" s="21"/>
      <c r="H64" s="23"/>
      <c r="I64" s="68"/>
      <c r="J64" s="61"/>
      <c r="K64" s="66"/>
      <c r="L64" s="66"/>
      <c r="M64" s="65"/>
      <c r="N64" s="67"/>
      <c r="O64" s="65"/>
      <c r="P64" s="24"/>
    </row>
    <row r="65" spans="1:9" s="19" customFormat="1" ht="15.95" customHeight="1">
      <c r="A65" s="132">
        <v>18</v>
      </c>
      <c r="B65" s="631" t="s">
        <v>100</v>
      </c>
      <c r="C65" s="22" t="s">
        <v>53</v>
      </c>
      <c r="D65" s="22" t="s">
        <v>53</v>
      </c>
      <c r="E65" s="21" t="s">
        <v>52</v>
      </c>
      <c r="F65" s="22" t="s">
        <v>53</v>
      </c>
      <c r="G65" s="22"/>
      <c r="H65" s="23"/>
      <c r="I65" s="67"/>
    </row>
    <row r="66" spans="1:9" s="19" customFormat="1" ht="15.95" customHeight="1">
      <c r="A66" s="132"/>
      <c r="B66" s="631"/>
      <c r="C66" s="56"/>
      <c r="D66" s="56"/>
      <c r="E66" s="21"/>
      <c r="F66" s="22"/>
      <c r="G66" s="22"/>
      <c r="H66" s="23"/>
      <c r="I66" s="67"/>
    </row>
    <row r="67" spans="1:9" s="19" customFormat="1" ht="15.95" customHeight="1">
      <c r="A67" s="132"/>
      <c r="B67" s="631"/>
      <c r="C67" s="22"/>
      <c r="D67" s="22"/>
      <c r="E67" s="22"/>
      <c r="F67" s="22"/>
      <c r="G67" s="22"/>
      <c r="H67" s="23"/>
      <c r="I67" s="67"/>
    </row>
    <row r="68" spans="1:9" s="19" customFormat="1" ht="15.95" customHeight="1">
      <c r="A68" s="132">
        <v>19</v>
      </c>
      <c r="B68" s="631" t="s">
        <v>130</v>
      </c>
      <c r="C68" s="22" t="s">
        <v>53</v>
      </c>
      <c r="D68" s="22" t="s">
        <v>53</v>
      </c>
      <c r="E68" s="21" t="s">
        <v>52</v>
      </c>
      <c r="F68" s="22" t="s">
        <v>53</v>
      </c>
      <c r="G68" s="22"/>
      <c r="H68" s="23"/>
      <c r="I68" s="67"/>
    </row>
    <row r="69" spans="1:9" s="19" customFormat="1" ht="15.95" customHeight="1">
      <c r="A69" s="132"/>
      <c r="B69" s="631"/>
      <c r="C69" s="22"/>
      <c r="D69" s="22"/>
      <c r="E69" s="22"/>
      <c r="F69" s="22"/>
      <c r="G69" s="22"/>
      <c r="H69" s="23"/>
      <c r="I69" s="67"/>
    </row>
    <row r="70" spans="1:9" s="19" customFormat="1" ht="15.95" customHeight="1">
      <c r="A70" s="132"/>
      <c r="B70" s="631"/>
      <c r="C70" s="22"/>
      <c r="D70" s="22"/>
      <c r="E70" s="22"/>
      <c r="F70" s="22"/>
      <c r="G70" s="22"/>
      <c r="H70" s="23"/>
      <c r="I70" s="67"/>
    </row>
    <row r="71" spans="1:9" s="19" customFormat="1" ht="15.95" customHeight="1">
      <c r="A71" s="132">
        <v>20</v>
      </c>
      <c r="B71" s="631" t="s">
        <v>114</v>
      </c>
      <c r="C71" s="22" t="s">
        <v>53</v>
      </c>
      <c r="D71" s="22" t="s">
        <v>53</v>
      </c>
      <c r="E71" s="22" t="s">
        <v>52</v>
      </c>
      <c r="F71" s="22" t="s">
        <v>53</v>
      </c>
      <c r="G71" s="22"/>
      <c r="H71" s="23"/>
      <c r="I71" s="67"/>
    </row>
    <row r="72" spans="1:9" s="19" customFormat="1" ht="15.95" customHeight="1">
      <c r="A72" s="132"/>
      <c r="B72" s="631"/>
      <c r="C72" s="22"/>
      <c r="D72" s="22"/>
      <c r="E72" s="22"/>
      <c r="F72" s="22"/>
      <c r="G72" s="22"/>
      <c r="H72" s="23"/>
      <c r="I72" s="67"/>
    </row>
    <row r="73" spans="1:9" s="19" customFormat="1" ht="15.95" customHeight="1">
      <c r="A73" s="132"/>
      <c r="B73" s="631"/>
      <c r="C73" s="22"/>
      <c r="D73" s="22"/>
      <c r="E73" s="22"/>
      <c r="F73" s="22"/>
      <c r="G73" s="56"/>
      <c r="H73" s="23"/>
      <c r="I73" s="67"/>
    </row>
    <row r="74" spans="1:9" s="19" customFormat="1" ht="15.95" customHeight="1">
      <c r="A74" s="132">
        <v>21</v>
      </c>
      <c r="B74" s="631" t="s">
        <v>146</v>
      </c>
      <c r="C74" s="22" t="s">
        <v>53</v>
      </c>
      <c r="D74" s="22" t="s">
        <v>53</v>
      </c>
      <c r="E74" s="21" t="s">
        <v>52</v>
      </c>
      <c r="F74" s="22" t="s">
        <v>53</v>
      </c>
      <c r="G74" s="22"/>
      <c r="H74" s="23"/>
      <c r="I74" s="67"/>
    </row>
    <row r="75" spans="1:9" s="19" customFormat="1" ht="15.95" customHeight="1">
      <c r="A75" s="132"/>
      <c r="B75" s="631"/>
      <c r="C75" s="22"/>
      <c r="D75" s="22"/>
      <c r="E75" s="22"/>
      <c r="F75" s="22"/>
      <c r="G75" s="22"/>
      <c r="H75" s="23"/>
      <c r="I75" s="67"/>
    </row>
    <row r="76" spans="1:9" s="19" customFormat="1" ht="15.95" customHeight="1">
      <c r="A76" s="132"/>
      <c r="B76" s="631"/>
      <c r="C76" s="22"/>
      <c r="D76" s="22"/>
      <c r="E76" s="22"/>
      <c r="F76" s="22"/>
      <c r="G76" s="56"/>
      <c r="H76" s="23"/>
      <c r="I76" s="67"/>
    </row>
    <row r="77" spans="1:9" s="19" customFormat="1" ht="15.95" customHeight="1">
      <c r="A77" s="132">
        <v>22</v>
      </c>
      <c r="B77" s="631" t="s">
        <v>147</v>
      </c>
      <c r="C77" s="22" t="s">
        <v>53</v>
      </c>
      <c r="D77" s="22" t="s">
        <v>53</v>
      </c>
      <c r="E77" s="21" t="s">
        <v>52</v>
      </c>
      <c r="F77" s="22" t="s">
        <v>53</v>
      </c>
      <c r="G77" s="49"/>
      <c r="H77" s="23"/>
      <c r="I77" s="67"/>
    </row>
    <row r="78" spans="1:9" s="19" customFormat="1" ht="15.95" customHeight="1">
      <c r="A78" s="132"/>
      <c r="B78" s="631"/>
      <c r="C78" s="22"/>
      <c r="D78" s="22"/>
      <c r="E78" s="21"/>
      <c r="F78" s="22"/>
      <c r="G78" s="22"/>
      <c r="H78" s="23"/>
      <c r="I78" s="67"/>
    </row>
    <row r="79" spans="1:9" s="19" customFormat="1" ht="15.95" customHeight="1">
      <c r="A79" s="165"/>
      <c r="B79" s="638"/>
      <c r="C79" s="392"/>
      <c r="D79" s="392"/>
      <c r="E79" s="392"/>
      <c r="F79" s="392"/>
      <c r="G79" s="392"/>
      <c r="H79" s="26"/>
      <c r="I79" s="67"/>
    </row>
    <row r="80" spans="1:9" s="19" customFormat="1" ht="15.95" customHeight="1">
      <c r="A80" s="385">
        <v>23</v>
      </c>
      <c r="B80" s="637" t="s">
        <v>115</v>
      </c>
      <c r="C80" s="397" t="s">
        <v>53</v>
      </c>
      <c r="D80" s="397" t="s">
        <v>53</v>
      </c>
      <c r="E80" s="398" t="s">
        <v>52</v>
      </c>
      <c r="F80" s="397" t="s">
        <v>53</v>
      </c>
      <c r="G80" s="397"/>
      <c r="H80" s="399"/>
      <c r="I80" s="67"/>
    </row>
    <row r="81" spans="1:9" s="19" customFormat="1" ht="15.95" customHeight="1">
      <c r="A81" s="132"/>
      <c r="B81" s="631"/>
      <c r="C81" s="22"/>
      <c r="D81" s="22"/>
      <c r="E81" s="21"/>
      <c r="F81" s="22"/>
      <c r="G81" s="22"/>
      <c r="H81" s="23"/>
      <c r="I81" s="67"/>
    </row>
    <row r="82" spans="1:9" s="19" customFormat="1" ht="15.95" customHeight="1">
      <c r="A82" s="132"/>
      <c r="B82" s="631"/>
      <c r="C82" s="22"/>
      <c r="D82" s="22"/>
      <c r="E82" s="21"/>
      <c r="F82" s="22"/>
      <c r="G82" s="22"/>
      <c r="H82" s="23"/>
      <c r="I82" s="67"/>
    </row>
    <row r="83" spans="1:9" s="19" customFormat="1" ht="15.95" customHeight="1">
      <c r="A83" s="132">
        <v>24</v>
      </c>
      <c r="B83" s="631" t="s">
        <v>45</v>
      </c>
      <c r="C83" s="22" t="s">
        <v>53</v>
      </c>
      <c r="D83" s="22" t="s">
        <v>53</v>
      </c>
      <c r="E83" s="21" t="s">
        <v>52</v>
      </c>
      <c r="F83" s="22" t="s">
        <v>53</v>
      </c>
      <c r="G83" s="22"/>
      <c r="H83" s="23" t="s">
        <v>3</v>
      </c>
      <c r="I83" s="67"/>
    </row>
    <row r="84" spans="1:9" s="19" customFormat="1" ht="15.95" customHeight="1">
      <c r="A84" s="132"/>
      <c r="B84" s="631"/>
      <c r="C84" s="22"/>
      <c r="D84" s="22"/>
      <c r="E84" s="21"/>
      <c r="F84" s="22"/>
      <c r="G84" s="22"/>
      <c r="H84" s="23"/>
      <c r="I84" s="67"/>
    </row>
    <row r="85" spans="1:9" s="19" customFormat="1" ht="15.95" customHeight="1">
      <c r="A85" s="132"/>
      <c r="B85" s="631"/>
      <c r="C85" s="22"/>
      <c r="D85" s="22"/>
      <c r="E85" s="21"/>
      <c r="F85" s="22"/>
      <c r="G85" s="22"/>
      <c r="H85" s="23"/>
      <c r="I85" s="67"/>
    </row>
    <row r="86" spans="1:9" s="19" customFormat="1" ht="15.95" customHeight="1">
      <c r="A86" s="132">
        <v>25</v>
      </c>
      <c r="B86" s="631" t="s">
        <v>77</v>
      </c>
      <c r="C86" s="22" t="s">
        <v>53</v>
      </c>
      <c r="D86" s="22" t="s">
        <v>53</v>
      </c>
      <c r="E86" s="21" t="s">
        <v>52</v>
      </c>
      <c r="F86" s="22" t="s">
        <v>53</v>
      </c>
      <c r="G86" s="22"/>
      <c r="H86" s="23"/>
      <c r="I86" s="67"/>
    </row>
    <row r="87" spans="1:9" s="19" customFormat="1" ht="15.95" customHeight="1">
      <c r="A87" s="132"/>
      <c r="B87" s="631"/>
      <c r="C87" s="21"/>
      <c r="D87" s="21"/>
      <c r="E87" s="21"/>
      <c r="F87" s="21"/>
      <c r="G87" s="22"/>
      <c r="H87" s="23"/>
      <c r="I87" s="67"/>
    </row>
    <row r="88" spans="1:9" s="19" customFormat="1" ht="15.95" customHeight="1">
      <c r="A88" s="132"/>
      <c r="B88" s="631"/>
      <c r="C88" s="22"/>
      <c r="D88" s="22"/>
      <c r="E88" s="21"/>
      <c r="F88" s="21"/>
      <c r="G88" s="22"/>
      <c r="H88" s="23"/>
      <c r="I88" s="67"/>
    </row>
    <row r="89" spans="1:9" s="19" customFormat="1" ht="15.95" customHeight="1">
      <c r="A89" s="132">
        <v>26</v>
      </c>
      <c r="B89" s="631" t="s">
        <v>103</v>
      </c>
      <c r="C89" s="22" t="s">
        <v>53</v>
      </c>
      <c r="D89" s="22" t="s">
        <v>53</v>
      </c>
      <c r="E89" s="21" t="s">
        <v>52</v>
      </c>
      <c r="F89" s="22" t="s">
        <v>53</v>
      </c>
      <c r="G89" s="22"/>
      <c r="H89" s="23"/>
      <c r="I89" s="67"/>
    </row>
    <row r="90" spans="1:9" s="19" customFormat="1" ht="15.95" customHeight="1">
      <c r="A90" s="132"/>
      <c r="B90" s="631"/>
      <c r="C90" s="21"/>
      <c r="D90" s="21"/>
      <c r="E90" s="21"/>
      <c r="F90" s="21"/>
      <c r="G90" s="22"/>
      <c r="H90" s="23"/>
      <c r="I90" s="67"/>
    </row>
    <row r="91" spans="1:9" s="19" customFormat="1" ht="15.95" customHeight="1">
      <c r="A91" s="132"/>
      <c r="B91" s="631"/>
      <c r="C91" s="22"/>
      <c r="D91" s="22"/>
      <c r="E91" s="21"/>
      <c r="F91" s="21"/>
      <c r="G91" s="22"/>
      <c r="H91" s="23"/>
      <c r="I91" s="67"/>
    </row>
    <row r="92" spans="1:9" s="19" customFormat="1" ht="15.95" customHeight="1">
      <c r="A92" s="132">
        <v>27</v>
      </c>
      <c r="B92" s="631" t="s">
        <v>118</v>
      </c>
      <c r="C92" s="22" t="s">
        <v>53</v>
      </c>
      <c r="D92" s="22" t="s">
        <v>53</v>
      </c>
      <c r="E92" s="21" t="s">
        <v>52</v>
      </c>
      <c r="F92" s="22" t="s">
        <v>53</v>
      </c>
      <c r="G92" s="22"/>
      <c r="H92" s="23"/>
      <c r="I92" s="67"/>
    </row>
    <row r="93" spans="1:9" s="19" customFormat="1" ht="15.95" customHeight="1">
      <c r="A93" s="132"/>
      <c r="B93" s="631"/>
      <c r="C93" s="21"/>
      <c r="D93" s="21"/>
      <c r="E93" s="21"/>
      <c r="F93" s="21"/>
      <c r="G93" s="21"/>
      <c r="H93" s="23"/>
      <c r="I93" s="67"/>
    </row>
    <row r="94" spans="1:9" s="19" customFormat="1" ht="15.95" customHeight="1">
      <c r="A94" s="132"/>
      <c r="B94" s="631"/>
      <c r="C94" s="21"/>
      <c r="D94" s="21"/>
      <c r="E94" s="21"/>
      <c r="F94" s="21"/>
      <c r="G94" s="21"/>
      <c r="H94" s="23"/>
      <c r="I94" s="67"/>
    </row>
    <row r="95" spans="1:9" s="19" customFormat="1" ht="15.95" customHeight="1">
      <c r="A95" s="132">
        <v>28</v>
      </c>
      <c r="B95" s="631" t="s">
        <v>116</v>
      </c>
      <c r="C95" s="22" t="s">
        <v>53</v>
      </c>
      <c r="D95" s="22" t="s">
        <v>53</v>
      </c>
      <c r="E95" s="21" t="s">
        <v>52</v>
      </c>
      <c r="F95" s="22" t="s">
        <v>53</v>
      </c>
      <c r="G95" s="21"/>
      <c r="H95" s="23"/>
      <c r="I95" s="67"/>
    </row>
    <row r="96" spans="1:9" s="19" customFormat="1" ht="15.95" customHeight="1">
      <c r="A96" s="132"/>
      <c r="B96" s="631"/>
      <c r="C96" s="23"/>
      <c r="D96" s="23"/>
      <c r="E96" s="23"/>
      <c r="F96" s="23"/>
      <c r="G96" s="21"/>
      <c r="H96" s="23"/>
      <c r="I96" s="67"/>
    </row>
    <row r="97" spans="1:11" s="19" customFormat="1" ht="15.95" customHeight="1">
      <c r="A97" s="132"/>
      <c r="B97" s="631"/>
      <c r="C97" s="21"/>
      <c r="D97" s="21"/>
      <c r="E97" s="21"/>
      <c r="F97" s="21"/>
      <c r="G97" s="21"/>
      <c r="H97" s="23"/>
      <c r="I97" s="67"/>
    </row>
    <row r="98" spans="1:11" s="19" customFormat="1" ht="15.95" customHeight="1">
      <c r="A98" s="132">
        <v>29</v>
      </c>
      <c r="B98" s="631" t="s">
        <v>78</v>
      </c>
      <c r="C98" s="22" t="s">
        <v>53</v>
      </c>
      <c r="D98" s="22" t="s">
        <v>53</v>
      </c>
      <c r="E98" s="21" t="s">
        <v>52</v>
      </c>
      <c r="F98" s="22" t="s">
        <v>53</v>
      </c>
      <c r="G98" s="22"/>
      <c r="H98" s="23"/>
      <c r="I98" s="67"/>
    </row>
    <row r="99" spans="1:11" s="19" customFormat="1" ht="15.95" customHeight="1">
      <c r="A99" s="132"/>
      <c r="B99" s="631"/>
      <c r="C99" s="21"/>
      <c r="D99" s="21"/>
      <c r="E99" s="21"/>
      <c r="F99" s="21"/>
      <c r="G99" s="21"/>
      <c r="H99" s="23"/>
      <c r="I99" s="67"/>
    </row>
    <row r="100" spans="1:11" s="19" customFormat="1" ht="15.95" customHeight="1">
      <c r="A100" s="132"/>
      <c r="B100" s="631"/>
      <c r="C100" s="21"/>
      <c r="D100" s="21"/>
      <c r="E100" s="21"/>
      <c r="F100" s="21"/>
      <c r="G100" s="21"/>
      <c r="H100" s="23"/>
      <c r="I100" s="67"/>
    </row>
    <row r="101" spans="1:11" s="19" customFormat="1" ht="15.95" customHeight="1">
      <c r="A101" s="132">
        <v>30</v>
      </c>
      <c r="B101" s="631" t="s">
        <v>80</v>
      </c>
      <c r="C101" s="22" t="s">
        <v>53</v>
      </c>
      <c r="D101" s="22" t="s">
        <v>53</v>
      </c>
      <c r="E101" s="21" t="s">
        <v>52</v>
      </c>
      <c r="F101" s="22" t="s">
        <v>53</v>
      </c>
      <c r="G101" s="21"/>
      <c r="H101" s="23"/>
      <c r="I101" s="67"/>
    </row>
    <row r="102" spans="1:11" s="19" customFormat="1" ht="15.95" customHeight="1">
      <c r="A102" s="132"/>
      <c r="B102" s="631"/>
      <c r="C102" s="21"/>
      <c r="D102" s="21"/>
      <c r="E102" s="21"/>
      <c r="F102" s="21"/>
      <c r="G102" s="21"/>
      <c r="H102" s="23"/>
      <c r="I102" s="67"/>
    </row>
    <row r="103" spans="1:11" s="19" customFormat="1" ht="15.95" customHeight="1">
      <c r="A103" s="132"/>
      <c r="B103" s="631"/>
      <c r="C103" s="22"/>
      <c r="D103" s="22"/>
      <c r="E103" s="21"/>
      <c r="F103" s="22"/>
      <c r="G103" s="21"/>
      <c r="H103" s="23"/>
      <c r="I103" s="67"/>
    </row>
    <row r="104" spans="1:11" s="19" customFormat="1" ht="15.95" customHeight="1">
      <c r="A104" s="132">
        <v>31</v>
      </c>
      <c r="B104" s="631" t="s">
        <v>59</v>
      </c>
      <c r="C104" s="21" t="s">
        <v>53</v>
      </c>
      <c r="D104" s="22" t="s">
        <v>53</v>
      </c>
      <c r="E104" s="21" t="s">
        <v>52</v>
      </c>
      <c r="F104" s="22" t="s">
        <v>53</v>
      </c>
      <c r="G104" s="21"/>
      <c r="H104" s="23"/>
      <c r="I104" s="67"/>
    </row>
    <row r="105" spans="1:11" s="19" customFormat="1" ht="15.95" customHeight="1">
      <c r="A105" s="132"/>
      <c r="B105" s="631"/>
      <c r="C105" s="23"/>
      <c r="D105" s="173"/>
      <c r="E105" s="23"/>
      <c r="F105" s="23"/>
      <c r="G105" s="21"/>
      <c r="H105" s="23"/>
      <c r="I105" s="67"/>
    </row>
    <row r="106" spans="1:11" s="19" customFormat="1" ht="15.95" customHeight="1">
      <c r="A106" s="132"/>
      <c r="B106" s="631"/>
      <c r="C106" s="21"/>
      <c r="D106" s="21"/>
      <c r="E106" s="21"/>
      <c r="F106" s="21"/>
      <c r="G106" s="21"/>
      <c r="H106" s="23"/>
      <c r="I106" s="67"/>
    </row>
    <row r="107" spans="1:11" s="19" customFormat="1" ht="15.95" customHeight="1">
      <c r="A107" s="132">
        <v>32</v>
      </c>
      <c r="B107" s="631" t="s">
        <v>82</v>
      </c>
      <c r="C107" s="21" t="s">
        <v>53</v>
      </c>
      <c r="D107" s="22" t="s">
        <v>53</v>
      </c>
      <c r="E107" s="21" t="s">
        <v>52</v>
      </c>
      <c r="F107" s="22" t="s">
        <v>53</v>
      </c>
      <c r="G107" s="22"/>
      <c r="H107" s="23"/>
      <c r="I107" s="68"/>
      <c r="J107" s="35"/>
      <c r="K107" s="35"/>
    </row>
    <row r="108" spans="1:11" s="19" customFormat="1" ht="15.95" customHeight="1">
      <c r="A108" s="132"/>
      <c r="B108" s="631"/>
      <c r="C108" s="21"/>
      <c r="D108" s="21"/>
      <c r="E108" s="21"/>
      <c r="F108" s="21"/>
      <c r="G108" s="21"/>
      <c r="H108" s="23"/>
      <c r="I108" s="68"/>
      <c r="J108" s="35"/>
      <c r="K108" s="35"/>
    </row>
    <row r="109" spans="1:11" s="19" customFormat="1" ht="15.95" customHeight="1">
      <c r="A109" s="132"/>
      <c r="B109" s="631"/>
      <c r="C109" s="21"/>
      <c r="D109" s="21"/>
      <c r="E109" s="21"/>
      <c r="F109" s="21"/>
      <c r="G109" s="21"/>
      <c r="H109" s="23"/>
      <c r="I109" s="67"/>
    </row>
    <row r="110" spans="1:11" s="19" customFormat="1" ht="15.95" customHeight="1">
      <c r="A110" s="132">
        <v>33</v>
      </c>
      <c r="B110" s="631" t="s">
        <v>79</v>
      </c>
      <c r="C110" s="21" t="s">
        <v>53</v>
      </c>
      <c r="D110" s="22" t="s">
        <v>53</v>
      </c>
      <c r="E110" s="21" t="s">
        <v>52</v>
      </c>
      <c r="F110" s="22" t="s">
        <v>53</v>
      </c>
      <c r="G110" s="21"/>
      <c r="H110" s="23"/>
      <c r="I110" s="67"/>
    </row>
    <row r="111" spans="1:11" s="19" customFormat="1" ht="15.95" customHeight="1">
      <c r="A111" s="132"/>
      <c r="B111" s="631"/>
      <c r="C111" s="23"/>
      <c r="D111" s="23"/>
      <c r="E111" s="23"/>
      <c r="F111" s="23"/>
      <c r="G111" s="21"/>
      <c r="H111" s="23"/>
      <c r="I111" s="67"/>
    </row>
    <row r="112" spans="1:11" s="19" customFormat="1" ht="15.95" customHeight="1">
      <c r="A112" s="132"/>
      <c r="B112" s="631"/>
      <c r="C112" s="21"/>
      <c r="D112" s="21"/>
      <c r="E112" s="21"/>
      <c r="F112" s="21"/>
      <c r="G112" s="21"/>
      <c r="H112" s="23"/>
      <c r="I112" s="67"/>
    </row>
    <row r="113" spans="1:9" s="19" customFormat="1" ht="15.95" customHeight="1">
      <c r="A113" s="132">
        <v>34</v>
      </c>
      <c r="B113" s="631" t="s">
        <v>137</v>
      </c>
      <c r="C113" s="21" t="s">
        <v>53</v>
      </c>
      <c r="D113" s="22" t="s">
        <v>53</v>
      </c>
      <c r="E113" s="21" t="s">
        <v>52</v>
      </c>
      <c r="F113" s="22" t="s">
        <v>53</v>
      </c>
      <c r="G113" s="22"/>
      <c r="H113" s="23"/>
      <c r="I113" s="67"/>
    </row>
    <row r="114" spans="1:9" s="19" customFormat="1" ht="15.95" customHeight="1">
      <c r="A114" s="132"/>
      <c r="B114" s="631"/>
      <c r="C114" s="21"/>
      <c r="D114" s="21"/>
      <c r="E114" s="21"/>
      <c r="F114" s="21"/>
      <c r="G114" s="21"/>
      <c r="H114" s="23"/>
      <c r="I114" s="67"/>
    </row>
    <row r="115" spans="1:9" s="19" customFormat="1" ht="15.95" customHeight="1">
      <c r="A115" s="165"/>
      <c r="B115" s="638"/>
      <c r="C115" s="25"/>
      <c r="D115" s="25"/>
      <c r="E115" s="25"/>
      <c r="F115" s="25"/>
      <c r="G115" s="25"/>
      <c r="H115" s="26"/>
      <c r="I115" s="67"/>
    </row>
    <row r="116" spans="1:9" s="19" customFormat="1" ht="15" customHeight="1">
      <c r="A116" s="385">
        <v>35</v>
      </c>
      <c r="B116" s="637" t="s">
        <v>136</v>
      </c>
      <c r="C116" s="397" t="s">
        <v>53</v>
      </c>
      <c r="D116" s="397" t="s">
        <v>53</v>
      </c>
      <c r="E116" s="398" t="s">
        <v>52</v>
      </c>
      <c r="F116" s="397" t="s">
        <v>53</v>
      </c>
      <c r="G116" s="398"/>
      <c r="H116" s="399"/>
      <c r="I116" s="67"/>
    </row>
    <row r="117" spans="1:9" s="19" customFormat="1" ht="15" customHeight="1">
      <c r="A117" s="132"/>
      <c r="B117" s="631"/>
      <c r="C117" s="23"/>
      <c r="D117" s="23"/>
      <c r="E117" s="23"/>
      <c r="F117" s="23"/>
      <c r="G117" s="21"/>
      <c r="H117" s="23"/>
      <c r="I117" s="67"/>
    </row>
    <row r="118" spans="1:9" s="19" customFormat="1" ht="15" customHeight="1">
      <c r="A118" s="132"/>
      <c r="B118" s="631"/>
      <c r="C118" s="21"/>
      <c r="D118" s="21"/>
      <c r="E118" s="21"/>
      <c r="F118" s="21"/>
      <c r="G118" s="21"/>
      <c r="H118" s="23"/>
      <c r="I118" s="67"/>
    </row>
    <row r="119" spans="1:9" s="19" customFormat="1" ht="15" customHeight="1">
      <c r="A119" s="132">
        <v>36</v>
      </c>
      <c r="B119" s="631" t="s">
        <v>117</v>
      </c>
      <c r="C119" s="22" t="s">
        <v>53</v>
      </c>
      <c r="D119" s="22" t="s">
        <v>53</v>
      </c>
      <c r="E119" s="21" t="s">
        <v>52</v>
      </c>
      <c r="F119" s="22" t="s">
        <v>53</v>
      </c>
      <c r="G119" s="22"/>
      <c r="H119" s="23"/>
      <c r="I119" s="67"/>
    </row>
    <row r="120" spans="1:9" s="19" customFormat="1" ht="15" customHeight="1">
      <c r="A120" s="132"/>
      <c r="B120" s="631"/>
      <c r="C120" s="21"/>
      <c r="D120" s="21"/>
      <c r="E120" s="21"/>
      <c r="F120" s="21"/>
      <c r="G120" s="21"/>
      <c r="H120" s="23"/>
      <c r="I120" s="67"/>
    </row>
    <row r="121" spans="1:9" s="19" customFormat="1" ht="15" customHeight="1">
      <c r="A121" s="132"/>
      <c r="B121" s="631"/>
      <c r="C121" s="21"/>
      <c r="D121" s="21"/>
      <c r="E121" s="21"/>
      <c r="F121" s="21"/>
      <c r="G121" s="21"/>
      <c r="H121" s="23"/>
      <c r="I121" s="67"/>
    </row>
    <row r="122" spans="1:9" s="19" customFormat="1" ht="15" customHeight="1">
      <c r="A122" s="132">
        <v>37</v>
      </c>
      <c r="B122" s="631" t="s">
        <v>119</v>
      </c>
      <c r="C122" s="22" t="s">
        <v>53</v>
      </c>
      <c r="D122" s="22" t="s">
        <v>53</v>
      </c>
      <c r="E122" s="21" t="s">
        <v>52</v>
      </c>
      <c r="F122" s="22" t="s">
        <v>53</v>
      </c>
      <c r="G122" s="21"/>
      <c r="H122" s="23"/>
      <c r="I122" s="67"/>
    </row>
    <row r="123" spans="1:9" s="19" customFormat="1" ht="15" customHeight="1">
      <c r="A123" s="132"/>
      <c r="B123" s="631"/>
      <c r="C123" s="23"/>
      <c r="D123" s="23"/>
      <c r="E123" s="23"/>
      <c r="F123" s="23"/>
      <c r="G123" s="21"/>
      <c r="H123" s="23"/>
      <c r="I123" s="67"/>
    </row>
    <row r="124" spans="1:9" s="19" customFormat="1" ht="15" customHeight="1">
      <c r="A124" s="132"/>
      <c r="B124" s="631"/>
      <c r="C124" s="21"/>
      <c r="D124" s="21"/>
      <c r="E124" s="21"/>
      <c r="F124" s="21"/>
      <c r="G124" s="21"/>
      <c r="H124" s="23"/>
      <c r="I124" s="67"/>
    </row>
    <row r="125" spans="1:9" s="19" customFormat="1" ht="15" customHeight="1">
      <c r="A125" s="132">
        <v>38</v>
      </c>
      <c r="B125" s="631" t="s">
        <v>148</v>
      </c>
      <c r="C125" s="22" t="s">
        <v>53</v>
      </c>
      <c r="D125" s="22" t="s">
        <v>53</v>
      </c>
      <c r="E125" s="21" t="s">
        <v>52</v>
      </c>
      <c r="F125" s="22" t="s">
        <v>53</v>
      </c>
      <c r="G125" s="22"/>
      <c r="H125" s="23"/>
      <c r="I125" s="67"/>
    </row>
    <row r="126" spans="1:9" s="19" customFormat="1" ht="15" customHeight="1">
      <c r="A126" s="132"/>
      <c r="B126" s="631"/>
      <c r="C126" s="21"/>
      <c r="D126" s="21"/>
      <c r="E126" s="21"/>
      <c r="F126" s="21"/>
      <c r="G126" s="21"/>
      <c r="H126" s="23"/>
      <c r="I126" s="67"/>
    </row>
    <row r="127" spans="1:9" s="19" customFormat="1" ht="15" customHeight="1">
      <c r="A127" s="132"/>
      <c r="B127" s="631"/>
      <c r="C127" s="21"/>
      <c r="D127" s="21"/>
      <c r="E127" s="21"/>
      <c r="F127" s="21"/>
      <c r="G127" s="21"/>
      <c r="H127" s="23"/>
      <c r="I127" s="67"/>
    </row>
    <row r="128" spans="1:9" s="19" customFormat="1" ht="15" customHeight="1">
      <c r="A128" s="132">
        <v>39</v>
      </c>
      <c r="B128" s="631" t="s">
        <v>149</v>
      </c>
      <c r="C128" s="22" t="s">
        <v>53</v>
      </c>
      <c r="D128" s="22" t="s">
        <v>53</v>
      </c>
      <c r="E128" s="21" t="s">
        <v>52</v>
      </c>
      <c r="F128" s="22" t="s">
        <v>53</v>
      </c>
      <c r="G128" s="21"/>
      <c r="H128" s="23"/>
      <c r="I128" s="67"/>
    </row>
    <row r="129" spans="1:9" s="19" customFormat="1" ht="15" customHeight="1">
      <c r="A129" s="132"/>
      <c r="B129" s="631"/>
      <c r="C129" s="23"/>
      <c r="D129" s="23"/>
      <c r="E129" s="23"/>
      <c r="F129" s="23"/>
      <c r="G129" s="21"/>
      <c r="H129" s="23"/>
      <c r="I129" s="67"/>
    </row>
    <row r="130" spans="1:9" s="19" customFormat="1" ht="15" customHeight="1">
      <c r="A130" s="132"/>
      <c r="B130" s="631"/>
      <c r="C130" s="21"/>
      <c r="D130" s="21"/>
      <c r="E130" s="21"/>
      <c r="F130" s="21"/>
      <c r="G130" s="21"/>
      <c r="H130" s="23"/>
      <c r="I130" s="67"/>
    </row>
    <row r="131" spans="1:9" s="19" customFormat="1" ht="15" customHeight="1">
      <c r="A131" s="132">
        <v>40</v>
      </c>
      <c r="B131" s="631" t="s">
        <v>159</v>
      </c>
      <c r="C131" s="22" t="s">
        <v>53</v>
      </c>
      <c r="D131" s="22" t="s">
        <v>53</v>
      </c>
      <c r="E131" s="21" t="s">
        <v>52</v>
      </c>
      <c r="F131" s="22" t="s">
        <v>53</v>
      </c>
      <c r="G131" s="21"/>
      <c r="H131" s="23"/>
      <c r="I131" s="67"/>
    </row>
    <row r="132" spans="1:9" s="19" customFormat="1" ht="15" customHeight="1">
      <c r="A132" s="132"/>
      <c r="B132" s="631"/>
      <c r="C132" s="23"/>
      <c r="D132" s="23"/>
      <c r="E132" s="23"/>
      <c r="F132" s="23"/>
      <c r="G132" s="21"/>
      <c r="H132" s="23"/>
      <c r="I132" s="67"/>
    </row>
    <row r="133" spans="1:9" s="19" customFormat="1" ht="15" customHeight="1">
      <c r="A133" s="132"/>
      <c r="B133" s="631"/>
      <c r="C133" s="21"/>
      <c r="D133" s="21"/>
      <c r="E133" s="21"/>
      <c r="F133" s="21"/>
      <c r="G133" s="21"/>
      <c r="H133" s="23"/>
      <c r="I133" s="67"/>
    </row>
    <row r="134" spans="1:9" s="19" customFormat="1" ht="15" customHeight="1">
      <c r="A134" s="132">
        <v>41</v>
      </c>
      <c r="B134" s="631" t="s">
        <v>160</v>
      </c>
      <c r="C134" s="22" t="s">
        <v>53</v>
      </c>
      <c r="D134" s="22" t="s">
        <v>53</v>
      </c>
      <c r="E134" s="21" t="s">
        <v>52</v>
      </c>
      <c r="F134" s="22" t="s">
        <v>53</v>
      </c>
      <c r="G134" s="21"/>
      <c r="H134" s="23"/>
      <c r="I134" s="67"/>
    </row>
    <row r="135" spans="1:9" s="19" customFormat="1" ht="15" customHeight="1">
      <c r="A135" s="132"/>
      <c r="B135" s="631"/>
      <c r="C135" s="23"/>
      <c r="D135" s="23"/>
      <c r="E135" s="23"/>
      <c r="F135" s="23"/>
      <c r="G135" s="21"/>
      <c r="H135" s="23"/>
      <c r="I135" s="67"/>
    </row>
    <row r="136" spans="1:9" s="19" customFormat="1" ht="15" customHeight="1">
      <c r="A136" s="132"/>
      <c r="B136" s="631"/>
      <c r="C136" s="21"/>
      <c r="D136" s="21"/>
      <c r="E136" s="21"/>
      <c r="F136" s="21"/>
      <c r="G136" s="21"/>
      <c r="H136" s="23"/>
      <c r="I136" s="67"/>
    </row>
    <row r="137" spans="1:9" s="19" customFormat="1" ht="15" customHeight="1">
      <c r="A137" s="132">
        <v>42</v>
      </c>
      <c r="B137" s="631" t="s">
        <v>161</v>
      </c>
      <c r="C137" s="22" t="s">
        <v>53</v>
      </c>
      <c r="D137" s="22" t="s">
        <v>53</v>
      </c>
      <c r="E137" s="21" t="s">
        <v>52</v>
      </c>
      <c r="F137" s="22" t="s">
        <v>53</v>
      </c>
      <c r="G137" s="21"/>
      <c r="H137" s="23"/>
      <c r="I137" s="67"/>
    </row>
    <row r="138" spans="1:9" s="19" customFormat="1" ht="15" customHeight="1">
      <c r="A138" s="132"/>
      <c r="B138" s="631"/>
      <c r="C138" s="22"/>
      <c r="D138" s="22"/>
      <c r="E138" s="21"/>
      <c r="F138" s="22"/>
      <c r="G138" s="22"/>
      <c r="H138" s="23"/>
      <c r="I138" s="67"/>
    </row>
    <row r="139" spans="1:9" s="19" customFormat="1" ht="15" customHeight="1">
      <c r="A139" s="132"/>
      <c r="B139" s="631"/>
      <c r="C139" s="22"/>
      <c r="D139" s="22"/>
      <c r="E139" s="21"/>
      <c r="F139" s="22"/>
      <c r="G139" s="22"/>
      <c r="H139" s="23"/>
      <c r="I139" s="67"/>
    </row>
    <row r="140" spans="1:9" s="19" customFormat="1" ht="15" customHeight="1">
      <c r="A140" s="132">
        <v>43</v>
      </c>
      <c r="B140" s="631" t="s">
        <v>138</v>
      </c>
      <c r="C140" s="22" t="s">
        <v>53</v>
      </c>
      <c r="D140" s="22" t="s">
        <v>53</v>
      </c>
      <c r="E140" s="21" t="s">
        <v>52</v>
      </c>
      <c r="F140" s="22" t="s">
        <v>53</v>
      </c>
      <c r="G140" s="22"/>
      <c r="H140" s="23"/>
      <c r="I140" s="67"/>
    </row>
    <row r="141" spans="1:9" s="19" customFormat="1" ht="15" customHeight="1">
      <c r="A141" s="132"/>
      <c r="B141" s="631"/>
      <c r="C141" s="21"/>
      <c r="D141" s="21"/>
      <c r="E141" s="21"/>
      <c r="F141" s="21"/>
      <c r="G141" s="21"/>
      <c r="H141" s="23"/>
      <c r="I141" s="67"/>
    </row>
    <row r="142" spans="1:9" s="19" customFormat="1" ht="15" customHeight="1">
      <c r="A142" s="132"/>
      <c r="B142" s="631"/>
      <c r="C142" s="21"/>
      <c r="D142" s="21"/>
      <c r="E142" s="21"/>
      <c r="F142" s="21"/>
      <c r="G142" s="21"/>
      <c r="H142" s="23"/>
      <c r="I142" s="67"/>
    </row>
    <row r="143" spans="1:9" s="19" customFormat="1" ht="15" customHeight="1">
      <c r="A143" s="132">
        <v>44</v>
      </c>
      <c r="B143" s="631" t="s">
        <v>150</v>
      </c>
      <c r="C143" s="22" t="s">
        <v>53</v>
      </c>
      <c r="D143" s="22" t="s">
        <v>53</v>
      </c>
      <c r="E143" s="21" t="s">
        <v>52</v>
      </c>
      <c r="F143" s="22" t="s">
        <v>53</v>
      </c>
      <c r="G143" s="21"/>
      <c r="H143" s="23"/>
      <c r="I143" s="67"/>
    </row>
    <row r="144" spans="1:9" s="19" customFormat="1" ht="15" customHeight="1">
      <c r="A144" s="132"/>
      <c r="B144" s="631"/>
      <c r="C144" s="23"/>
      <c r="D144" s="23"/>
      <c r="E144" s="23"/>
      <c r="F144" s="23"/>
      <c r="G144" s="21"/>
      <c r="H144" s="23"/>
      <c r="I144" s="67"/>
    </row>
    <row r="145" spans="1:9" s="19" customFormat="1" ht="12.6" customHeight="1">
      <c r="A145" s="165"/>
      <c r="B145" s="395"/>
      <c r="C145" s="25"/>
      <c r="D145" s="25"/>
      <c r="E145" s="25"/>
      <c r="F145" s="25"/>
      <c r="G145" s="25"/>
      <c r="H145" s="26"/>
      <c r="I145" s="67"/>
    </row>
    <row r="146" spans="1:9">
      <c r="A146" s="19"/>
      <c r="B146" s="57"/>
      <c r="C146" s="19"/>
      <c r="D146" s="19"/>
      <c r="E146" s="19"/>
      <c r="F146" s="19"/>
      <c r="G146" s="19"/>
      <c r="H146" s="19"/>
    </row>
    <row r="147" spans="1:9">
      <c r="A147" s="24"/>
      <c r="B147" s="51"/>
      <c r="C147" s="51"/>
      <c r="D147" s="51"/>
      <c r="E147" s="35"/>
      <c r="F147" s="65" t="str">
        <f>'INPUT DATA'!F5</f>
        <v>Karanganyar, 2 Januari 2018</v>
      </c>
      <c r="G147" s="35"/>
      <c r="H147" s="19"/>
    </row>
    <row r="148" spans="1:9">
      <c r="A148" s="24"/>
      <c r="B148" s="57"/>
      <c r="C148" s="19"/>
      <c r="D148" s="19"/>
      <c r="E148" s="24"/>
      <c r="F148" s="67" t="s">
        <v>144</v>
      </c>
      <c r="G148" s="24"/>
      <c r="H148" s="19"/>
    </row>
    <row r="149" spans="1:9">
      <c r="A149" s="24"/>
      <c r="B149" s="57"/>
      <c r="C149" s="19"/>
      <c r="D149" s="19"/>
      <c r="E149" s="24"/>
      <c r="F149" s="67" t="s">
        <v>102</v>
      </c>
      <c r="G149" s="24"/>
      <c r="H149" s="19"/>
    </row>
    <row r="150" spans="1:9">
      <c r="A150" s="24"/>
      <c r="B150" s="57"/>
      <c r="C150" s="19"/>
      <c r="D150" s="19"/>
      <c r="E150" s="35"/>
      <c r="F150" s="62"/>
      <c r="G150" s="35"/>
      <c r="H150" s="19"/>
    </row>
    <row r="151" spans="1:9">
      <c r="A151" s="24"/>
      <c r="B151" s="51"/>
      <c r="C151" s="51"/>
      <c r="D151" s="51"/>
      <c r="E151" s="35"/>
      <c r="F151" s="62"/>
      <c r="G151" s="35"/>
      <c r="H151" s="65"/>
    </row>
    <row r="152" spans="1:9">
      <c r="A152" s="24"/>
      <c r="B152" s="51"/>
      <c r="C152" s="51"/>
      <c r="D152" s="51"/>
      <c r="E152" s="35"/>
      <c r="F152" s="62"/>
      <c r="G152" s="35"/>
      <c r="H152" s="65"/>
    </row>
    <row r="153" spans="1:9">
      <c r="A153" s="19"/>
      <c r="B153" s="57"/>
      <c r="C153" s="19"/>
      <c r="D153" s="19"/>
      <c r="E153" s="19"/>
      <c r="F153" s="67" t="s">
        <v>120</v>
      </c>
      <c r="G153" s="19"/>
      <c r="H153" s="19"/>
    </row>
    <row r="154" spans="1:9">
      <c r="A154" s="19"/>
      <c r="B154" s="57"/>
      <c r="C154" s="19"/>
      <c r="D154" s="19"/>
      <c r="E154" s="19"/>
      <c r="F154" s="67" t="s">
        <v>121</v>
      </c>
      <c r="G154" s="19"/>
      <c r="H154" s="19"/>
    </row>
    <row r="155" spans="1:9">
      <c r="A155" s="45"/>
      <c r="B155" s="63"/>
      <c r="C155" s="45" t="s">
        <v>3</v>
      </c>
      <c r="D155" s="713"/>
      <c r="E155" s="713"/>
      <c r="F155" s="713"/>
      <c r="G155" s="45"/>
      <c r="H155" s="45"/>
    </row>
    <row r="156" spans="1:9">
      <c r="A156" s="44"/>
      <c r="B156" s="64"/>
      <c r="C156" s="44"/>
      <c r="D156" s="44"/>
      <c r="E156" s="44"/>
      <c r="F156" s="44" t="s">
        <v>3</v>
      </c>
      <c r="G156" s="44"/>
      <c r="H156" s="44"/>
    </row>
    <row r="159" spans="1:9">
      <c r="G159" s="30" t="s">
        <v>3</v>
      </c>
    </row>
  </sheetData>
  <mergeCells count="57">
    <mergeCell ref="B137:B139"/>
    <mergeCell ref="B125:B127"/>
    <mergeCell ref="B128:B130"/>
    <mergeCell ref="B140:B142"/>
    <mergeCell ref="B53:B55"/>
    <mergeCell ref="B101:B103"/>
    <mergeCell ref="B107:B109"/>
    <mergeCell ref="B65:B67"/>
    <mergeCell ref="B62:B64"/>
    <mergeCell ref="B104:B106"/>
    <mergeCell ref="B110:B112"/>
    <mergeCell ref="B113:B115"/>
    <mergeCell ref="B122:B124"/>
    <mergeCell ref="B116:B118"/>
    <mergeCell ref="B119:B121"/>
    <mergeCell ref="B89:B91"/>
    <mergeCell ref="B59:B61"/>
    <mergeCell ref="B131:B133"/>
    <mergeCell ref="B134:B136"/>
    <mergeCell ref="B26:B28"/>
    <mergeCell ref="B29:B31"/>
    <mergeCell ref="B32:B34"/>
    <mergeCell ref="B35:B37"/>
    <mergeCell ref="B50:B52"/>
    <mergeCell ref="B38:B40"/>
    <mergeCell ref="B47:B49"/>
    <mergeCell ref="B23:B25"/>
    <mergeCell ref="B41:B43"/>
    <mergeCell ref="B44:B46"/>
    <mergeCell ref="D155:F155"/>
    <mergeCell ref="B143:B144"/>
    <mergeCell ref="B68:B70"/>
    <mergeCell ref="B71:B73"/>
    <mergeCell ref="B74:B76"/>
    <mergeCell ref="B77:B79"/>
    <mergeCell ref="B80:B82"/>
    <mergeCell ref="B83:B85"/>
    <mergeCell ref="B86:B88"/>
    <mergeCell ref="B92:B94"/>
    <mergeCell ref="B95:B97"/>
    <mergeCell ref="B98:B100"/>
    <mergeCell ref="B56:B58"/>
    <mergeCell ref="B20:B22"/>
    <mergeCell ref="B14:B16"/>
    <mergeCell ref="B17:B19"/>
    <mergeCell ref="A2:H2"/>
    <mergeCell ref="A3:H3"/>
    <mergeCell ref="B9:D9"/>
    <mergeCell ref="A10:A12"/>
    <mergeCell ref="B10:B12"/>
    <mergeCell ref="C10:C12"/>
    <mergeCell ref="D10:D12"/>
    <mergeCell ref="H10:H12"/>
    <mergeCell ref="E11:E12"/>
    <mergeCell ref="E10:G10"/>
    <mergeCell ref="G11:G12"/>
    <mergeCell ref="F11:F12"/>
  </mergeCells>
  <phoneticPr fontId="6" type="noConversion"/>
  <printOptions horizontalCentered="1" verticalCentered="1"/>
  <pageMargins left="0.51181102362204722" right="0.19685039370078741" top="0.35433070866141736" bottom="0.19685039370078741" header="0.35433070866141736" footer="0.15748031496062992"/>
  <pageSetup paperSize="128" scale="89" orientation="landscape" r:id="rId1"/>
  <headerFooter alignWithMargins="0"/>
  <rowBreaks count="3" manualBreakCount="3">
    <brk id="43" max="7" man="1"/>
    <brk id="79" max="7" man="1"/>
    <brk id="11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C9" sqref="C9"/>
    </sheetView>
  </sheetViews>
  <sheetFormatPr defaultRowHeight="12.75"/>
  <cols>
    <col min="1" max="1" width="3.5703125" style="4" customWidth="1"/>
    <col min="2" max="2" width="21.140625" style="108" customWidth="1"/>
    <col min="3" max="3" width="13.85546875" customWidth="1"/>
    <col min="4" max="4" width="13.28515625" customWidth="1"/>
    <col min="5" max="5" width="13.140625" customWidth="1"/>
    <col min="6" max="6" width="13.5703125" customWidth="1"/>
    <col min="7" max="7" width="8.140625" customWidth="1"/>
    <col min="8" max="8" width="15.140625" customWidth="1"/>
    <col min="9" max="9" width="13.5703125" customWidth="1"/>
    <col min="10" max="10" width="13.7109375" customWidth="1"/>
    <col min="11" max="11" width="8.28515625" customWidth="1"/>
    <col min="12" max="12" width="8.5703125" customWidth="1"/>
  </cols>
  <sheetData>
    <row r="1" spans="1:15" s="1" customFormat="1">
      <c r="A1" s="718" t="s">
        <v>90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</row>
    <row r="2" spans="1:15" s="1" customFormat="1">
      <c r="A2" s="718" t="s">
        <v>91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5" s="1" customFormat="1" ht="17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5" s="1" customFormat="1">
      <c r="A4" s="3" t="s">
        <v>92</v>
      </c>
      <c r="B4" s="105"/>
      <c r="C4" s="139" t="str">
        <f>'INPUT DATA'!D5</f>
        <v>: DESEMBER 2017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13" customFormat="1">
      <c r="A5" s="720" t="s">
        <v>6</v>
      </c>
      <c r="B5" s="719" t="s">
        <v>89</v>
      </c>
      <c r="C5" s="104"/>
      <c r="D5" s="722" t="s">
        <v>37</v>
      </c>
      <c r="E5" s="723"/>
      <c r="F5" s="723"/>
      <c r="G5" s="724"/>
      <c r="H5" s="722" t="s">
        <v>38</v>
      </c>
      <c r="I5" s="723"/>
      <c r="J5" s="723"/>
      <c r="K5" s="724"/>
      <c r="L5" s="714" t="s">
        <v>39</v>
      </c>
      <c r="M5" s="714" t="s">
        <v>40</v>
      </c>
    </row>
    <row r="6" spans="1:15" s="13" customFormat="1">
      <c r="A6" s="720"/>
      <c r="B6" s="719"/>
      <c r="C6" s="725" t="s">
        <v>106</v>
      </c>
      <c r="D6" s="714" t="s">
        <v>75</v>
      </c>
      <c r="E6" s="714" t="s">
        <v>42</v>
      </c>
      <c r="F6" s="714" t="s">
        <v>43</v>
      </c>
      <c r="G6" s="714" t="s">
        <v>44</v>
      </c>
      <c r="H6" s="714" t="s">
        <v>41</v>
      </c>
      <c r="I6" s="714" t="s">
        <v>42</v>
      </c>
      <c r="J6" s="714" t="s">
        <v>43</v>
      </c>
      <c r="K6" s="714" t="s">
        <v>44</v>
      </c>
      <c r="L6" s="721"/>
      <c r="M6" s="721"/>
    </row>
    <row r="7" spans="1:15" s="13" customFormat="1">
      <c r="A7" s="720"/>
      <c r="B7" s="719"/>
      <c r="C7" s="726"/>
      <c r="D7" s="715"/>
      <c r="E7" s="715"/>
      <c r="F7" s="715"/>
      <c r="G7" s="715"/>
      <c r="H7" s="715"/>
      <c r="I7" s="715"/>
      <c r="J7" s="715"/>
      <c r="K7" s="715"/>
      <c r="L7" s="715"/>
      <c r="M7" s="715"/>
    </row>
    <row r="8" spans="1:15" s="14" customFormat="1" ht="13.5" thickBot="1">
      <c r="A8" s="146">
        <v>1</v>
      </c>
      <c r="B8" s="147">
        <v>2</v>
      </c>
      <c r="C8" s="148">
        <v>3</v>
      </c>
      <c r="D8" s="146">
        <v>4</v>
      </c>
      <c r="E8" s="147">
        <v>5</v>
      </c>
      <c r="F8" s="149">
        <v>6</v>
      </c>
      <c r="G8" s="146">
        <v>7</v>
      </c>
      <c r="H8" s="147">
        <v>8</v>
      </c>
      <c r="I8" s="149">
        <v>9</v>
      </c>
      <c r="J8" s="146">
        <v>10</v>
      </c>
      <c r="K8" s="147">
        <v>11</v>
      </c>
      <c r="L8" s="149">
        <v>12</v>
      </c>
      <c r="M8" s="146">
        <v>13</v>
      </c>
      <c r="N8" s="716"/>
      <c r="O8" s="717"/>
    </row>
    <row r="9" spans="1:15" s="2" customFormat="1" ht="18" customHeight="1" thickTop="1">
      <c r="A9" s="140">
        <v>1</v>
      </c>
      <c r="B9" s="141" t="s">
        <v>84</v>
      </c>
      <c r="C9" s="142">
        <f>SUM('POK III '!D17:D86)</f>
        <v>2137004000</v>
      </c>
      <c r="D9" s="143">
        <f>SUM('INPUT DATA'!E14:E142)</f>
        <v>4801219278</v>
      </c>
      <c r="E9" s="143">
        <f>SUM('INPUT DATA'!F14:F142)</f>
        <v>1164348896</v>
      </c>
      <c r="F9" s="144">
        <f>SUM(D9+E9)</f>
        <v>5965568174</v>
      </c>
      <c r="G9" s="145">
        <f>(F9/C9)*100</f>
        <v>279.1556859041911</v>
      </c>
      <c r="H9" s="143">
        <f t="shared" ref="H9:I13" si="0">D9</f>
        <v>4801219278</v>
      </c>
      <c r="I9" s="143">
        <f t="shared" si="0"/>
        <v>1164348896</v>
      </c>
      <c r="J9" s="143">
        <f>SUM(H9:I9)</f>
        <v>5965568174</v>
      </c>
      <c r="K9" s="145">
        <f>(J9/C9)*100</f>
        <v>279.1556859041911</v>
      </c>
      <c r="L9" s="7">
        <f>SUM('POK III '!M17:M86)/23</f>
        <v>104.34782608695652</v>
      </c>
      <c r="M9" s="143"/>
    </row>
    <row r="10" spans="1:15" s="2" customFormat="1" ht="18" customHeight="1">
      <c r="A10" s="5">
        <v>2</v>
      </c>
      <c r="B10" s="106" t="s">
        <v>85</v>
      </c>
      <c r="C10" s="6">
        <f>SUM('POK III '!D92:D98)</f>
        <v>158794000</v>
      </c>
      <c r="D10" s="7">
        <f>SUM('POK III '!E92:E98)</f>
        <v>137824390</v>
      </c>
      <c r="E10" s="7">
        <f>SUM('POK III '!F92:F98)</f>
        <v>12444000</v>
      </c>
      <c r="F10" s="7">
        <f>SUM(D10+E10)</f>
        <v>150268390</v>
      </c>
      <c r="G10" s="8">
        <f>(F10/C10)*100</f>
        <v>94.631025101704097</v>
      </c>
      <c r="H10" s="143">
        <f t="shared" si="0"/>
        <v>137824390</v>
      </c>
      <c r="I10" s="143">
        <f t="shared" si="0"/>
        <v>12444000</v>
      </c>
      <c r="J10" s="143">
        <f>SUM(H10:I10)</f>
        <v>150268390</v>
      </c>
      <c r="K10" s="145">
        <f>(J10/C10)*100</f>
        <v>94.631025101704097</v>
      </c>
      <c r="L10" s="7">
        <f>SUM('POK III '!M92:M98)/4</f>
        <v>75</v>
      </c>
      <c r="M10" s="7"/>
    </row>
    <row r="11" spans="1:15" s="2" customFormat="1" ht="18" customHeight="1">
      <c r="A11" s="5">
        <v>3</v>
      </c>
      <c r="B11" s="106" t="s">
        <v>86</v>
      </c>
      <c r="C11" s="6">
        <f>SUM('POK III '!D101:D107)</f>
        <v>182650000</v>
      </c>
      <c r="D11" s="7">
        <f>SUM('POK III '!E101:E107)</f>
        <v>92260500</v>
      </c>
      <c r="E11" s="7">
        <f>SUM('POK III '!F101:F107)</f>
        <v>70820100</v>
      </c>
      <c r="F11" s="7">
        <f>SUM(D11+E11)</f>
        <v>163080600</v>
      </c>
      <c r="G11" s="8">
        <f>(F11/C11)*100</f>
        <v>89.285847248836575</v>
      </c>
      <c r="H11" s="143">
        <f t="shared" si="0"/>
        <v>92260500</v>
      </c>
      <c r="I11" s="143">
        <f t="shared" si="0"/>
        <v>70820100</v>
      </c>
      <c r="J11" s="143">
        <f>SUM(H11:I11)</f>
        <v>163080600</v>
      </c>
      <c r="K11" s="145">
        <f>(J11/C11)*100</f>
        <v>89.285847248836575</v>
      </c>
      <c r="L11" s="7">
        <f>SUM('POK III '!M101:M107)/3</f>
        <v>100</v>
      </c>
      <c r="M11" s="7"/>
    </row>
    <row r="12" spans="1:15" s="2" customFormat="1" ht="18" customHeight="1">
      <c r="A12" s="5">
        <v>4</v>
      </c>
      <c r="B12" s="106" t="s">
        <v>87</v>
      </c>
      <c r="C12" s="6">
        <f>SUM('POK III '!D110:D140)</f>
        <v>468172000</v>
      </c>
      <c r="D12" s="7">
        <f>SUM('POK III '!E110:E140)</f>
        <v>186627980</v>
      </c>
      <c r="E12" s="7">
        <f>SUM('POK III '!F110:F140)</f>
        <v>251986200</v>
      </c>
      <c r="F12" s="7">
        <f>SUM(D12+E12)</f>
        <v>438614180</v>
      </c>
      <c r="G12" s="8">
        <f>(F12/C12)*100</f>
        <v>93.686546824671282</v>
      </c>
      <c r="H12" s="143">
        <f t="shared" si="0"/>
        <v>186627980</v>
      </c>
      <c r="I12" s="143">
        <f t="shared" si="0"/>
        <v>251986200</v>
      </c>
      <c r="J12" s="143">
        <f>SUM(H12:I12)</f>
        <v>438614180</v>
      </c>
      <c r="K12" s="145">
        <f>(J12/C12)*100</f>
        <v>93.686546824671282</v>
      </c>
      <c r="L12" s="7">
        <f>SUM('POK III '!M110:M140)/9</f>
        <v>122.22222222222223</v>
      </c>
      <c r="M12" s="7"/>
    </row>
    <row r="13" spans="1:15" s="2" customFormat="1" ht="18" customHeight="1">
      <c r="A13" s="9">
        <v>5</v>
      </c>
      <c r="B13" s="107" t="s">
        <v>88</v>
      </c>
      <c r="C13" s="10">
        <f>SUM('POK III '!D143:D145)</f>
        <v>33150000</v>
      </c>
      <c r="D13" s="11">
        <f>SUM('POK III '!E143:E145)</f>
        <v>13960500</v>
      </c>
      <c r="E13" s="11">
        <f>SUM('POK III '!F143:F145)</f>
        <v>17375000</v>
      </c>
      <c r="F13" s="11">
        <f>SUM(D13+E13)</f>
        <v>31335500</v>
      </c>
      <c r="G13" s="12">
        <f>(F13/C13)*100</f>
        <v>94.526395173453992</v>
      </c>
      <c r="H13" s="143">
        <f t="shared" si="0"/>
        <v>13960500</v>
      </c>
      <c r="I13" s="143">
        <f t="shared" si="0"/>
        <v>17375000</v>
      </c>
      <c r="J13" s="143">
        <f>SUM(H13:I13)</f>
        <v>31335500</v>
      </c>
      <c r="K13" s="145">
        <f>(J13/C13)*100</f>
        <v>94.526395173453992</v>
      </c>
      <c r="L13" s="11">
        <f>SUM('POK III '!M143:M145)/8</f>
        <v>12.5</v>
      </c>
      <c r="M13" s="11"/>
    </row>
    <row r="14" spans="1:15" s="18" customFormat="1" ht="20.25" customHeight="1">
      <c r="A14" s="15"/>
      <c r="B14" s="150" t="s">
        <v>104</v>
      </c>
      <c r="C14" s="17">
        <f>SUM(C9:C13)</f>
        <v>2979770000</v>
      </c>
      <c r="D14" s="17">
        <f t="shared" ref="D14:J14" si="1">SUM(D9:D13)</f>
        <v>5231892648</v>
      </c>
      <c r="E14" s="17">
        <f t="shared" si="1"/>
        <v>1516974196</v>
      </c>
      <c r="F14" s="17">
        <f t="shared" si="1"/>
        <v>6748866844</v>
      </c>
      <c r="G14" s="17">
        <f>SUM(G9:G13)/5</f>
        <v>130.25710005057141</v>
      </c>
      <c r="H14" s="17">
        <f t="shared" si="1"/>
        <v>5231892648</v>
      </c>
      <c r="I14" s="17">
        <f t="shared" si="1"/>
        <v>1516974196</v>
      </c>
      <c r="J14" s="17">
        <f t="shared" si="1"/>
        <v>6748866844</v>
      </c>
      <c r="K14" s="17">
        <f>SUM(K9:K13)/5</f>
        <v>130.25710005057141</v>
      </c>
      <c r="L14" s="17">
        <f>SUM(L9:L13)/5</f>
        <v>82.81400966183574</v>
      </c>
      <c r="M14" s="16"/>
    </row>
  </sheetData>
  <mergeCells count="18">
    <mergeCell ref="L5:L7"/>
    <mergeCell ref="C6:C7"/>
    <mergeCell ref="D6:D7"/>
    <mergeCell ref="N8:O8"/>
    <mergeCell ref="A1:M1"/>
    <mergeCell ref="A2:M2"/>
    <mergeCell ref="I6:I7"/>
    <mergeCell ref="J6:J7"/>
    <mergeCell ref="K6:K7"/>
    <mergeCell ref="B5:B7"/>
    <mergeCell ref="A5:A7"/>
    <mergeCell ref="M5:M7"/>
    <mergeCell ref="E6:E7"/>
    <mergeCell ref="F6:F7"/>
    <mergeCell ref="G6:G7"/>
    <mergeCell ref="H6:H7"/>
    <mergeCell ref="D5:G5"/>
    <mergeCell ref="H5:K5"/>
  </mergeCells>
  <pageMargins left="0.51181102362204722" right="0.51181102362204722" top="0.74803149606299213" bottom="0.74803149606299213" header="0.31496062992125984" footer="0.31496062992125984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INPUT DATA</vt:lpstr>
      <vt:lpstr>POK I</vt:lpstr>
      <vt:lpstr>POK II </vt:lpstr>
      <vt:lpstr>POK III </vt:lpstr>
      <vt:lpstr>POK IV</vt:lpstr>
      <vt:lpstr>CAPAIAN PER BIDANG</vt:lpstr>
      <vt:lpstr>'INPUT DATA'!Print_Area</vt:lpstr>
      <vt:lpstr>'POK I'!Print_Area</vt:lpstr>
      <vt:lpstr>'POK II '!Print_Area</vt:lpstr>
      <vt:lpstr>'POK III '!Print_Area</vt:lpstr>
      <vt:lpstr>'POK IV'!Print_Area</vt:lpstr>
      <vt:lpstr>'POK I'!Print_Titles</vt:lpstr>
      <vt:lpstr>'POK II '!Print_Titles</vt:lpstr>
      <vt:lpstr>'POK III '!Print_Titles</vt:lpstr>
      <vt:lpstr>'POK IV'!Print_Titles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Sekertariat</dc:creator>
  <cp:lastModifiedBy>centini</cp:lastModifiedBy>
  <cp:lastPrinted>2018-01-02T06:40:10Z</cp:lastPrinted>
  <dcterms:created xsi:type="dcterms:W3CDTF">2009-04-13T14:10:53Z</dcterms:created>
  <dcterms:modified xsi:type="dcterms:W3CDTF">2018-04-09T01:19:09Z</dcterms:modified>
</cp:coreProperties>
</file>