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ATA DANANG\My Document\TELAAH SEJAWAT 2021\"/>
    </mc:Choice>
  </mc:AlternateContent>
  <bookViews>
    <workbookView xWindow="0" yWindow="0" windowWidth="20490" windowHeight="7755" activeTab="2"/>
  </bookViews>
  <sheets>
    <sheet name="KK-1" sheetId="1" r:id="rId1"/>
    <sheet name="KK-2" sheetId="2" r:id="rId2"/>
    <sheet name="KK-3" sheetId="3" r:id="rId3"/>
  </sheets>
  <definedNames>
    <definedName name="_GoBack" localSheetId="0">'KK-1'!#REF!</definedName>
    <definedName name="_xlnm.Print_Titles" localSheetId="1">'KK-2'!$4:$4</definedName>
    <definedName name="Z_A2A25668_97F1_464C_B8E3_C116F76087F0_.wvu.PrintArea" localSheetId="0" hidden="1">'KK-1'!$A$1:$F$106</definedName>
    <definedName name="Z_A2A25668_97F1_464C_B8E3_C116F76087F0_.wvu.PrintTitles" localSheetId="1" hidden="1">'KK-2'!$4:$4</definedName>
  </definedNames>
  <calcPr calcId="152511"/>
  <customWorkbookViews>
    <customWorkbookView name="Dicka Ichsan Prabantoro, A.Md. - Personal View" guid="{A2A25668-97F1-464C-B8E3-C116F76087F0}" mergeInterval="0" personalView="1" maximized="1" xWindow="-11" yWindow="-11" windowWidth="1942" windowHeight="10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30" i="1" l="1"/>
  <c r="F23" i="1" l="1"/>
  <c r="F14" i="1"/>
  <c r="F71" i="1" l="1"/>
  <c r="F72" i="1"/>
  <c r="F73" i="1"/>
  <c r="F74" i="1"/>
  <c r="F34" i="1" l="1"/>
  <c r="F35" i="1"/>
  <c r="F37" i="1" l="1"/>
  <c r="F29" i="1"/>
  <c r="F28" i="1"/>
  <c r="F38" i="1" s="1"/>
  <c r="E61" i="2" l="1"/>
  <c r="F75" i="1"/>
  <c r="F76" i="1"/>
  <c r="E63" i="2" s="1"/>
  <c r="F90" i="1"/>
  <c r="F91" i="1"/>
  <c r="F98" i="1"/>
  <c r="E82" i="2" s="1"/>
  <c r="F100" i="1"/>
  <c r="E84" i="2" s="1"/>
  <c r="F101" i="1"/>
  <c r="E85" i="2" s="1"/>
  <c r="E28" i="2"/>
  <c r="F97" i="1"/>
  <c r="F99" i="1"/>
  <c r="E83" i="2" s="1"/>
  <c r="F96" i="1"/>
  <c r="F92" i="1"/>
  <c r="E77" i="2" s="1"/>
  <c r="F87" i="1"/>
  <c r="F88" i="1"/>
  <c r="E73" i="2" s="1"/>
  <c r="F89" i="1"/>
  <c r="F86" i="1"/>
  <c r="F82" i="1"/>
  <c r="F83" i="1"/>
  <c r="E69" i="2" s="1"/>
  <c r="F80" i="1"/>
  <c r="E66" i="2" s="1"/>
  <c r="F81" i="1"/>
  <c r="F79" i="1"/>
  <c r="E65" i="2" s="1"/>
  <c r="B38" i="2"/>
  <c r="B12" i="3" s="1"/>
  <c r="B5" i="2"/>
  <c r="B6" i="3" s="1"/>
  <c r="D84" i="2"/>
  <c r="D85" i="2"/>
  <c r="D80" i="2"/>
  <c r="D81" i="2"/>
  <c r="D82" i="2"/>
  <c r="D83" i="2"/>
  <c r="D79" i="2"/>
  <c r="B79" i="2"/>
  <c r="B18" i="3" s="1"/>
  <c r="E81" i="2"/>
  <c r="E80" i="2"/>
  <c r="D72" i="2"/>
  <c r="D73" i="2"/>
  <c r="D74" i="2"/>
  <c r="D75" i="2"/>
  <c r="D76" i="2"/>
  <c r="D77" i="2"/>
  <c r="D71" i="2"/>
  <c r="D69" i="2"/>
  <c r="B71" i="2"/>
  <c r="B17" i="3" s="1"/>
  <c r="E72" i="2"/>
  <c r="E74" i="2"/>
  <c r="E75" i="2"/>
  <c r="E76" i="2"/>
  <c r="E68" i="2"/>
  <c r="D66" i="2"/>
  <c r="D67" i="2"/>
  <c r="D68" i="2"/>
  <c r="D65" i="2"/>
  <c r="D58" i="2"/>
  <c r="B65" i="2"/>
  <c r="B16" i="3" s="1"/>
  <c r="B58" i="2"/>
  <c r="B15" i="3" s="1"/>
  <c r="D59" i="2"/>
  <c r="D60" i="2"/>
  <c r="D61" i="2"/>
  <c r="D62" i="2"/>
  <c r="D63" i="2"/>
  <c r="D52" i="2"/>
  <c r="D53" i="2"/>
  <c r="D54" i="2"/>
  <c r="D55" i="2"/>
  <c r="D56" i="2"/>
  <c r="D51" i="2"/>
  <c r="E52" i="2"/>
  <c r="E53" i="2"/>
  <c r="E54" i="2"/>
  <c r="E55" i="2"/>
  <c r="E56" i="2"/>
  <c r="E51" i="2"/>
  <c r="B51" i="2"/>
  <c r="B39" i="2"/>
  <c r="B13" i="3"/>
  <c r="E60" i="2"/>
  <c r="E62" i="2"/>
  <c r="E58" i="2"/>
  <c r="B14" i="3"/>
  <c r="B32" i="2"/>
  <c r="B18" i="2"/>
  <c r="B9" i="3" s="1"/>
  <c r="B10" i="2"/>
  <c r="B8" i="3" s="1"/>
  <c r="B6" i="2"/>
  <c r="E40" i="2"/>
  <c r="E41" i="2"/>
  <c r="E42" i="2"/>
  <c r="E43" i="2"/>
  <c r="E44" i="2"/>
  <c r="E45" i="2"/>
  <c r="E46" i="2"/>
  <c r="E47" i="2"/>
  <c r="E48" i="2"/>
  <c r="E49" i="2"/>
  <c r="E39" i="2"/>
  <c r="D40" i="2"/>
  <c r="D41" i="2"/>
  <c r="D42" i="2"/>
  <c r="D43" i="2"/>
  <c r="D44" i="2"/>
  <c r="D45" i="2"/>
  <c r="D46" i="2"/>
  <c r="D47" i="2"/>
  <c r="D48" i="2"/>
  <c r="D49" i="2"/>
  <c r="D39" i="2"/>
  <c r="E34" i="2"/>
  <c r="E35" i="2"/>
  <c r="E36" i="2"/>
  <c r="D33" i="2"/>
  <c r="D34" i="2"/>
  <c r="D35" i="2"/>
  <c r="D36" i="2"/>
  <c r="E32" i="2"/>
  <c r="D32" i="2"/>
  <c r="E30" i="2"/>
  <c r="D30" i="2"/>
  <c r="E29" i="2"/>
  <c r="D28" i="2"/>
  <c r="D29" i="2"/>
  <c r="E27" i="2"/>
  <c r="D27" i="2"/>
  <c r="B10" i="3"/>
  <c r="B7" i="3"/>
  <c r="E21" i="2"/>
  <c r="E22" i="2"/>
  <c r="E23" i="2"/>
  <c r="E24" i="2"/>
  <c r="E25" i="2"/>
  <c r="E26" i="2"/>
  <c r="E20" i="2"/>
  <c r="D19" i="2"/>
  <c r="D20" i="2"/>
  <c r="D21" i="2"/>
  <c r="D22" i="2"/>
  <c r="D23" i="2"/>
  <c r="D24" i="2"/>
  <c r="D25" i="2"/>
  <c r="D26" i="2"/>
  <c r="E19" i="2"/>
  <c r="E18" i="2"/>
  <c r="D18" i="2"/>
  <c r="E11" i="2"/>
  <c r="E12" i="2"/>
  <c r="E13" i="2"/>
  <c r="E14" i="2"/>
  <c r="E15" i="2"/>
  <c r="E16" i="2"/>
  <c r="D12" i="2"/>
  <c r="D13" i="2"/>
  <c r="D14" i="2"/>
  <c r="D15" i="2"/>
  <c r="D16" i="2"/>
  <c r="D11" i="2"/>
  <c r="D10" i="2"/>
  <c r="D7" i="2"/>
  <c r="D8" i="2"/>
  <c r="D6" i="2"/>
  <c r="E7" i="2"/>
  <c r="E8" i="2"/>
  <c r="F61" i="1"/>
  <c r="E10" i="2"/>
  <c r="E79" i="2"/>
  <c r="E6" i="2"/>
  <c r="F69" i="1"/>
  <c r="F93" i="1" l="1"/>
  <c r="F102" i="1"/>
  <c r="F84" i="1"/>
  <c r="E57" i="2"/>
  <c r="E86" i="2"/>
  <c r="D86" i="2"/>
  <c r="F86" i="2" s="1"/>
  <c r="C18" i="3" s="1"/>
  <c r="D50" i="2"/>
  <c r="D31" i="2"/>
  <c r="E31" i="2"/>
  <c r="D57" i="2"/>
  <c r="F57" i="2" s="1"/>
  <c r="C14" i="3" s="1"/>
  <c r="E50" i="2"/>
  <c r="E17" i="2"/>
  <c r="D17" i="2"/>
  <c r="E9" i="2"/>
  <c r="D9" i="2"/>
  <c r="F77" i="1"/>
  <c r="E71" i="2"/>
  <c r="E59" i="2"/>
  <c r="D64" i="2" s="1"/>
  <c r="E67" i="2"/>
  <c r="D70" i="2" s="1"/>
  <c r="F103" i="1" l="1"/>
  <c r="E70" i="2"/>
  <c r="F9" i="2"/>
  <c r="C7" i="3" s="1"/>
  <c r="F50" i="2"/>
  <c r="C13" i="3" s="1"/>
  <c r="F31" i="2"/>
  <c r="C9" i="3" s="1"/>
  <c r="F17" i="2"/>
  <c r="C8" i="3" s="1"/>
  <c r="F41" i="1"/>
  <c r="F45" i="1" s="1"/>
  <c r="F46" i="1" s="1"/>
  <c r="F105" i="1" s="1"/>
  <c r="F70" i="2"/>
  <c r="C16" i="3" s="1"/>
  <c r="E64" i="2"/>
  <c r="F64" i="2" s="1"/>
  <c r="C15" i="3" s="1"/>
  <c r="E78" i="2"/>
  <c r="D78" i="2"/>
  <c r="F78" i="2" l="1"/>
  <c r="C17" i="3" s="1"/>
  <c r="D13" i="3"/>
  <c r="E33" i="2"/>
  <c r="E37" i="2" s="1"/>
  <c r="D37" i="2" l="1"/>
  <c r="F37" i="2" s="1"/>
  <c r="C10" i="3" s="1"/>
  <c r="D7" i="3" s="1"/>
  <c r="D20" i="3" s="1"/>
  <c r="D21" i="3" s="1"/>
</calcChain>
</file>

<file path=xl/sharedStrings.xml><?xml version="1.0" encoding="utf-8"?>
<sst xmlns="http://schemas.openxmlformats.org/spreadsheetml/2006/main" count="540" uniqueCount="447">
  <si>
    <t>STANDAR</t>
  </si>
  <si>
    <t>PERTANYAAN</t>
  </si>
  <si>
    <t>NOMOR PERTANYAAN</t>
  </si>
  <si>
    <t>NILAI RATA2 STANDAR RINCI</t>
  </si>
  <si>
    <t xml:space="preserve">JUMLAH </t>
  </si>
  <si>
    <t>JUMLAH</t>
  </si>
  <si>
    <t>90% - 100%</t>
  </si>
  <si>
    <t>Sangat Baik</t>
  </si>
  <si>
    <t>Baik</t>
  </si>
  <si>
    <t>KERTAS KERJA 1</t>
  </si>
  <si>
    <t>LANGKAH KERJA</t>
  </si>
  <si>
    <t>KRITERIA PENILAIAN</t>
  </si>
  <si>
    <t>-Nilai 10 jika LHA telah didistribusikan kepada pihak yang berkepentingan.
-Nilai 0 jika LHA tidak didistribusikan kepada pihak yang berkepentingan.</t>
  </si>
  <si>
    <t>Petunjuk Pengisian:</t>
  </si>
  <si>
    <t>NILAI RATA-RATA</t>
  </si>
  <si>
    <t>-Nilai 20 jika APIP telah melakukan evaluasi atas efektivitas pengendalian intern pada level entitas.
-Nilai 0 jika APIP belum melakukan evaluasi atas efektivitas pengendalian intern pada level entitas.</t>
  </si>
  <si>
    <t>-Nilai 20 jika APIP memiliki kebijakan dan prosedur yang memadai mengenai pengendalian akses, penyimpanan, dan masa retensi atas informasi audit intern termasuk pengungkapan informasi kepada pihak lain.
-Nilai 0 jika APIP belum memiliki kebijakan dan prosedur yang memadai mengenai pengendalian akses, penyimpanan, dan masa retensi atas informasi audit intern termasuk pengungkapan informasi kepada pihak lain.</t>
  </si>
  <si>
    <t>Nilai diperoleh dari perbandingan antara jumlah auditor yang telah memenuhi dibandingkan dengan jumlah seluruh auditor dikalikan dengan bobot.</t>
  </si>
  <si>
    <t xml:space="preserve">Nilai diperoleh dari perbandingan antara jumlah auditor yang telah memenuhi dibandingkan dengan jumlah seluruh auditor dikalikan dengan bobot.
</t>
  </si>
  <si>
    <t>-Nilai 10 jika terdapat konflik kepentingan dan auditor melaporkan atau jika tidak terdapat bukti adanya konflik kepentingan.
-Nilai 0 jika terdapat konflik kepentingan namun auditor tidak melaporkan.</t>
  </si>
  <si>
    <t>-Nilai 10 jika tim audit telah memperoleh saran dan/atau asistensi yang kompeten dari tenaga ahli.
-Nilai 0 jika tim audit membutuhkan namun tidak memperoleh saran dan asistensi yang kompeten dari tenaga ahli.
- NA jika tidak terdapat penugasan yang membutuhkan tenaga ahli.</t>
  </si>
  <si>
    <t>- Nilai 20 jika LHA  telah diselesaikan tepat waktu.
- Nilai 0 jika LHA tidak diselesaikan tepat waktu.</t>
  </si>
  <si>
    <t xml:space="preserve">Cek dan analisis dalam uraian kertas kerja apakah auditor menggunakan teknik audit berbantuan komputer (TABK) dan teknik analisis data lainnya untuk menghasilkan simpulan atas langkah kerja yang telah dilaksanakan.
</t>
  </si>
  <si>
    <t>Lakukan penilaian terhadap kecermatan profesional: 
a. formulasi tujuan penugasan audit intern;
b. penentuan ruang lingkup, termasuk evaluasi risiko audit intern;
c. pemilihan pengujian dan hasilnya. 
d. pemilihan jenis dan tingkat sumber daya yang tersedia untuk mencapai tujuan penugasan audit intern;
e. penentuan signifikan tidaknya risiko yang diidentifikasi dalam audit intern dan efek/dampaknya;
f. pengumpulan dan pengujian bukti audit intern;
g. penentuan kompetensi, integritas, dan kesimpulan yang diambil pihak lain (misal, penggunaan tenaga ahli atau hasil konfirmasi dari pihak lain) yang berkaitan dengan penugasan audit intern.</t>
  </si>
  <si>
    <t>Cek daftar surat tugas yang bersifat asurans untuk memastikan bahwa auditor telah memperoleh saran dan asistensi dari tenaga ahli jika penugasan tersebut membutuhkan saran dari tenaga ahli. Lakukan permintaan keterangan apakah tim audit telah memperoleh saran dan asistensi yang kompeten dari tenaga ahli.</t>
  </si>
  <si>
    <t>Cek dan analisis dokumen hasil penilaian profesional yang dilakukan auditor untuk meyakinkan apakah penilaian yang dibuat auditor telah mempertimbangkan kualifikasi profesional, kompetensi, dan pengalaman yang relevan, independensi, dan proses pengendalian kualitas dari tenaga ahli tersebut sebelum menerima pekerjaan.</t>
  </si>
  <si>
    <t>Analisis catatan/bukti/kertas kerja hasil supervisi atas pekerjaan yang telah dilaksanakan profesional untuk meyakinkan apakah supervisi yang dilakukan telah memadai sebagaimana supervisi terhadap auditor.</t>
  </si>
  <si>
    <t>Lakukan permintaan keterangan dengan tim, dalam penugasan konsultasi, apakah auditor telah mempertimbangkan:
a. kebutuhan dan harapan klien, termasuk sifat, waktu, dan komunikasi hasil penugasan;
b. kompleksitas dan lingkup pekerjaan yang diperlukan untuk mencapai tujuan penugasan; dan
c. biaya kegiatan konsultasi dikaitkan dengan manfaat potensial.</t>
  </si>
  <si>
    <t>Cek laporan hasil penilaian intern (telaah sejawat internal) dan peraturan terkait untuk meyakinkan apakah penilaian intern telah dilakukan secara berkala terhadap semua aspek kegiatan audit intern.</t>
  </si>
  <si>
    <t>Cek dan analisis laporan hasil penilaian ekstern (telaah sejawat dengan kementerian lain) untuk meyakinkan apakah penilaian ekstern telah dilakukan secara berkala terhadap semua aspek kegiatan audit intern.</t>
  </si>
  <si>
    <t>Lakukan permintaan keterangan dengan pejabat terkait untuk memastikan bahwa pimpinan APIP telah mengkomunikasikan dampak dalam hal terdapat pembatasan sumber daya (pendanaan, SDM, dll) kepada pimpinan kementerian/lembaga/pemerintah daerah.</t>
  </si>
  <si>
    <t>1. Cek apakah terdapat aturan/prosedur/pedoman terkait audit intern yang berlaku di lingkungan APIP yang ditelaah. 
2. Dalam hal aturan/prosedur/pedoman terkait audit intern tersebut dikomunikasikan secara elektronik, cek website atau aplikasi publikasi untuk memastikan bahwa aturan/prosedur/pedoman terkait audit intern tersebut telah dipublikasi. Dalam hal aturan/prosedur/pedoman terkait audit intern tersebut dikomunikasikan secara tatap muka, cek daftar hadir dan undangan sosialisasi/PKS untuk meyakinkan seluruh auditor telah dikomunikasikan.
3. Lakukan permintaan keterangan dengan auditor secara sampling untuk memastikan apakah auditor telah memahami pedoman yang dimaksud.</t>
  </si>
  <si>
    <t>Analisis dokumen pengaduan masyarakat dan dokumen penanganannya oleh APIP untuk meyakinkan apakah penanganan pengaduan masyarakat telah dilaksanakan sesuai dengan mekanisme yang telah ditetapkan.</t>
  </si>
  <si>
    <t>Cek notula hasil rapat/koordinasi terkait rencana kegiatan audit intern tahunan dengan auditor eksternal dan/atau auditor lainnya untuk memastikan lingkup penugasan yang tepat dan meminimalkan duplikasi kegiatan.</t>
  </si>
  <si>
    <t>Cek apakah terdapat aturan/SOP terkait mekanisme tindak lanjut pengaduan masyarakat yang berlaku di lingkungan APIP.</t>
  </si>
  <si>
    <t>Cek Laporan Hasil Audit Tata Kelola di level makro dan mikro untuk meyakinkan bahwa audit tata kelola di level makro dan mikro sudah dilakukan oleh APIP. Lakukan permintaan keterangan kepada pejabat terkait untuk meyakinkan bahwa APIP telah melakukan audit tata kelola di level makro dan mikro.</t>
  </si>
  <si>
    <t>Cek dan analisis laporan hasil audit atas manajemen risiko untuk meyakinkan bahwa APIP telah melakukan audit atas manajemen risiko untuk organisasi yang telah cukup matang menerapkan sistem manajemen risiko. Cek dan analisis laporan/surat/nota dinas hasil kegiatan terkait pengembangan sistem manajemen risiko di organisasi K/L atau Pemda untuk meyakinkan apakah APIP telah berperan aktif memberikan dukungan berkelanjutan dalam mengembangkan dan memelihara sistem manajemen risiko di lingkungan K/L atau Pemda tersebut. Lakukan permintaan keterangan kepada pihak terkait untuk meyakinkan apa yang telah dilakukan APIP sesuai dengan kondisi organisasi dalam menerapkan sistem manajemen risiko.</t>
  </si>
  <si>
    <t>Verifikasi dan analisis kertas kerja audit untuk meyakinkan apakah auditor telah mengidentifikasi informasi yang cukup, andal, relevan dan berguna untuk mencapai tujuan penugasan. Jika terdapat informasi yang kurang cukup, andal, relevan atau berguna, lakukan permintaan keterangan dengan pihak terkait untuk meyakinkan kondisi yang terjadi.</t>
  </si>
  <si>
    <t xml:space="preserve">Verifikasi dan analisis kertas kerja audit untuk meyakinkan apakah simpulan termasuk rekomendasi telah berdasarkan analisis dan evaluasi yang tepat. Jika terdapat simpulan yang tidak berdasarkan analisis atau tidak terdapat simpulan atas hasil penugasan, lakukan permintaan keterangan dengan pihak terkait untuk meyakinkan kondisi yang terjadi. 
misalnya:
cek simpulan audit apakah bisa menjawab tujuan audit yang telah ditetapkan.
</t>
  </si>
  <si>
    <t>Cek apakah terdapat aturan/prosedur terkait pengendalian akses, penyimpanan, dan masa retensi atas informasi hasil audit termasuk pengungkapan informasi kepada pihak lain.</t>
  </si>
  <si>
    <t>Cek seluruh kertas kerja audit untuk meyakinkan apakah kertas kerja audit telah disupervisi dan telah dilakukan secara memadai oleh pengendali teknis dan ketua tim dalam rangka memastikan tercapainya sasaran, terjaminnya kualitas dan meningkatnya kompetensi auditor.</t>
  </si>
  <si>
    <t>-Nilai 20 jika simpulan dan hasil penugasan telah berdasarkan analisis dan evaluasi yang tepat.
-Nilai 14 jika simpulan dan hasil penugasan hanya sebagian berdasarkan analisis dan evaluasi yang tepat.
-Nilai 7 jika simpulan dan hasil penugasan tidak berdasarkan analisis dan evaluasi yang tepat
-Nilai 0 jika tidak terdapat simpulan dan hasil penugasan.</t>
  </si>
  <si>
    <t>-Nilai 20 jika informasi yang diidentifikasi seluruhnya  telah cukup, andal, relevan dan berguna untuk mencapai tujuan penugasan.
-Nilai 14 jika informasi yang diidentifikasi sebagian besar  telah cukup, andal, relevan dan berguna untuk mencapai tujuan penugasan.
-Nilai 7 jika informasi yang diidentifikasi sebagian besar  kurang cukup, andal, relevan dan berguna untuk mencapai tujuan penugasantelah lengkap terpenuhi.
-Nilai 0 jika tidak terdapat informasi yang diidentifikasi.</t>
  </si>
  <si>
    <t>Cek dan analisis laporan hasil penugasan untuk meyakinkan apakah auditor telah mencantumkan kinerja auditi yang memuaskan dalam laporan hasil penugasan.</t>
  </si>
  <si>
    <t>- Nilai 10 jika kinerja auditi yang memuaskan telah dicantumkan dalam laporan hasil penugasan.
- Nilai 0 jika kinerja auditi yang memuaskan tidak dicantumkan dalam laporan hasil penugasan.</t>
  </si>
  <si>
    <t>Bandingkan dan analisis kertas kerja audit, BAPHP (Berita Acara Pembahasan Hasil Pengawasan) dan laporan hasil penugasan untuk meyakinkan apakah laporan hasil penugasan telah lengkap, akurat, objektif, meyakinkan, konstruktif, jelas serta ringkas.</t>
  </si>
  <si>
    <t>Cek apakah terdapat LHA koreksi/perbaikan/ralat. Jika terdapat LHA koreksi, verifikasi surat/bukti penyampaian LHA koreksi untuk meyakinkan apakah LHA koreksi telah disampaikan kepada auditi dan pihak lain tersebut.</t>
  </si>
  <si>
    <t>Cek dan verifikasi bukti penyampaian laporan hasil penugasan untuk meyakinkan bahwa laporan telah didistribusikan kepada pihak yang berkepentingan.</t>
  </si>
  <si>
    <t>Cek apakah terdapat SOP/ketentuan tentang pemantauan tindak lanjut yang berlaku di lingkungan internal APIP.</t>
  </si>
  <si>
    <t>Cek surat terkait pemantauan tindak lanjut yang disampaikan kepada auditi atau surat tugas pelaksanaan tindak lanjut untuk meyakinkan apakah auditor telah mengingatkan auditi dan mendorong pelaksanaan tindak lanjut.</t>
  </si>
  <si>
    <t xml:space="preserve">Cek dan analisis berita acara pembahasan tindak lanjut atau surat keluar terkait penilaian tindak lanjut dari auditor untuk meyakinkan apakah auditor telah menilai efektivitas penyelesaian tindak lanjut dalam hal auditi menindaklanjuti dengan cara yang berlainan.
</t>
  </si>
  <si>
    <t xml:space="preserve">Cek dan analisis matriks tindak lanjut atau dokumen lain yang relevan atau LHA tahun yang diperiksa dan dokumentasi pelaksanaan tindak lanjut atas LHA sebelumnya dengan area yang sama untuk meyakinkan apakah auditor telah menuangkan penjelasan atas rekomendasi yang belum ditindaklanjuti atas audit sebelumnya pada matriks tindak lanjut atau pada LHA tahun yang diperiksa. </t>
  </si>
  <si>
    <t xml:space="preserve">-Nilai 20 jika auditor telah menetapkan ruang lingkup yang memadai untuk mencapai tujuan.
-Nilai 10 jika auditor telah menetapkan ruang lingkup namun kurang memadai untuk mencapai tujuan.
-Nilai 0 jika auditor tidak menetapkan ruang lingkup.
</t>
  </si>
  <si>
    <t>Lakukan permintaan keterangan untuk meyakinkan bahwa APIP telah memiliki hasil penilaian telaah sejawat internal atau eksternal dengan nilai minimal "BAIK". Cek dan verifikasi laporan hasil penugasan untuk meyakinkan apakah terdapat pernyataan dalam laporan tsb bahwa kegiatan audit intern telah “Dilaksanakan Sesuai dengan Standar”.</t>
  </si>
  <si>
    <t>Cek dan analisis Program Kerja Audit untuk meyakinkan bahwa tujuan umum dan tujuan prosedur/sasaran audit (tujuan spesifik) telah ditetapkan secara memadai.</t>
  </si>
  <si>
    <t xml:space="preserve">Cek dan analisis Program Kerja Audit apakah ruang lingkup telah ditetapkan secara memadai untuk mencapai tujuan audit. Jika tidak terdapat, Cek dan analisis LHA apakah auditor telah menetapkan ruang lingkup yang memadai untuk mencapai tujuan audit.
</t>
  </si>
  <si>
    <t>Cek dan verifikasi PKPT dan Surat Tugas untuk meyakinkan apakah auditor telah menentukan sumber daya yang cukup dan sesuai untuk mencapai tujuan penugasan dengan mempertimbangkan sifat dan kompleksitas setiap penugasan, keterbatasan waktu, dan ketersediaan sumber daya.</t>
  </si>
  <si>
    <t>-Nilai 5 jika Pimpinan APIP telah berkoordinasi dengan auditor eksternal dan/atau auditor lainnya.
-Nilai 0 jika Pimpinan APIP tidak berkoordinasi dengan auditor eksternal dan/atau auditor lainnya.
-NA jika pimpinan APIP tidak memungkinkan berkoordinasi dengan auditor eksternal dan/atau auditor lainnya.</t>
  </si>
  <si>
    <t>ST 1</t>
  </si>
  <si>
    <t>ST 2</t>
  </si>
  <si>
    <t>Cek PKPT dan dokumen pendukungnya untuk meyakinkan apakah perencanaan pengawasan yang disusun telah berbasis risiko dengan menetapkan prioritas kegiatan pengawasan intern sesuai dengan tujuan organisasi?</t>
  </si>
  <si>
    <t>Verifikasi PKPT untuk memastikan apakah perencanaan sumber daya manusia dan keuangan dicantumkan dalam PKPT.</t>
  </si>
  <si>
    <t xml:space="preserve">Verifikasi dan analisis kertas kerja audit untuk meyakinkan apakah auditor telah mendokumentasikan informasi yang memadai,andal, berguna dan relevan untuk mendukung simpulan dan hasil penugasan.
</t>
  </si>
  <si>
    <t xml:space="preserve">Lakukan sampel atas 2 (dua) penugasan. Cek dan analisis laporan hasil penugasan untuk meyakinkan apakah laporan hasil penugasan telah menyajikan tujuan, ruang lingkup, simpulan hasil penugasan, dan masing-masing temuan mengandung unsur (Kondisi, Kriteria, Sebab, Akibat, Rekomendasi, dan Rencana aksi/tindak lanjut)?
</t>
  </si>
  <si>
    <t>Dari 2 sampel penugasan,verifikasi dokumen terkait pemantauan tindak lanjutnya untuk meyakinkan rekomendasi telah ditindaklanjuti oleh auditi dan tindak lanjut yang dilakukan telah sesuai dengan rekomendasi dan tepat waktu</t>
  </si>
  <si>
    <t>Cek dan analisis PKA untuk meyakinkan apakah auditor telah menyusun dan mendokumentasikan program kerja penugasan untuk mencapai tujuan penugasan.</t>
  </si>
  <si>
    <t>Cek apakah terdapat Piagam Audit yang telah ditandatangani oleh Pimpinan K/L/D.</t>
  </si>
  <si>
    <t>Nilai  proporsional diperoleh dari perbandingan unsur (a-i) yang memenuhi dibandingkan dengan jumlah seluruh unsur  dikalikan dengan bobot.</t>
  </si>
  <si>
    <r>
      <t>Cek daftar pelatihan/workshop/seminar/PKS/kegiatan sejenis yang memiliki substansi di bidang pengawasan yang diikuti oleh masing-masing auditor untuk meyakinkan apakah seluruh auditor telah mengikuti pendidikan dan pelatihan profesional berkelanjutan (</t>
    </r>
    <r>
      <rPr>
        <i/>
        <sz val="11"/>
        <color theme="1"/>
        <rFont val="Calibri"/>
        <family val="2"/>
        <scheme val="minor"/>
      </rPr>
      <t>continuing professional education</t>
    </r>
    <r>
      <rPr>
        <sz val="11"/>
        <color theme="1"/>
        <rFont val="Calibri"/>
        <family val="2"/>
        <scheme val="minor"/>
      </rPr>
      <t>) yang memadai.</t>
    </r>
  </si>
  <si>
    <t>Cek apakah terdapat aturan/ketentuan terkait standar kompetensi auditor (standar kompetensi teknis dan  manajerial).</t>
  </si>
  <si>
    <t>Cek apakah terdapat peraturan terkait kebijakan dan mekanisme pengungkapan atas adanya kendala terhadap independensi atau objektivitas auditor?</t>
  </si>
  <si>
    <t xml:space="preserve">-Nilai 10 jika tidak terdapat bukti adanya penugasan yang dapat menimbulkan konflik kepentingan.
-Nilai 0 jika terdapat bukti adanya penugasan yang dapat menimbulkan konflik kepentingan.
</t>
  </si>
  <si>
    <r>
      <t xml:space="preserve">Nilai diperoleh dari perbandingan antara jumlah auditor yang telah memenuhi dibandingkan dengan jumlah seluruh auditor dikalikan dengan bobot.
</t>
    </r>
    <r>
      <rPr>
        <u/>
        <sz val="11"/>
        <color theme="1"/>
        <rFont val="Calibri"/>
        <family val="2"/>
        <scheme val="minor"/>
      </rPr>
      <t/>
    </r>
  </si>
  <si>
    <t xml:space="preserve">Cek apakah terdapat pedoman terkait program pengembangan dan penjaminan kualitas di lingkungan internal APIP.
</t>
  </si>
  <si>
    <t xml:space="preserve">Lakukan perhitungan pemantauan berkelanjutan pada setiap penugasan pengawasan intern dimulai dari tahap perencanaan, pelaksanaan, komunikasi hasil penugasan dan pemantauan tindak lanjut.
</t>
  </si>
  <si>
    <t>1. Cek notula hasil rapat/laporan/nota dinas/surat/dokumentasi lainnya untuk meyakinkan apakah rencana kegiatan pengawasan intern telah dikomunikasikan kepada auditi dan pimpinan K/L/D?
2. Cek PKPT maksimal 1 tahun sebelumnya untuk meyakinkan apakah PKPT telah ditandatangani oleh pimpinan K/L/D?</t>
  </si>
  <si>
    <t xml:space="preserve">STANDAR PELAKSANAAN </t>
  </si>
  <si>
    <t>STANDAR ATRIBUT</t>
  </si>
  <si>
    <t>Cek dan analisis PKA untuk meyakinkan apakah auditor telah menyusun program kerja penugasan secara memadai untuk mencapai tujuan penugasan.</t>
  </si>
  <si>
    <t>Cek dan analisis apakah laporan kinerja/laporan lainnya telah meginformasikan tujuan, kewenangan, tanggung jawab dan kinerja kegiatan pengawasan intern terhadap rencananya dan kesesuaian dengan kode etik dan standar?</t>
  </si>
  <si>
    <t>Cek notula/nota dinas/dokumen lainnya untuk meyakinkan apakah pimpinan APIP telah berdiskusi dengan auditi dan pimpinan K/L/D mengenai strategi organisasi, tujuan bisnis utama, risiko-risiko terkait, dan proses pengelolaan risiko dalam rangka menyusun perencanaan?</t>
  </si>
  <si>
    <t xml:space="preserve">-Nilai 10 jika pimpinan APIP/auditor telah mengkomunikasikan dengan pimpinan auditi.
-Nilai 0 jika pimpinan APIP/auditor tidak mengkomunikasikan dengan pimpinan auditi.
-Nilai NA jika tidak terdapat hasil simpulan yang menyatakan auditi menerima risiko.
</t>
  </si>
  <si>
    <t xml:space="preserve">-Nilai 5 jika pimpinan APIP telah mengkomunikasikan dengan pimpinan K/L/D.
-Nilai 0 jika pimpinan APIP tidak mengkomunikasikan dengan pimpinan K/L/D.
-Nilai NA jika tidak terdapat hasil simpulan yang menyatakan auditi menerima risiko.
</t>
  </si>
  <si>
    <t>Cek laporan pemantauan tindak lanjut/berita acara pembahasan tindak lanjut/nota dinas/surat penyampaian tindak lanjut dan wawancara pejabat terkait apakah terdapat rekomendasi yang tidak ditindaklanjuti auditi karena auditi akan menerima risikonya dan atas hal tersebut telah dibahas/dikomunikasikan dengan pimpinan auditi.</t>
  </si>
  <si>
    <t>Cek nota dinas/laporan/notula apakah pimpinan APIP telah mengkomunikasikannya kepada pimpinan K/L/D?</t>
  </si>
  <si>
    <t>-Nilai 20 jika APIP telah memenuhi poin a dan b.
-Nilai 10 jika APIP telah memenuhi poin a dan b namun belum mencakup seluruh kerangka tata kelola.
-Nilai 5 jika APIP hanya memenuhi salah satu poin a atau b.
-Nilai 0 jika APIP tidak memenuhi poin a dan b.</t>
  </si>
  <si>
    <t>-Nilai 10 jika APIP telah melakukan audit etika organisasi.
-Nilai 0 Jika APIP belum melakukan audit etika organisasi.</t>
  </si>
  <si>
    <t>Cek KKA dan laporan survei pendahuluan apakah terdapat penilaian risiko atas proses bisnis/kegiatan yang diaudit?</t>
  </si>
  <si>
    <t>Nilai 10 jika auditor telah melakukan penilaian risiko atas proses bisnis/kegiatan yang diaudit.
Nilai 0 jika auditor tidak melakukan penilaian risiko atas proses bisnis/kegiatan yang diaudit.</t>
  </si>
  <si>
    <t>KETERANGAN</t>
  </si>
  <si>
    <t>NILAI PEMENUHAN</t>
  </si>
  <si>
    <t>Cek apakah Piagam Audit telah berisi unsur-unsur tersebut.</t>
  </si>
  <si>
    <t xml:space="preserve">Cek dokumen dan lakukan wawancara kepada pejabat untuk meyakinkan apakah Pimpinan APIP memiliki peran dan/atau tanggung jawab pada area di luar kegiatan pengawasan intern.
Jika ada, lakukan wawancara kepada pejabat  untuk meyakinkan apakah terdapat alternatif lain pada proses pelaksanaan asurans di area tersebut dan cek Piagam Audit apakah terdapat pengungkapan peran dan proses pengamanannya. 
contoh pengamanan: mengikutsertakan APIP lain (misal: BPKP) untuk pelaksanaan asurans pada area tersebut.  </t>
  </si>
  <si>
    <t xml:space="preserve">Cek apakah terdapat bukti (notula/nota dinas/surat/laporan) pelaksanaan reviu Piagam Audit secara berkala. 
Apabila terdapat perubahan pada organisasi K/L/D oleh Pimpinan APIP  atau perubahan lainnya, cek apakah Piagam Audit telah direvisi. </t>
  </si>
  <si>
    <t xml:space="preserve">-Nilai 40 jika Piagam Audit telah disetujui oleh Pimpinan K/L/D.
-Nilai 20 jika Piagam Audit telah disusun namun belum disetujui oleh Pimpinan K/L/D.
-Nilai 0 jika Piagam Audit belum disusun.
</t>
  </si>
  <si>
    <t xml:space="preserve">1. Apakah terdapat Piagam Audit yang telah disetujui oleh pimpinan K/L/D?
</t>
  </si>
  <si>
    <t xml:space="preserve">2. Apakah Piagam Audit telah menyatakan:
a. Visi dan misi
b. Tujuan
c. Kewenangan
d. Tanggung jawab 
e. Prinsip dasar pengawasan intern 
f. Definisi pengawasan intern
g. Standar
h. Kode etik
i. Sifat jasa asurans dan konsultansi
</t>
  </si>
  <si>
    <t>-Nilai 10 jika Pimpinan APIP dapat berkomunikasi dan berinteraksi langsung dengan Pimpinan
K/L/D.
-Nilai 0 jika Pimpinan APIP tidak dapat berkomunikasi dan berinteraksi langsung dengan Pimpinan K/L/D.</t>
  </si>
  <si>
    <t xml:space="preserve">3. Apakah Piagam Audit telah direviu secara berkala dan/atau direvisi apabila terdapat perubahan pada organisasi K/L/D oleh Pimpinan APIP?
</t>
  </si>
  <si>
    <t>-Nilai 20 jika posisi APIP tepat berada secara langsung di bawah Pimpinan K/L/D atau tidak berada secara langsung di bawah pimpinan namun secara fungsional APIP bertanggung jawab langsung kepada Pimpinan K/L/D.
-Nilai 0 jika posisi APIP tidak tepat berada di bawah Pimpinan K/L/D dan tidak secara fungsional bertanggung jawab langsung kepada Pimpinan.</t>
  </si>
  <si>
    <t>-Nilai 20 jika kegiatan audit intern sepenuhnya terbebas dari campur tangan dalam penentuan ruang lingkup, pelaksanaan, dan pengomunikasian hasil pengawasan.
-Nilai 10 jika kegiatan audit intern tidak sepenuhnya terbebas dari campur tangan dalam penentuan ruang lingkup, pelaksanaan, dan pengomunikasian hasil pengawasan (minimal 1 kejadian terdapat campur tangan).
-Nilai 0 jika kegiatan audit intern tidak terbebas dari campur tangan dalam penentuan ruang lingkup, pelaksanaan, dan pengomunikasian hasil pengawasan (lebih dari 1 kejadian terdapat campur tangan).</t>
  </si>
  <si>
    <t xml:space="preserve">Bandingkan daftar hubungan keluarga/kekerabatan/yang berkepentingan antara auditor dan pihak auditan dengan surat tugas yang diujipetik, apakah terdapat penugasan yang menimbulkan konflik kepentingan. 
Bandingkan riwayat pekerjaan auditor dan surat tugas untuk meyakinkan bahwa  Auditor mendapat penugasan asurans yang dapat menimbulkan konflik kepentingan termasuk yang disebabkan oleh latar belakangnya? (dapat berupa hubungan keluarga/pekerjaan yang ditangani sebelumnya/kegiatan  konsultasi yang diberikan sebelumnya).
Lakukan permintaan keterangan dengan pihak terkait untuk meyakinkan bahwa Auditor tidak mendapat penugasan yang dapat menimbulkan konflik kepentingan termasuk yang disebabkan oleh latar belakangnya.
</t>
  </si>
  <si>
    <t xml:space="preserve">- Nilai 20 jika terdapat penilaian kompetensi auditor dan rencana pemenuhan gap kompetensi auditor melalui pola pelatihan.
- Nilai 10 jika terdapat penilaian kompetensi auditor namun belum memiliki pola pelatihan atau telah menyelenggarakan pelatihan namun bukan berdasarkan gap kompetensi (competency based training).
- Nilai 0 jika tidak terdapat keduanya.
</t>
  </si>
  <si>
    <t xml:space="preserve">Cek apakah terdapat hasil assessment dan rencana pelatihannya untuk meyakinkan apakah penilaian atas kompetensi auditor telah dilakukan dan terdapat rencana pemenuhan gap kompetensi auditor melalui pola pelatihan? </t>
  </si>
  <si>
    <t xml:space="preserve">-Nilai 15 jika Piagam Audit telah direviu secara berkala dan/atau apabila terdapat perubahan pada organisasi K/L/D.
-Nilai 0 jika Piagam Audit tidak direviu secara berkala dan/atau apabila terdapat perubahan pada organisasi K/L/D.
-NA jika belum dapat diterapkan pada APIP.
Keterangan: 
Perubahan Piagam Audit dapat dilakukan karena adanya perubahan struktur organisasi dan perubahan kondisi pada K/L/D. Pelaksanaan reviu biasanya dilakukan pada saat rapat pimpinan.
</t>
  </si>
  <si>
    <t>-Nilai diperoleh dari perbandingan antara jumlah unsur (a-g) yang telah memenuhi dibandingkan dengan jumlah seluruh unsur dikalikan dengan bobot.
-Nilai NA jika bukan penugasan asurans.</t>
  </si>
  <si>
    <t xml:space="preserve"> Nilai 10 jika terdapat pedoman terkait program pengembangan dan penjaminan kualitas di lingkungan internal APIP.
Nilai 0 jika belum terdapat pedoman terkait program pengembangan dan penjaminan kualitas di lingkungan internal APIP.
</t>
  </si>
  <si>
    <t xml:space="preserve">-Nilai 25 jika APIP telah melakukan penilaian intern secara berkala terhadap semua aspek kegiatan audit intern.
-Nilai 15 jika APIP telah melakukan penilaian intern secara berkala terhadap sebagian aspek kegiatan audit intern.
-Nilai 0 jika APIP belum melakukan penilaian intern secara berkala terhadap semua aspek kegiatan audit intern.
</t>
  </si>
  <si>
    <t xml:space="preserve">-Nilai 25 jika telah dilakukan penilaian ekstern terhadap semua aspek kegiatan audit intern terhadap APIP. 
-Nilai 0 jika belum dilakukan penilaian ekstern terhadap semua aspek kegiatan audit intern terhadap APIP.
</t>
  </si>
  <si>
    <t xml:space="preserve">-Nilai 10 jika hasil pelaksanaan program pengembangan dan penjaminan kualitas diinformasikan dalam LAKIN/laporan lainnya kepada Pimpinan K/L/D.
-Nilai 0 jika hasil pelaksanaan program pengembangan dan penjaminan kualitas belum diinformasikan dalam LAKIN/laporan lainnya kepada Pimpinan K/L/D.
</t>
  </si>
  <si>
    <t>Analisis Renstra APIP dan Renstra K/L/D apakah telah selaras?</t>
  </si>
  <si>
    <t xml:space="preserve">-Nilai 10 jika Renstra APIP telah selaras dengan Renstra K/L/D.
-Nilai 6 jika Renstra APIP sebagian besar telah selaras dengan Renstra K/L/D.
-Nilai 3 Jika Renstra APIP sebagian besar tidak selaras dengan Renstra K/L/D.
-Nilai 0 jika Renstra APIP tidak selaras dengan Renstra K/L/D.
</t>
  </si>
  <si>
    <t>-Nilai 10 jika pimpinan APIP telah berdiskusi dengan auditi dan pimpinan K/L/D.
-Nilai 5 Jika pimpinan APIP hanya berdiskusi dengan auditi atau pimpinan K/L/D.
-Nilai 0 Jika pimpinan APIP belum berdiskusi dengan auditi dan pimpinan K/L/D.</t>
  </si>
  <si>
    <t xml:space="preserve">-Nilai 10 jika APIP telah mengkomunikasikan  rencana kegiatan pengawasan intern kepada auditi dan pimpinan kementerian/lembaga/ pemerintah daerah serta rencana kegiatan pengawasan telah disetujui oleh pimpinan K/L/D.
-Nilai 6 Jika APIP belum mengkomunikasikan rencana kegiatan pengawasan intern kepada auditi namun rencana kegiatan pengawasan telah disetujui oleh pimpinan K/L/D.
-Nilai 3 Jika APIP telah mengkomunikasikan rencana kegiatan pengawasan intern kepada auditi namun rencana kegiatan pengawasan tidak disetujui oleh pimpinan K/L/D.
-Nilai 0 Jika APIP tidak mengkomunikasikan  rencana kegiatan pengawasan intern kepada auditi dan pimpinan kementerian/lembaga/ pemerintah daerah serta rencana kegiatan pengawasan tidak disetujui oleh pimpinan K/L/D.
</t>
  </si>
  <si>
    <t xml:space="preserve">-Nilai 5 jika dalam hal terdapat pembatasan sumber daya, Pimpinan APIP mengkomunikasikan dampaknya kepada pimpinan K/L/D.
-Nilai 0 jika dalam hal terdapat pembatasan sumber daya, Pimpinan APIP tidak mengkomunikasikan dampaknya kepada pimpinan K/L/D.
-NA jika pembatasan sumber daya tidak memiliki dampak yang signifikan pada pelaksanaan kegiatan audit intern.
</t>
  </si>
  <si>
    <t xml:space="preserve">-Nilai 5 jika APIP memiliki mekanisme tindak lanjut pengaduan masyarakat.
-Nilai 0 jika APIP belum memiliki mekanisme tindak lanjut pengaduan masyarakat.
</t>
  </si>
  <si>
    <t xml:space="preserve">-Nilai 5 jika penanganan pengaduan masyarakat telah dilaksanakan sesuai dengan mekanisme yang telah ditetapkan.
-Nilai 0 penanganan pengaduan masyarakat tidak dilaksanakan sesuai dengan mekanisme yang telah ditetapkan.
</t>
  </si>
  <si>
    <t xml:space="preserve">Cek dan analisis surat tugas terkait evaluasi atas efektivitas pengendalian intern atau laporannya untuk meyakinkan apakah APIP telah melakukan evaluasi atas efektivitas pengendalian intern pada level entitas.
</t>
  </si>
  <si>
    <t xml:space="preserve">-Nilai 20 jika auditor telah mengevaluasi kecukupan rancangan dan efektivitas pengendalian atas suatu proses bisnis/kegiatan.
-Nilai 10 jika auditor telah mengevaluasi kecukupan rancangan namun belum melakukan evaluasi efektivitas pengendalian atas suatu proses bisnis/kegiatan atau sebaliknya.
-Nilai 0 auditor belum mengevaluasi kecukupan rancangan dan efektivitas pengendalian atas suatu proses bisnis/kegiatan.
</t>
  </si>
  <si>
    <t xml:space="preserve">Bandingkan surat tugas dengan daftar auditor yang telah bersertifikasi dan/atau daftar auditor yang pernah mengikuti diklat JFA untuk meyakinkan bahwa pemberian peran dalam tim telah sesuai dengan jabatan sertifikasi/diklat JFA yang pernah diikuti. Lakukan permintaan keterangan dengan petugas/auditor terkait jika diperlukan.
</t>
  </si>
  <si>
    <t xml:space="preserve">Cek apakah terdapat mekanisme pelaporan langsung kepada Pimpinan K/L/D yang dibuktikan dengan adanya nota dinas/surat/laporan yang disampaikan kepada Pimpinan K/L/D atau undangan/notula hasil rapat pimpinan/bukti keikutsertaan pimpinan APIP pada rapat-rapat dengan Pimpinan K/L/D.
</t>
  </si>
  <si>
    <t xml:space="preserve">Nilai proporsional diperoleh dari perbandingan unsur (a-e) yang memenuhi dibandingkan dengan jumlah seluruh unsur  dikalikan dengan bobot.
</t>
  </si>
  <si>
    <t>Nilai  proporsional diperoleh dari perbandingan unsur (a-g) yang memenuhi dibandingkan dengan jumlah seluruh unsur  dikalikan dengan bobot.</t>
  </si>
  <si>
    <t>Cek apakah terdapat laporan hasil audit terkait etika organisasi.</t>
  </si>
  <si>
    <t>Cek apakah terdapat laporan hasil audit tata kelola TI.</t>
  </si>
  <si>
    <t xml:space="preserve">-Nilai 10 Jika peran di luar kegiatan pengawasan intern dan proses pengamanannya telah diungkapkan dalam Piagam Audit dan terdapat proses pengamanan untuk pelaksanaan asurans area tersebut.
-Nilai 5 Jika peran di luar kegiatan pengawasan intern dan proses pengamanannya telah diungkapkan dalam Piagam Audit atau terdapat proses pengamanan untuk pelaksanaan asurans area tersebut.
-Nilai 0 Jika peran di luar kegiatan pengawasan intern dan proses pengamanannya tidak diungkapkan dalam Piagam Audit dan tidak terdapat proses pengamanan untuk pelaksanaan asurans area tersebut.
-Nilai NA jika pimpinan APIP tidak memiliki peran dan/atau tanggung jawab yang berada di luar kegiatan pengawasan intern.
</t>
  </si>
  <si>
    <t xml:space="preserve">-Nilai 20 jika terdapat peraturan terkait kebijakan dan mekanisme pengungkapan atas adanya kendala terhadap independensi atau objektivitas auditor.
-Nilai 0 jika tidak terdapat peraturan terkait kebijakan dan mekanisme pengungkapan atas adanya kendala terhadap independensi atau objektivitas auditor.
</t>
  </si>
  <si>
    <t xml:space="preserve">Lakukan analisis atas dokumen hubungan kekeluargaan/kekerabatan/yang berkepentingan antara auditor dengan pihak auditan atau riwayat pekerjaan auditor atau dokumen yang relevan untuk meyakinkan apakah Auditor menyadari dan melaporkan adanya kenyataan atau dugaan terjadinya konflik kepentingan. Lakukan wawancara jika diperlukan kepada inspektur/pejabat terkait.
</t>
  </si>
  <si>
    <t>Cek apakah posisi APIP pada struktur organisasi K/L/D telah berada (langsung) di bawah Pimpinan K/L/D.
Apabila posisi APIP tidak berada secara langsung dibawah Pimpinan K/L/D, Cek apakah terdapat peraturan mengenai posisi APIP dan tanggungjawab langsung kepada Pimpinan K/L/D. Kemudian lakukan permintaan keterangan kepada pihak terkait untuk meyakinkan apakah secara fungsional APIP bertanggung jawab langsung kepada Pimpinan K/L/D.</t>
  </si>
  <si>
    <t xml:space="preserve">-Nilai 10 jika APIP telah menetapkan standar kompetensi auditor (Teknis dan Manajerial).
-Nilai 5 jika APIP hanya menetapkan salah satu standar kompetensi auditor.
-Nilai 0 jika APIP belum menetapkan standar kompetensi auditor.
Keterangan:
Mengingat standar kompetensi auditor mengacu kepada Peraturan Kepala BPKP Nomor PER-211/K/JF/2010 tentang Standar Kompetensi Auditor, maka untuk pertanyaan ini mendapat nilai maksimal.
</t>
  </si>
  <si>
    <t xml:space="preserve">Cek daftar pelatihan/workshop/seminar/PKS/kegiatan sejenis yang pernah diikuti oleh auditor terkait teknik audit berbantuan komputer (TABK) untuk meyakinkan bahwa seluruh auditor telah memiliki pengetahuan yang cukup terkait teknik audit berbantuan komputer (TABK).
</t>
  </si>
  <si>
    <t xml:space="preserve">-Nilai 5 jika penggunaan tenaga ahli telah disupervisi sebagaimana supervisi terhadap auditor.
-Nilai 0 jika penggunaan tenaga ahli tidak disupervisi sebagaimana supervisi terhadap auditor.
-NA jika tidak menggunakan tenaga ahli.
</t>
  </si>
  <si>
    <t>Cek apakah hasil pelaksanaan program pengembangan dan penjaminan kualitas diinformasikan dalam LAKIN/laporan lainnya.</t>
  </si>
  <si>
    <t>PEMENUHAN</t>
  </si>
  <si>
    <t xml:space="preserve">Cukup </t>
  </si>
  <si>
    <t xml:space="preserve">Kurang </t>
  </si>
  <si>
    <t>Sangat Kurang</t>
  </si>
  <si>
    <t>80% - 89%</t>
  </si>
  <si>
    <t>65% -79%</t>
  </si>
  <si>
    <t>55% - 64%</t>
  </si>
  <si>
    <t>0 - 54%</t>
  </si>
  <si>
    <t>KATEGORI SIMPULAN</t>
  </si>
  <si>
    <t>NILAI TINGKAT KESESUAIAN  DENGAN  STANDAR</t>
  </si>
  <si>
    <t>SIMPULAN HASIL PENILAIAN TINGKAT KESESUAIAN DENGAN STANDAR</t>
  </si>
  <si>
    <t>REKAPITULASI HASIL PENILAIAN STANDAR RINCI</t>
  </si>
  <si>
    <t>NILAI RATA-RATA
STANDAR RINCI</t>
  </si>
  <si>
    <t>NILAI RATA-RATA 
STANDAR KELOMPOK</t>
  </si>
  <si>
    <t>DAFTAR  PERTANYAAN PENILAIAN KESESUAIAN DENGAN STANDAR</t>
  </si>
  <si>
    <t>KERTAS KERJA  3</t>
  </si>
  <si>
    <t>Kategori</t>
  </si>
  <si>
    <t>BOBOT</t>
  </si>
  <si>
    <t>NILAI RATA-RATA STANDAR ATRIBUT</t>
  </si>
  <si>
    <t>NILAI RATA-RATA STANDAR PELAKSANAAN</t>
  </si>
  <si>
    <t>KERTAS KERJA 2</t>
  </si>
  <si>
    <t>Tingkat Kesesuaian dengan Standar</t>
  </si>
  <si>
    <t>KRITERIA KATEGORI SIMPULAN</t>
  </si>
  <si>
    <t>Tujuan, Kewenangan, dan Tanggung Jawab APIP (Audit Charter)</t>
  </si>
  <si>
    <t>Independensi dan Objektivitas</t>
  </si>
  <si>
    <r>
      <t>Independensi APIP
(</t>
    </r>
    <r>
      <rPr>
        <b/>
        <sz val="11"/>
        <color indexed="8"/>
        <rFont val="Calibri"/>
        <family val="2"/>
      </rPr>
      <t>Organisational Independence)</t>
    </r>
  </si>
  <si>
    <t xml:space="preserve">4. Apakah posisi APIP ditempatkan secara tepat sehingga tanggung jawab pelaksanaan audit dapat terpenuhi? </t>
  </si>
  <si>
    <t>5. Apakah kegiatan audit intern terbebas dari campur tangan (auditi) dalam penentuan ruang lingkup, pelaksanaan, dan pengomunikasian hasil pengawasan?</t>
  </si>
  <si>
    <t>Interaksi Langsung dengan Pimpinan APIP</t>
  </si>
  <si>
    <t>6. Apakah Pimpinan APIP berkomunikasi dan berinteraksi langsung dengan Pimpinan
K/L/D?</t>
  </si>
  <si>
    <t>7. Apabila Pimpinan APIP memiliki peran dan/atau tanggung jawab yang berada di luar kegiatan pengawasan intern, apakah terdapat mekanisme pengaman yang memadai untuk tetap menjaga independensi dan objektivitas?</t>
  </si>
  <si>
    <t>Peran Pimpinan APIP di Luar Kegiatan Pengawasan Intern</t>
  </si>
  <si>
    <t>8. Apakah Auditor tidak mendapat penugasan yang dapat menimbulkan konflik kepentingan termasuk yang disebabkan oleh latar belakangnya?</t>
  </si>
  <si>
    <r>
      <t>Objektivitas Auditor
(</t>
    </r>
    <r>
      <rPr>
        <b/>
        <sz val="11"/>
        <color indexed="8"/>
        <rFont val="Calibri"/>
        <family val="2"/>
      </rPr>
      <t>Individual Objectivity)</t>
    </r>
  </si>
  <si>
    <t xml:space="preserve">9. Apakah terdapat kebijakan dan mekanisme pengungkapan atas adanya kendala terhadap independensi atau objektivitas auditor? </t>
  </si>
  <si>
    <t>10. Apakah Auditor menyadari dan melaporkan adanya kenyataan atau dugaan terjadinya konflik kepentingan?</t>
  </si>
  <si>
    <t>Kendala terhadap Independensi atau Objektivitas</t>
  </si>
  <si>
    <t xml:space="preserve">Kompetensi dan Kecermatan Profesional </t>
  </si>
  <si>
    <t>Kompetensi Auditor</t>
  </si>
  <si>
    <t xml:space="preserve">11. Apakah Pimpinan APIP telah menetapkan standar kompetensi auditor (standar kompetensi teknis dan  manajerial)? </t>
  </si>
  <si>
    <t>12. Apakah pimpinan APIP telah mendorong dan menjaga agar setiap auditor memenuhi standar kompetensi auditor yang telah ditetapkan?</t>
  </si>
  <si>
    <t>13. Apakah seluruh personil dalam tim audit telah mempunyai sertifikasi Jabatan Fungsional Auditor sesuai dengan perannya?</t>
  </si>
  <si>
    <t>14. Apakah auditor telah memiliki pengetahuan yang cukup untuk mengevaluasi risiko kecurangan (fraud) dan mitigasinya?</t>
  </si>
  <si>
    <t xml:space="preserve">15. Apakah auditor telah memiliki pengetahuan yang cukup terkait risiko dan pengendalian teknologi informasi (TI)? </t>
  </si>
  <si>
    <t>16. Apakah auditor telah memiliki pengetahuan yang cukup terkait teknik audit berbantuan komputer (TABK)?</t>
  </si>
  <si>
    <t xml:space="preserve">17. Dalam hal auditor tidak memiliki pengetahuan, keterampilan, atau kompetensi yang memadai untuk melaksanakan seluruh atau sebagian penugasan, apakah auditor telah memperoleh saran dan asistensi yang kompeten dari tenaga ahli?
</t>
  </si>
  <si>
    <t>18. Dalam hal penggunaan tenaga ahli, apakah auditor telah menilai kualifikasi profesional, kompetensi, dan pengalaman yang relevan, independensi, dan proses pengendalian kualitas dari tenaga ahli tersebut sebelum menerima pekerjaan?</t>
  </si>
  <si>
    <t>19. Apakah penggunaan tenaga ahli telah disupervisi sebagaimana supervisi terhadap auditor?</t>
  </si>
  <si>
    <t>Kecermatan Profesional Auditor</t>
  </si>
  <si>
    <t xml:space="preserve">21. Dalam menerapkan kecermatan profesional, apabila diperlukan (khusus untuk penugasan asurans), apakah auditor telah menggunakan teknik audit berbantuan komputer (TABK) dan teknik analisis data lainnya?
</t>
  </si>
  <si>
    <t xml:space="preserve">22. Dalam penugasan konsultasi, apakah auditor telah mempertimbangkan:
a. kebutuhan dan harapan klien, termasuk sifat, waktu, dan komunikasi hasil penugasan;
b. kompleksitas dan lingkup pekerjaan yang diperlukan untuk mencapai tujuan penugasan; dan
c. biaya kegiatan konsultasi dikaitkan dengan manfaat potensial?
</t>
  </si>
  <si>
    <r>
      <t>23. Apakah seluruh auditor telah mengikuti pendidikan dan pelatihan profesional berkelanjutan (</t>
    </r>
    <r>
      <rPr>
        <i/>
        <sz val="11"/>
        <color theme="1"/>
        <rFont val="Calibri"/>
        <family val="2"/>
        <scheme val="minor"/>
      </rPr>
      <t>continuing professional education</t>
    </r>
    <r>
      <rPr>
        <sz val="11"/>
        <color theme="1"/>
        <rFont val="Calibri"/>
        <family val="2"/>
        <scheme val="minor"/>
      </rPr>
      <t xml:space="preserve">) yang memadai untuk meningkatkan pengetahuan, keterampilan dan kompetensi lainnya?
</t>
    </r>
  </si>
  <si>
    <t>Pengembangan Profesional Berkelanjutan</t>
  </si>
  <si>
    <t>Program Pengembangan dan Penjaminan Kualitas</t>
  </si>
  <si>
    <t>24. Apakah pimpinan APIP telah menetapkan pedoman terkait program pengembangan dan penjaminan kualitas?</t>
  </si>
  <si>
    <t>25. Apakah APIP telah melakukan pemantauan berkelanjutan atas kinerja kegiatan pengawasan intern?</t>
  </si>
  <si>
    <t>26. Apakah APIP telah melakukan penilaian intern secara berkala terhadap semua aspek kegiatan pengawasan intern?</t>
  </si>
  <si>
    <t xml:space="preserve">27. Apakah terhadap APIP telah dilakukan penilaian ekstern terhadap semua aspek kegiatan pengawasan intern?  </t>
  </si>
  <si>
    <t>28. Apakah pimpinan APIP telah mengkomunikasikan hasil dari pelaksanaan program pengembangan dan penjaminan kualitas kepada Pimpinan K/L/D setiap tahun?</t>
  </si>
  <si>
    <t>Mengelola Kegiatan Audit Intern</t>
  </si>
  <si>
    <t>Perencanaan</t>
  </si>
  <si>
    <t>29. Apakah APIP telah memiliki Rencana Strategis yang selaras dengan Rencana Strategis organisasi?</t>
  </si>
  <si>
    <t xml:space="preserve">30. Apakah APIP telah menyusun perencanaan berbasis risiko (risk-based plan) untuk menetapkan prioritas kegiatan pengawasan intern sesuai dengan tujuan organisasi?
</t>
  </si>
  <si>
    <t>Komunikasi dan Persetujuan</t>
  </si>
  <si>
    <t xml:space="preserve">33. Dalam hal terdapat pembatasan sumber daya, apakah Pimpinan APIP mengkomunikasikan dampaknya kepada pimpinan K/L/D? </t>
  </si>
  <si>
    <t>34. Apakah terdapat perencanaan sumber daya manusia dan keuangan yang tercantum dalam PKPT?</t>
  </si>
  <si>
    <t>Pengelolaan Sumber Daya</t>
  </si>
  <si>
    <t>Kebijakan dan Prosedur</t>
  </si>
  <si>
    <t>35. Apakah pimpinan APIP telah menetapkan kebijakan dan prosedur yang memadai untuk mengarahkan/memandu kegiatan pengawasan intern dan dikomunikasikan serta dipahami oleh auditor?</t>
  </si>
  <si>
    <t xml:space="preserve">36. Apakah Pimpinan APIP telah berkoordinasi dan berbagi informasi dengan auditor eksternal dan/atau auditor lainnya terkait PKPT/rencana kegiatan audit intern, untuk memastikan  lingkup penugasan yang tepat dan meminimalkan duplikasi kegiatan?
</t>
  </si>
  <si>
    <t>Koordinasi dan Penyandaran</t>
  </si>
  <si>
    <t xml:space="preserve">38. Apakah APIP memiliki mekanisme tindak lanjut pengaduan masyarakat? </t>
  </si>
  <si>
    <t xml:space="preserve">39. Apakah penanganan pengaduan masyarakat telah dilaksanakan sesuai dengan mekanisme yang telah ditetapkan? </t>
  </si>
  <si>
    <t>Laporan kepada Pimpinan Auditi dan Pimpinan K/L/D</t>
  </si>
  <si>
    <t>Sifat Dasar Pekerjaan</t>
  </si>
  <si>
    <t>Tata Kelola Sektor Publik</t>
  </si>
  <si>
    <t>40. a. Apakah APIP telah melakukan audit tata kelola di level makro?  Audit ini mencakup seluruh kerangka tata kelola yang meliputi etika, perencanaan, monitoring dan pelaporan.
b. Apakah APIP telah melakukan audit tata kelola di level mikro? Audit ini dilakukan hanya pada suatu risiko tertentu, proses-proses tertentu seperti monitoring atau pelaporan, atau pada kegiatan-kegiatan yang terkait dengan mempromosikan etika organisasi.</t>
  </si>
  <si>
    <t xml:space="preserve">41. Apakah APIP telah melakukan audit untuk mengevaluasi rancangan, penerapan, dan efektivitas tujuan, program, dan kegiatan terkait etika organisasi?
</t>
  </si>
  <si>
    <t>42. Apakah APIP telah melakukan audit untuk menilai apakah tata kelola TI organisasi telah mendukung strategi dan tujuan organisasi?</t>
  </si>
  <si>
    <t xml:space="preserve">43. a. Untuk organisasi yang telah cukup matang menerapkan sistem manajemen risiko, apakah APIP telah melakukan audit untuk menilai efektivitas metodologi dan proses manajemen risiko yang diterapkan di organisasi?
b. Untuk organisasi yang belum menerapkan sistem manajemen risiko, apakah APIP telah berperan aktif memberikan dukungan berkelanjutan dalam mengembangkan dan memelihara sistem manajemen risiko?
</t>
  </si>
  <si>
    <t>Pengelolaan Risiko</t>
  </si>
  <si>
    <t>44. Apakah APIP telah melakukan evaluasi atas efektivitas pengendalian intern pada level entitas?</t>
  </si>
  <si>
    <t>45. Apakah auditor telah mengevaluasi kecukupan rancangan dan efektivitas pengendalian dalam merespon risiko dalam proses tata kelola, operasi dan sistem informasi organisasi?</t>
  </si>
  <si>
    <t xml:space="preserve">Pengendalian </t>
  </si>
  <si>
    <t xml:space="preserve">Perencanaan Penugasan </t>
  </si>
  <si>
    <t>Tujuan Penugasan</t>
  </si>
  <si>
    <t>Ruang Lingkup Penugasan</t>
  </si>
  <si>
    <t>Alokasi Sumber Daya Penugasan</t>
  </si>
  <si>
    <t>Program Kerja Penugasan</t>
  </si>
  <si>
    <t xml:space="preserve">Pelaksanaan Penugasan </t>
  </si>
  <si>
    <t>Pengidentifikasian Informasi</t>
  </si>
  <si>
    <t>Analisis dan Evaluasi</t>
  </si>
  <si>
    <t>Pendokumentasian Informasi</t>
  </si>
  <si>
    <t>-Nilai 10 jika laporan kinerja/laporan lainnya telah menginformasikan tujuan, kewenangan, tanggung jawab dan kinerja kegiatan pengawasan intern terhadap rencananya dan kesesuaian dengan kode etik dan standar.
-Nilai 6 Jika laporan kinerja/laporan lainnya telah menginformasikan 2 dari 3 unsur.
-Nilai 3 jika laporan kinerja/laporan lainnya hanya  menginformasikan 1 unsur (misal realisasi kinerja kegiatan pengawasan intern terhadap rencananya).
-Nilai 0 jika laporan kinerja/laporan lainnya tidak menginformasikan seluruhnya.</t>
  </si>
  <si>
    <t xml:space="preserve">Komunikasi Hasil Penugasan </t>
  </si>
  <si>
    <t>Supervisi Penugasan</t>
  </si>
  <si>
    <t>Kriteria Komunikasi</t>
  </si>
  <si>
    <t>Kualitas Komunikasi</t>
  </si>
  <si>
    <t>Kesalahan dan Kealpaan</t>
  </si>
  <si>
    <t>Penggunaan Frasa</t>
  </si>
  <si>
    <t>Penyampaian Hasil Penugasan</t>
  </si>
  <si>
    <t xml:space="preserve">Pemantauan Tindak Lanjut </t>
  </si>
  <si>
    <t>Komunikasi Penerimaan Risiko</t>
  </si>
  <si>
    <t>49. Apakah auditor telah menentukan sumber daya yang cukup dan sesuai untuk mencapai tujuan penugasan dengan mempertimbangkan sifat dan kompleksitas setiap penugasan, keterbatasan waktu, dan ketersediaan sumber daya?</t>
  </si>
  <si>
    <t xml:space="preserve">50. Apakah auditor telah menyusun program kerja penugasan dan telah disetujui oleh Pengendali Teknis/Pengendali Mutu?
</t>
  </si>
  <si>
    <t>52. Apakah auditor telah mengidentifikasi informasi yang cukup, andal, relevan, dan berguna untuk mencapai tujuan penugasan?</t>
  </si>
  <si>
    <t>53. Apakah simpulan dan hasil penugasan telah berdasarkan analisis dan evaluasi yang tepat?</t>
  </si>
  <si>
    <t>54. Apakah auditor telah mendokumentasikan informasi yang memadai,andal, berguna dan relevan untuk mendukung simpulan dan hasil penugasan?</t>
  </si>
  <si>
    <t>55. Apakah APIP memiliki kebijakan dan prosedur yang memadai mengenai pengendalian akses, penyimpanan, dan masa retensi atas informasi audit intern termasuk pengungkapan informasi kepada pihak lain?</t>
  </si>
  <si>
    <t>56. Apakah Auditor telah disupervisi secara memadai untuk memastikan tercapainya sasaran, terjaminnya kualitas, dan meningkatnya kompetensi auditor?</t>
  </si>
  <si>
    <t>59. Apakah laporan hasil penugasan audit intern telah diselesaikan tepat waktu?</t>
  </si>
  <si>
    <t>61. Dalam hal terdapat kesalahan dan dilakukan koreksi atas laporan yang telah disampaikan kepada auditi dan pihak lain, apakah laporan yang telah dikoreksi dikirimkan kepada auditi dan pihak lain tersebut?</t>
  </si>
  <si>
    <t xml:space="preserve">62. Apakah terdapat pernyataan dalam setiap laporan bahwa kegiatan audit intern telah “Dilaksanakan Sesuai dengan Standar” hanya jika hasil program asurans dan peningkatan kualitas mendukung pernyataan tersebut? </t>
  </si>
  <si>
    <t>64. Apakah APIP memiliki prosedur tentang pemantauan tindak lanjut?</t>
  </si>
  <si>
    <t>65. Apakah APIP telah melaksanakan pemantauan tindak lanjut secara efektif untuk meyakinkan bahwa aksi/tindak lanjut telah diimplementasikan oleh auditi sesuai dengan rekomendasi yang diberikan?</t>
  </si>
  <si>
    <t>66. Apakah  auditor telah memantau dan mendorong tindak lanjut atas simpulan, fakta, dan rekomendasi audit?</t>
  </si>
  <si>
    <t>67. Dalam hal auditi menindaklanjuti rekomendasi dengan cara yang berlainan dengan rekomendasi yang diberikan, apakah auditor menilai efektifitas penyelesaian tindak lanjut tersebut?</t>
  </si>
  <si>
    <r>
      <t xml:space="preserve">68. Dalam melaksanakan audit intern apakah auditor telah mendapatkan penjelasan atas rekomendasi yang belum ditindaklanjuti </t>
    </r>
    <r>
      <rPr>
        <sz val="11"/>
        <rFont val="Calibri"/>
        <family val="2"/>
      </rPr>
      <t>atas audit sebelumnya?</t>
    </r>
  </si>
  <si>
    <t>70. Apabila permasalahan tersebut belum terselesaikan, apakah pimpinan APIP telah mengkomunikasikan hal tersebut kepada pimpinan K/L/D?</t>
  </si>
  <si>
    <t xml:space="preserve">63. Apakah laporan hasil penugasan audit intern telah didistribusikan kepada pihak yang berkepentingan?
</t>
  </si>
  <si>
    <t xml:space="preserve">Cek daftar pelatihan/workshop/seminar/PKS/kegiatan sejenis yang pernah diikuti oleh auditor terkait fraud untuk meyakinkan bahwa seluruh auditor telah memiliki pengetahuan yang cukup untuk mengevaluasi risiko kecurangan (fraud) dan mitigasinya.
</t>
  </si>
  <si>
    <t xml:space="preserve">Cek daftar pelatihan/workshop/seminar/PKS/kegiatan sejenis yang pernah diikuti oleh auditor terkait risiko dan pengendalian teknologi informasi (TI) untuk meyakinkan bahwa seluruh auditor telah memiliki pengetahuan yang cukup terkait risiko dan pengendalian teknologi informasi (TI).
</t>
  </si>
  <si>
    <t xml:space="preserve">20. Apakah auditor telah menunjukkan kecermatan profesional (khusus untuk penugasan asurans) antara lain dalam:
a. formulasi tujuan penugasan audit intern;
b. penentuan ruang lingkup, termasuk evaluasi risiko audit intern;
c. pemilihan pengujian dan hasilnya;
d. pemilihan jenis dan tingkat sumber daya yang tersedia untuk mencapai tujuan penugasan audit intern;
e. penentuan signifikan tidaknya risiko yang diidentifikasi dalam audit intern dan efek/dampaknya;
f. pengumpulan dan pengujian bukti audit intern;
g. penentuan kompetensi, integritas, dan kesimpulan yang diambil pihak lain yang berkaitan dengan penugasan audit intern.
</t>
  </si>
  <si>
    <t xml:space="preserve">Lakukan permintaan keterangan dengan pejabat terkait mengenai apakah kegiatan audit intern terbebas dari campur tangan dalam penentuan ruang lingkup, pelaksanaan, dan pengomunikasian hasil pengawasan.
Permintaan keterangan yang perlu diyakinkan, misalnya:
1. apakah pernah terjadi pimpinan/pihak auditi meminta kepada APIP untuk tidak dilakukan audit atas kantor/unit tertentu atau membatasi ruang lingkup audit?bagaimana tanggapan APIP atas hal tersebut?
2. apakah pernah terjadi pimpinan/pihak auditi untuk tidak melakukan langkah kerja tertentu dalam PKA?bagaimana tanggapan APIP atas hal tersebut?
3. apakah pernah terjadi pimpinan/pihak auditi mempengaruhi hasil pengawasan dengan meminta pengurangan temuan tanpa alasan yang sah?bagaimana tanggapan APIP atas hal tersebut?
</t>
  </si>
  <si>
    <t>-Nilai 5 jika auditor telah menilai kualifikasi profesional, kompetensi, dan pengalaman yang relevan, independensi, dan proses pengendalian kualitas dari tenaga ahli tersebut sebelum menerima pekerjaan.
-Nilai 0 jika auditor tidak menilai kualifikasi profesional, kompetensi, dan pengalaman yang relevan, independensi, dan proses pengendalian kualitas dari tenaga ahli tersebut sebelum menerima pekerjaan.
-NA jika tidak menggunakan tenaga ahli.</t>
  </si>
  <si>
    <t xml:space="preserve">-Nilai 10 jika dalam hal diperlukan, auditor telah menggunakan teknik audit berbantuan komputer (TABK) dan teknik analisis data lainnya.
-Nilai 0 jika dalam hal diperlukan, auditor tidak menggunakan teknik audit berbantuan komputer (TABK) dan teknik analisis data lainnya.
-NA jika tidak memerlukan penggunaan teknik audit berbantuan komputer (TABK) dan teknik analisis data lainnya.
</t>
  </si>
  <si>
    <t xml:space="preserve">-Nilai 10 jika APIP telah menyusun perencanaan berbasis risiko (risk-based plan) berdasarkan faktor risiko (baik risiko internal maupun eksternal) atau dokumen risiko (risk register) yang dimiliki auditi atau kombinasi keduanya sesuai dengan tujuan organisasi.
-Nilai 5 jika APIP telah menyusun perencanaan berbasis risiko (risk-based plan) namun belum sesuai dengan tujuan organisasi dan sebaliknya.
- Nilai 0 jika APIP belum menyusun perencanaan berbasis risiko dan belum sesuai dengan tujuan organisasi.
</t>
  </si>
  <si>
    <t xml:space="preserve">31. Apakah Pimpinan APIP telah berdiskusi/berkomunikasi kepada auditi dan pimpinan K/L/D untuk memperoleh pemahaman mengenai strategi organisasi, tujuan bisnis utama, risiko-risiko terkait, dan proses pengelolaan risiko?
</t>
  </si>
  <si>
    <t xml:space="preserve">-Nilai 10 jika terdapat perencanaan sumber daya manusia dan keuangan yang tercantum dalam PKPT.
-Nilai 5 jika perencanaan sumber daya manusia dan keuangan tidak dituangkan dalam bentuk PKPT atau hanya terdapat perencanaan sumber daya manusia/keuangan saja dalam PKPT.
-Nilai 0 jika belum terdapat perencanaan sumber daya manusia dan keuangan yang tercantum dalam PKPT.
</t>
  </si>
  <si>
    <t xml:space="preserve">-Nilai 20 jika terdapat kebijakan dan prosedur atau pedoman audit intern yang memadai dan dikomunikasikan serta dipahami oleh auditor.
-Nilai 15 jika terdapat kebijakan dan prosedur atau pedoman audit intern yang memadai dan sebagian dikomunikasikan serta dipahami oleh auditor.
-Nilai 10 jika hanya terdapat sebagian kebijakan dan prosedur atau pedoman audit intern yang memadai dan dikomunikasikan serta dipahami oleh auditor.
-Nilai 5 jika hanya terdapat sebagian kebijakan dan prosedur atau pedoman audit intern yang memadai dan sebagian dikomunikasikan serta dipahami oleh auditor.
-Nilai 0 jika belum terdapat kebijakan dan prosedur atau pedoman audit intern yang memadai dan dikomunikasikan serta dipahami oleh auditor.
</t>
  </si>
  <si>
    <t xml:space="preserve">37. Apakah pimpinan APIP telah melaporkan secara periodik kepada pimpinan Auditi dan pimpinan kementerian/lembaga/ pemerintah daerah tentang tujuan, kewenangan, tanggung jawab dan kinerja kegiatan pengawasan intern terhadap rencananya dan kesesuaian dengan kode etik dan standar dalam Laporan Kinerjanya setiap tahun?
</t>
  </si>
  <si>
    <t xml:space="preserve">-Nilai 10 Jika APIP telah melakukan audit tata kelola TI organisasi.
-Nilai 0 Jika APIP belum melakukan audit tata kelola TI atau belum bisa diterapkan karena tidak ada proses bisnis di organisasi yang menggunakan aplikasi/berbasis teknologi.
</t>
  </si>
  <si>
    <t xml:space="preserve">-Nilai 20 jika APIP telah memenuhi poin a.
-Nilai 15 jika APIP telah memenuhi poin b.
-Nilai 10 jika organisasi telah cukup matang menerapkan sistem manajemen risiko, namun APIP belum melakukan audit untuk menilai efektivitas metodologi dan proses manajemen risiko yang diterapkan di organisasi.
-Nilai 5 jika organisasi belum menerapkan sistem manajemen risiko, namun APIP belum sepenuhnya memberikan dukungan secara berkelanjutan/terus menerus dalam mengembangkan dan memelihara sistem manajemen risiko.
-Nilai 0 jika organisasi belum menerapkan sistem manajemen risiko, namun APIP belum memberikan dukungan dalam mengembangkan dan memelihara sistem manajemen risiko.
</t>
  </si>
  <si>
    <t xml:space="preserve">47. Dalam menetapkan tujuan, apakah auditor telah melakukan penilaian pendahuluan terhadap risiko terkait dengan kegiatan yang diaudit?
</t>
  </si>
  <si>
    <t xml:space="preserve">-Nilai 10 jika auditor telah menentukan sumber daya yang cukup dan sesuai untuk mencapai tujuan penugasan dengan mempertimbangkan sifat dan kompleksitas setiap penugasan, keterbatasan waktu, dan ketersediaan sumber daya.
-Nilai 0 jika terdapat penugasan kompleksitas tinggi namun dilaksanakan dengan tim dengan jumlah tim sedikit, kompetensi kurang, waktu terbatas.
</t>
  </si>
  <si>
    <t xml:space="preserve">-Nilai 10 jika program kerja penugasan telah disetujui oleh Pengendali Teknis/Pengendali Mutu.
- Nilai 5 jika program kerja penugasan telah disusun namun belum disetujui oleh Pengendali Teknis/Pengendali Mutu
- Nilai 0 jika program kerja penugasan tidak disusun.
</t>
  </si>
  <si>
    <t xml:space="preserve">-Nilai 20 jika simpulan dan hasil penugasan telah didukung seluruhnya dengan dokumentasi informasi yangmemadai,andal, berguna dan relevan (dapat berupa sumber data/sumber informasi baik dalam bentuk softcopy/hardcopy).
-Nilai 14 jika simpulan dan hasil penugasan sebagian besar telah didukung dengan dokumentasi yang memadai,andal, berguna dan relevan.
-Nilai 7 jika simpulan dan hasil penugasan sebagian besar kurang didukung dengan dokumentasi yang memadai,andal, berguna dan relevan.
-Nilai 0 jika simpulan dan hasil penugasan tidak didukung dengan dokumentasi.
</t>
  </si>
  <si>
    <t xml:space="preserve">-Nilai 20 jika seluruhnya telah disupervisi secara memadai.
-Nilai 14 jika sebagian besar telah disupervisi secara memadai.
-Nilai 7 jika sebagian besar tidak disupervisi secara memadai.
-Nilai 0 jika supervisi tidak dilakukan.
</t>
  </si>
  <si>
    <t xml:space="preserve">57. Apakah laporan hasil penugasan telah menyajikan:
a. tujuan
b. ruang lingkup
c. simpulan hasil penugasan
d. temuan (Kondisi, Kriteria, Sebab, Akibat, Rekomendasi)  
e. Rencana aksi/tindak lanjut?
</t>
  </si>
  <si>
    <t xml:space="preserve">58. Apakah auditor telah mencantumkan adanya kinerja auditi yang memuaskan dalam laporan hasil penugasan?
</t>
  </si>
  <si>
    <t xml:space="preserve">Verifikasi laporan hasil penugasan dan bukti pendukungnya untuk meyakinkan bahwa laporan telah diselesaikan tepat waktu sesuai dengan pedoman/peraturan yang berlaku di lingkungan internal APIP.
</t>
  </si>
  <si>
    <t xml:space="preserve">60. Apakah laporan hasil penugasan audit intern telah: 
a. lengkap
b. akurat
c. objektif
d. meyakinkan
e. konstruktif
f. jelas
g. ringkas
</t>
  </si>
  <si>
    <t xml:space="preserve">-Nilai 10 jika terdapat LHA koreksi/perbaikan/ralat dan telah disampaikan kembali kepada auditi dan pihak lain atau jika tidak terdapat bukti adanya LHA koreksi/perbaikan/ralat.
-Nilai 0 jika terdapat LHA koreksi/perbaikan/ralat namun tidak disampaikan kembali kepada auditi dan pihak lain.
-NA jika tidak terdapat bukti adanya LHA koreksi/perbaikan/ralat.
</t>
  </si>
  <si>
    <t xml:space="preserve">-Nilai 10 jika terdapat pernyataan dalam laporan bahwa kegiatan audit intern telah “Dilaksanakan Sesuai dengan Standar”.
-Nilai 0 jika tidak terdapat pernyataan dalam laporan bahwa kegiatan audit intern telah “Dilaksanakan Sesuai dengan Standar”.
-NA jika belum terdapat penilaian telaah sejawat internal/eksternal atau sudah terdapat penilaian telaah sejawat internal/eksternal namun hasil penilaiannya masih dibawah nilai "BAIK" atau belum dilakukan penilaian telaah sejawat internal/eksternal namun sudah mencantumkan pernyataan kesesuaian.
</t>
  </si>
  <si>
    <t xml:space="preserve">-Nilai 20 jika APIP telah memiliki prosedur tentang pemantauan tindak lanjut.
-Nilai 0 jika APIP tidak memiliki prosedur tentang pemantauan tindak lanjut.
</t>
  </si>
  <si>
    <t xml:space="preserve">- Nilai 30 Jika semua tindak lanjut yang telah dilakukan auditi sesuai dengan rekomendasi atau tindak lanjut lebih baik dari rekomendasi disetujui auditor dan ditindaklanjuti tepat waktu
- Nilai 20 Jika sebagian kecil tindak lanjut tidak sesuai dengan rekomendasi 
- Nilai 10 Jika sebagian besar tindak lanjut tidak sesuai dengan rekomendasi 
- Nilai 0 Jika belum ada tindak lanjut yang dilakukan auditi padahal sudah melebihi kesepakatan waktu atau semua tindak lanjut yang dilakukan auditi tidak ada yang sesuai dengan rekomendasi.
</t>
  </si>
  <si>
    <t xml:space="preserve">-Nilai 15 jika auditor telah memantau dan mendorong tindak lanjut atas seluruh rekomendasi audit.
-Nilai 8 jika auditor telah memantau dan mendorong tindak lanjut atas sebagian rekomendasi audit.
-Nilai 0 jika auditor tidak memantau dan mendorong tindak lanjut atas rekomendasi audit.
</t>
  </si>
  <si>
    <t xml:space="preserve">-Nilai 10 jika auditor telah menilai efektifitas penyelesaian tindak lanjut dalam hal auditi menindaklanjuti rekomendasi dengan cara yang berlainan dengan rekomendasi yang diberikan.
-Nilai 0 jika auditor tidak menilai efektifitas penyelesaian tindak lanjut dalam hal auditi menindaklanjuti rekomendasi dengan cara yang berlainan dengan rekomendasi yang diberikan.
-NA jika tidak terdapat kondisi auditi menindaklanjuti rekomendasi dengan cara berlainan dengan rekomendasi yang diberikan.
</t>
  </si>
  <si>
    <t xml:space="preserve">-Nilai 10 jika auditor telah menuangkan penjelasan atas rekomendasi yang belum ditindaklanjuti atas audit sebelumnya atau jika tidak terdapat rekomendasi yang belum ditindaklanjuti.
-Nilai 5 jika secara umum telah ada penjelasan atas rekomendasi yang belum ditindaklanjuti namun tidak dapat ditelusuri ke masing-masing rekomendasi.
-Nilai 0 jika auditor tidak menuangkan penjelasan atas rekomendasi yang belum ditindaklanjuti atas audit sebelumnya.
</t>
  </si>
  <si>
    <r>
      <t>69. Apabila simpulan hasil penilaian tindak lanjut menyatakan bahwa auditi menanggung/menerima risiko karena tidak melaksanakan tindak lanjut atas rekomendasi, apakah pimpinan APIP/auditor telah mengkomunikasikannya/ membahas masalah tersebut dengan pimpinan auditi</t>
    </r>
    <r>
      <rPr>
        <sz val="11"/>
        <rFont val="Calibri"/>
        <family val="2"/>
      </rPr>
      <t xml:space="preserve">?
</t>
    </r>
  </si>
  <si>
    <t>NA</t>
  </si>
  <si>
    <t xml:space="preserve">Keterangan:
Nilai Pemenuhan telah diberikan rumus
Nilai diperoleh dari perbandingan antara penjumlahan hasil penilaian atas 4 sub standar dibandingkan dengan total maksimal (100) dikalikan dengan bobot. 
4 sub komponen/unsur, yaitu (sekaligus contoh simulasi):
1. nilai rata-rata Perencanaan Penugasan (25%)= 25% x 100 = 25
2. nilai rata-rata Pelaksanaan Penugasan (25%) = 25% x 100 = 25
3. nilai rata-rata Komunikasi Hasil Penugasan (25%) = 25% x 50 = 12.5
4. nilai rata-rata Pemantauan Tindak Lanjut (25%) = 25% x 50 = 12.5
Jumlah = 25+25+12.5+12.5= 75/100 x 30 = 22,5
</t>
  </si>
  <si>
    <r>
      <t>Lakukan uji petik terhadap minimal 2 penugasan yang akan digunakan untuk menguji pertanyaan ini dan pertanyaan selanjutnya. Cek dan analisis Laporan Hasil Uji Pengendalian/Laporan Survey Pendahuluan/</t>
    </r>
    <r>
      <rPr>
        <i/>
        <sz val="11"/>
        <color theme="1"/>
        <rFont val="Calibri"/>
        <family val="2"/>
        <scheme val="minor"/>
      </rPr>
      <t>Management Letter</t>
    </r>
    <r>
      <rPr>
        <sz val="11"/>
        <color theme="1"/>
        <rFont val="Calibri"/>
        <family val="2"/>
        <scheme val="minor"/>
      </rPr>
      <t>/Kertas Kerja Audit untuk meyakinkan apakah auditor telah melakukan evaluasi kecukupan rancangan dan efektivitas pengendalian atas suatu proses bisnis/kegiatan.</t>
    </r>
  </si>
  <si>
    <t>32. Apakah Pimpinan APIP telah mengkomunikasikan rencana kegiatan pengawasan intern dan kebutuhan sumber daya (PKPT) kepada auditi dan pimpinan K/L/D, dan pimpinan K/L/D telah menyetujuinya?</t>
  </si>
  <si>
    <t xml:space="preserve">46. Apakah auditor telah menetapkan tujuan pada setiap penugasan audit intern?
Tujuan penugasan asurans (audit) dapat berupa:
a. Menilai bahwa auditi telah menjalankan kegiatannya secara ekonomis, efisien, dan efektif;
b. Mendeteksi adanya kelemahan sistem pengendalian
intern;
c. Mendeteksi ketidakpatuhan terhadap peraturan perundang-undangan, kecurangan, dan ketidakpatutan (abuse).
</t>
  </si>
  <si>
    <t xml:space="preserve">-Nilai 30 jika auditor telah menetapkan tujuan umum secara memadai pada penugasan audit intern.
-Nilai 20 jika auditor telah menetapkan tujuan umum dan tujuan spesifik namun kurang memadai.
-Nilai 10 jika auditor telah menetapkan tujuan umum secara memadai namun belum menetapkan tujuan spesifik atau sebaliknya.
-Nilai 5 jika auditor telah menetapkan tujuan umum namun kurang memadai dan belum menetapkan tujuan spesifik atau sebaliknya.
-Nilai 0 jika auditor tidak menetapkan tujuan umum dan tujuan spesifik pada penugasan audit intern.
</t>
  </si>
  <si>
    <t xml:space="preserve">48. Apakah auditor telah menetapkan ruang lingkup yang memadai (penetapan ruang lingkup telah mempertimbangkan sistem, catatan-catatan, SDM dan aset fisik yang relevan dengan penugasan audit) untuk mencapai tujuan?
</t>
  </si>
  <si>
    <t xml:space="preserve">51. Apakah program kerja yang disusun telah memadai (program kerja telah mencakup prosedur untuk mengidentifikasi, menganalisis, mengevaluasi dan mendokumentasi informasi selama penugasan)?
</t>
  </si>
  <si>
    <t xml:space="preserve">Nilai 20 jika program kerja telah memadai untuk mecapai tujuan penugasan.
Nilai 10 jika sebagian besar program kerja telah memadai untuk mencapai tujuan penugasan.
Nilai 5 jika sebagian besar program kerja tidak memadai untuk mencapai tujuan penugasan.
Nilai 0 jika program kerja tidak memadai untuk mencapai tujuan penugasan (program kerja yang disusun sama sekali tidak berhubungan dengan tujuan penugasan).
</t>
  </si>
  <si>
    <t>-NA dikarenakan kedua sampel merupakan penugasan asurans.</t>
  </si>
  <si>
    <r>
      <rPr>
        <b/>
        <sz val="11"/>
        <color indexed="8"/>
        <rFont val="Wingdings"/>
        <charset val="2"/>
      </rPr>
      <t xml:space="preserve">q </t>
    </r>
    <r>
      <rPr>
        <b/>
        <sz val="11"/>
        <color indexed="8"/>
        <rFont val="Calibri"/>
        <family val="2"/>
      </rPr>
      <t>Isi kolom yang berwarna merah muda (Kolom Nilai Pemenuhan atau Kolom Sampel Surat Tugas [ST 1 dan 2]), sesuai nilai yang ada pada Kolom Kriteria Penilaian</t>
    </r>
  </si>
  <si>
    <r>
      <rPr>
        <b/>
        <sz val="11"/>
        <color indexed="8"/>
        <rFont val="Wingdings"/>
        <charset val="2"/>
      </rPr>
      <t xml:space="preserve">q </t>
    </r>
    <r>
      <rPr>
        <b/>
        <sz val="11"/>
        <color indexed="8"/>
        <rFont val="Calibri"/>
        <family val="2"/>
      </rPr>
      <t>Kertas Kerja yang harus diisi hanya Kertas Kerja 1, nilai dari Kertas Kerja 1 akan secara otomatis diakumulasikan ke Kertas Kerja 2 dan Kertas Kerja 3</t>
    </r>
  </si>
  <si>
    <t>Dokumen</t>
  </si>
  <si>
    <t>IAC</t>
  </si>
  <si>
    <t>ST dan Laporan Reviu IAC</t>
  </si>
  <si>
    <t>Struktur organisasi</t>
  </si>
  <si>
    <t>Wawancara ke OPD/obrik sampel</t>
  </si>
  <si>
    <t>nota dinas/surat/laporan yang disampaikan kepada
Pimpinan K/L/D atau undangan/notula hasil rapat
pimpinan/bukti keikutsertaan pimpinan APIP pada rapat-rapat
dengan Pimpinan K/L/D.</t>
  </si>
  <si>
    <t>keputusan bupati tentang pengangkatan inspektur sebagai bagian dari manajemen opd/obyek pengawasan</t>
  </si>
  <si>
    <t>1. Daftar kerabat pegawai Inspektorat daftar semua pegawai dan tidak hanya yg ada kerabat saja.
2. Surat pernyataan independen dari tim auditor atas SPT
3. Dokumen pengunduran diri dari tim pemeriksa (jika ada konflik kepentingan)</t>
  </si>
  <si>
    <t>SOP "penanganan benturan kepentingan" terkait kendala independensi dan obyektivitas auditor</t>
  </si>
  <si>
    <t>sama dgn no 8</t>
  </si>
  <si>
    <t>1. SK uraian tugas Inspektur
2. SK standar/kerangka kompetensi</t>
  </si>
  <si>
    <t>1. Peta kompetensi
2. Pedoman PPI
3. Rencana dan realisasi PPI</t>
  </si>
  <si>
    <t>1. Daftar auditor dan sertifikasinya
2. cek dengan realisasi penugasan, sesuai dgn peran tidak</t>
  </si>
  <si>
    <t xml:space="preserve">dokumen outsourcing tenaga ahli </t>
  </si>
  <si>
    <t xml:space="preserve"> akreditasi litbang/fakultas/lembaga penyedia pendapat/tenaga ahli  terkait</t>
  </si>
  <si>
    <t>kertas kerja analisis kesesuaian antara kondisi analisis awal permasalahan hasil pemeriksaan dengan hasil akhir pendapat ahli (hasil ahli menambah keyakinan bahwa analisi awal auditor benar terjadi dan dikuatkan dengan pendapat ahli</t>
  </si>
  <si>
    <t>surat tugas, program kerja audit (PKA) dan kertas kerja audit (KKA), NHA serta LHA</t>
  </si>
  <si>
    <t xml:space="preserve">Kertas kerja audit yang memuat TABK walaupun sederhana dengan mengolah hasil audit dengan menggunakan excel </t>
  </si>
  <si>
    <t>Rencana dan realisasi PPI</t>
  </si>
  <si>
    <t xml:space="preserve">peraturan inspektur tentang telaah sejawat internal APIP
</t>
  </si>
  <si>
    <t>SPT, Kertas kerja dan Laporan telaah sejawat intern</t>
  </si>
  <si>
    <t>analisis</t>
  </si>
  <si>
    <t xml:space="preserve">Laporan ke kepala daerah atas substansi hasil pelaksanaan TS intern dan atau ekstern </t>
  </si>
  <si>
    <t>1. Renstra Inspektorat
2. RPJMD</t>
  </si>
  <si>
    <t>1. profil auditan
2. audit universe/ peta auditan berbasis faktor risiko
3. Evaluasi MR
4. PPBR
5. PKPT Berbasis Resiko</t>
  </si>
  <si>
    <t>1. laporan reviu renstra
2. laporan reviu RKA
3. rakorwasda
4. larwasda
5. rapat Tim Management Oversight (Tim Pengawasan dan Pembinaan terhadap Inspektorat)
6. rapat monev dengan para kepala OPD</t>
  </si>
  <si>
    <t>1. PKPT
2. Sosialisasi/ forum/ rapat dimana dilakukan komunikasi PKPT ke Kada dan ka OPD</t>
  </si>
  <si>
    <t xml:space="preserve">Surat ke Kada/Sekda tentang usulan 
anggaran/perubahan anggaran didukung dokumen analisis pembatasan sumber daya </t>
  </si>
  <si>
    <t>PKPT</t>
  </si>
  <si>
    <t xml:space="preserve"> 1. pedoman audit kinerja; reguler; khusus; kasus dsb
2. PKS/sosialisasi terkait pedoman (dalam persiapan dan atau pelaksanaan audit)
3. Wawancara</t>
  </si>
  <si>
    <t>Rasingram dengan Itprov/Apip lain</t>
  </si>
  <si>
    <t>1. ILHP
2. LKjIP Inspektorat</t>
  </si>
  <si>
    <t>Peraturan/SOP pengelolaan pengaduan masyarakat (Dumas) ditandatangan Inspektur atau ditandatangan Bupati jika mekanisme Dumas terpusat untuk level pemda</t>
  </si>
  <si>
    <t>administrasi dan dokumentasi penanganan dumas</t>
  </si>
  <si>
    <t>1. Tata kelola makro : Laporan reviu/audit/evaluasi Renstra/Reviu LKPD/LKPJ
2. Tata kelola mikro: Laporan audit atas program/ kegiatan; auditan dengan tujuan tertentu
3. dokumen wawancara pejabat APIP</t>
  </si>
  <si>
    <t>laporan hasil audit yang menginformasikan implementasi peraturan disiplin/perilaku/etika dalam pengelolaan pegawai (dapat merupakan bagian dari laporan audit reguler)</t>
  </si>
  <si>
    <t>dokumen penugasan audit tata kelola TI (sejak SPT sd laporan, TL)</t>
  </si>
  <si>
    <t>1. evaluasi MR (SPT sd laporan dan TL)
2. pendampingan pembangunan SPIP/ penyusunan RR, RTP (SPT sd Laporan)</t>
  </si>
  <si>
    <t>hasil evaluasi sampel KKA</t>
  </si>
  <si>
    <t>hasil evaluasi sampel KKA dan Kosultasi</t>
  </si>
  <si>
    <t>1. Peta Auditan
2. PKPT
3. ST realisasi PKPT</t>
  </si>
  <si>
    <t>hasil evaluasi sampel KKA dan Konsultasi</t>
  </si>
  <si>
    <t>1. SOP pengelolaan arsip (akses, peminjaman, retensi, pemusnahan)
2. SOP layanan Keterbukaan Informasi Publik
3. Dokumentasi peminjaman dan pemusnahan KKA
4. Dokumentasi layanan arsip lainnya</t>
  </si>
  <si>
    <t>Jika ada perbaikan laporan yang sebelumnya sudah terlanjur dikirim ke auditan,LHP awal,LHP perbaikan,Bukti kirim laporan</t>
  </si>
  <si>
    <t>1. Buku agenda pengiriman
2. laporan hasil TS antar APIP
3. LHP sampel</t>
  </si>
  <si>
    <t>1. Buku agenda pengiriman
2. Bukti pengiriman atas dua laporan/LHP yang disampel</t>
  </si>
  <si>
    <t>Peraturan/SOP pemantauan TL</t>
  </si>
  <si>
    <t>1. Dokumen temuan yang akan di TL
2. Laporan hasil TL kesesuaian dengan laporan dua SPT disampel</t>
  </si>
  <si>
    <t>1. surat pemberitahuan, peringatan atau penegasan kepada auditan/OPD atas temuan yang belum ditindaklanjuti 
2. dokumen penyelenggaraan  larwasda (undangan, SPT, BA TL, notulen/laporan penyelenggaraan)</t>
  </si>
  <si>
    <t>dokumen TL yag tidak sesuai dengan Rekom (jika ada)</t>
  </si>
  <si>
    <t>1. Print out temuan pemeriksaan belum di TL dari SIM HP/SIMWas untuk LHP sampel.
2. LHP sampel: Subbab Tindak Lanjut Temuan Audit Sebelumnya: pemantauan TL dalam audit berulang pada auditan yang sama</t>
  </si>
  <si>
    <t>1. pernyataan tidak melaksanakan TL atas temuan/rekomendasi yang ditanda tangan auditan
2. dokumen rapat dan notulen komunikasi hal angka 1 dengan Inspektur untuk mendapat solusi</t>
  </si>
  <si>
    <t>1. dokumen rapat khusus dengan Kada dengan simpulan solusi hasil rapat dengan Kada
2. dokumen larwasda jika ada pembahasan hal terkait di larwasda</t>
  </si>
  <si>
    <t>IAC disahkan oleh Bupati Karanganyar pada tanggal 5 Maret 2020</t>
  </si>
  <si>
    <t>Telah direviu berdasar SPT no 962/261.A/KHS/2021 tanggal 5 Juli 2021</t>
  </si>
  <si>
    <t>belum ada daftar kerabat/suami/istri/adik/kakak utk dibandingkan dengan PKPT berjalan</t>
  </si>
  <si>
    <t>Dokumen permintaan anggaran/tambahan belum ada</t>
  </si>
  <si>
    <t>Pada dokumen PKPT 2021 terdapat kebutuhan SDM (beserta peran dalam tim) dan kebutuhan anggaran masng-masing auditi</t>
  </si>
  <si>
    <t>Belum MR</t>
  </si>
  <si>
    <t>Tidak ada dokumen/pengkomunikasian pembatasan SDM namun ada usulan kenaikan TPP sebagai reward  TPP dinamis dengan Nota Dinas nspektur kepada Bupati nomor 700/488/2020 tanggal 6 Februari 2020</t>
  </si>
  <si>
    <t>Kegiatan :
1.Rakorpok Tahun 2020 TW II tanggal 28 Juli 2020
2.Rakorpok bula September tanggal 26 Oktober 2021
3.Rakorwasdanas dan launching Pengelolaan Bersama MCP KPK tanggal 31 Agustus 2021</t>
  </si>
  <si>
    <t xml:space="preserve">1.SOP Pelaksanaan Pemantauan dan Evaluasi Penanganan Benturan Kepentingan Nomor 081/96.1/2020  tanggal 14 Februari 2020
2.Terdapat SK Inspektur  No 700/34/Tahun 2019 tanggal 29 Des 2019 tentang Pembentukan Tim Pengungkapan Adanya Kendala Terhadap Independensi/Obyektivitas Auditor </t>
  </si>
  <si>
    <t>Terdapat dokumen :
1.Audit Universe
2.PPBR untuk OPD adalah data anggaran, risiko auditan (risiko, inheren, efektivitas pengendalian), Signifikansi obyek pengawasan (materialitas keuangan, kontribusi pencapaian tujuan, dampak terhadap masyarakat), Kemampuan APIP (waktu yang tersedia untuk melakukan audit, jumlah personil, lokasi pemeriksaan)
3.PKPT Berbasis Risiko 2021 
4.SK Inspektur Nmor 800/4 Tahun 2017 tanggal 14 Agustus 2017 tentang Pedoman Penyusunan PKPT Berbasis Risiko</t>
  </si>
  <si>
    <t>belum ada data</t>
  </si>
  <si>
    <t>belum</t>
  </si>
  <si>
    <t>Pada KKA sampel Dishub dan Kecamatan Ngargoyoso menggunakan TABK excel</t>
  </si>
  <si>
    <t>Sampel penugasan adalah :
1.Pemeriksaan Kinerja atas Program Upaya Kesehatan Masyarakat (Bantuan Operasional Kesehatan/BOK Puskesmas TA.2019) pada UPT Puskesmas Ngargoyoso
2.Pemeriksaa Kinerja atas Program Rehabilitasi dan Pemeliharaan Prasarana dan Fasilitas LLAJ dan Program Peningkatan Kelaikan Pengoperasian Kendaraan Bermotor TA. 2020 pada DInas Perhubungan</t>
  </si>
  <si>
    <t>Bentuk pemantauan berkelanjutan tiap unsur:
1. Perencanaan: anggaran waktu, kartu penugasan dan PKA sudah ada reviu dan tanda tangan KT, PT
2. Pelaksanaan : ada reviu berjenjang di KKA dan LHA serta ada KM8 kendali mutu supervisi
3. Komunikasi hasil pengawasan, terdapat reviu supervisi/PT dan tanda tangan PT dalam penyampaian hasil pengawasan
dan atau BA kesepakatan hasil pemeriksaan
4. Pemantauan TL : dilaksanakan oleh evalap bersama tim auditor, persetujuan penyelesaian TL dilakukan oleh Tim auditor dan PT terkait</t>
  </si>
  <si>
    <t xml:space="preserve"> </t>
  </si>
  <si>
    <t>20. Apakah auditor telah menunjukkan kecermatan profesional (khusus untuk penugasan asurans) antara lain dalam:
a. formulasi tujuan penugasan audit intern;
b. penentuan ruang lingkup, termasuk evaluasi risiko audit intern;
c. pemilihan pengujian dan hasilnya;
d. pemilihan jenis dan tingkat sumber daya yang tersedia untuk mencapai tujuan penugasan audit intern;
e. penentuan signifikan tidaknya risiko yang diidentifikasi dalam audit intern dan efek/dampaknya;
f. pengumpulan dan pengujian bukti audit intern;
g. penentuan kompetensi, integritas, dan kesimpulan yang diambil pihak lain yang berkaitan dengan penugasan audit intern.</t>
  </si>
  <si>
    <t>belum ada</t>
  </si>
  <si>
    <t>Telah dilakukan TS oleh Inspektorat Kota Surakarta dengan Laporan tanggal 5 Juli 2018</t>
  </si>
  <si>
    <t>Belum dlakukan pengkomunikasian kepada Bupati</t>
  </si>
  <si>
    <t xml:space="preserve">SK Inspektur No 700/10.A/2021 tanggal 7 Juni 2021 ttg Standart Kompetensi Auditor SK Inspektur No. 700/02.A Th 2020 tgl 3 Jan 2020 </t>
  </si>
  <si>
    <t xml:space="preserve">Masing - masing auditor telah mengikuti pendidikan dan pelatihan profesional berkelanjutan (pelatihan/workshop/seminar/PKS) </t>
  </si>
  <si>
    <t>Kegiatan intern sepenuhnya terbebas dari campur tangan dalam penentuan ruang lingkup, pelaksanaan, dan pengomunikasian hasil pengawasan berdasar wawancara dan pengisian kuesioner pada Dishub dan Puskesmas Ngargoyoso</t>
  </si>
  <si>
    <t>Auditor yg telah mengikuti pelatihan hanya 3 dari 30 Auditor/P2UPD/Audiwan
PKS sudah dilakukan terhadap seluruh Auditor/P2UPD/Audiwan</t>
  </si>
  <si>
    <t>Terdapat daftar auditor dan seluruh auditor telah mengikuti sertifikasi</t>
  </si>
  <si>
    <t>Auditor yg telah mengikuti pelatihan hanya 10 dari 30 Auditor/P2UPD/Audiwan
PKS sudah dilakukan terhadap seluruh Auditor/P2UPD/Audiwan</t>
  </si>
  <si>
    <t xml:space="preserve">1.Terdapat Permohonan Tenaga Ahli kpd DPU PR No. 800/256.1/VII/2021 tgl 29 Juli 2021 permasalah konstruksi dan RAB dan NHA
2.Surat Pengiriman Personil dari DPU nomor 800/116.6.8/XI/2021 tanggal 2 Agustus 2021
3.Surat keterangan dari Inspektur
</t>
  </si>
  <si>
    <t>Tenaga ahli yang ditugaskan memenuhi kualifikasi keahlian/pendidikan formal</t>
  </si>
  <si>
    <t>Terdapat SK Pedoman TS Eksternal No 700/11 A Tahun 2021
Internal belum ada</t>
  </si>
  <si>
    <t>Telaah sejawat antar Irban telah dilaksanakan dengan sampel 
1.irban IV menelaah irban II tanggal 7 sd. 10 Juni 2021
2.Irban IV menelaah irban II tanggal 1 sd. 6 Juli 2020
namun tidak ada laporan dan kertas kerjanya</t>
  </si>
  <si>
    <t>Renstra 2018-2023 selaras dengan RPJMD 2018-2023</t>
  </si>
  <si>
    <t>belum ada data dukung</t>
  </si>
  <si>
    <t>Program kerja 
1. PKA Pengelolaan kepegawaian UPT SMP Negeri 2 Colomadu 
2. PKA Pengelolaan Kepegawaian Desa Dagen Kec Jaten</t>
  </si>
  <si>
    <t>LHA semua unsur lengkap</t>
  </si>
  <si>
    <t>tidak ada koreksi laporan ke auditi</t>
  </si>
  <si>
    <t xml:space="preserve">1. dalam LHP sudah tercantum "sudah sesuai norma-norma audit.
2. Hasil penilaian TS 2018 "baik"
</t>
  </si>
  <si>
    <t>Sudah dikirim berdasar agenda pengiriman'</t>
  </si>
  <si>
    <t>TL Pemeriksaan sampel sebelumnya telah ditindaklanjuti semua</t>
  </si>
  <si>
    <t>ST 1 : PKA Tahap perencanaan (PKA A) sudah didukung dengan KKA dan penilaiannya 
ST 2 : PKA telah disusun, pengujian atas pengendalian Intern telah ditetapka dalam PKA, KKA 04 sdh memuat daftar resiko yang menghambat pencapaian program</t>
  </si>
  <si>
    <t xml:space="preserve">ST 1 : Ruang Lingkup sdh ada dalam PKA dan Laporan 
ST 2 : Ruang Lingkup sdh ada dalam PKA dan Laporan </t>
  </si>
  <si>
    <t>ST 1 : Simpulan hasil audit pada Auditi kategori Baik dan Sangat Tinggi
ST 2 : Simpulan hasil audit pada Audtiti kategori Berhasil</t>
  </si>
  <si>
    <t>ST 1 : sebagian besar belum selesai ditindaklanjuti
ST 2 : Telah ditindaklajuti selesai seluruhnya</t>
  </si>
  <si>
    <t>Auditor teleh menunjukkan kecermatan profesional untuk Akin Dishub dan Akin Puskesmas Ngargoyoso</t>
  </si>
  <si>
    <t>PKPT 2021 telah disahkan dengan Keputusan Bupati
Namun belum ada bentuk sosialisasi kepada OPD</t>
  </si>
  <si>
    <t xml:space="preserve"> Terdapat :
1.Perturan Inspektur no 2 th 2017 ttg perubahan peraturan inspektur no 1 tahun 2016 ttg pedoman kendali mutu audit 
2.Peraturan Inspektur no 700/5 th 2017 ttg pedoman penyelenggaraan pengawasan dilingk insp kab kra
3.Kep Insp No 700/13/2020 ttg SOP Inspektorat Kabupaten Karanganyar
Seluruh SOP telah dikomunikasikan kepada Auditor</t>
  </si>
  <si>
    <t xml:space="preserve">belum ada tanda terima SOP </t>
  </si>
  <si>
    <t>ILHP dibuat tahunan</t>
  </si>
  <si>
    <t>Belum dilengkapi dengan disposisi penugasan</t>
  </si>
  <si>
    <t>LHP poin 2 3 4 belum tersaji</t>
  </si>
  <si>
    <t>ST 1 : SDM dalam PKPT bulan mei utk Akin Dishub 7 personil sdh sesuai dengan yg di SPT (baik jumlah maupun nama personil)
ST 2 : SDM dalam PKPT bulan mei utk Akin Puskesmas Ngargoyoso 7 personil, dalam SPT hanya 6 org krn 1 org sedang cuti melahirkan</t>
  </si>
  <si>
    <t xml:space="preserve">sudah ada SOP Pemantauan TL Hasil Pemeriksaan No 700/388/2016 </t>
  </si>
  <si>
    <t>ST 1 : 
1. Dalam SOP Pemeriksaan Reguler/Kinerja disebutkan proses LHA dari NHA sampai diserahkan adalah 15 hari kerja.
2. Pembahasan NHP tgl 5 Juli 2021 - LHP diterbitkan tanggal 20 Agustus 2021
ST 2 : SPT sd 31 Agustus 2020, LHP Terbit 30 Nop 2020</t>
  </si>
  <si>
    <t>SARAN</t>
  </si>
  <si>
    <t>KKA pendukung berupa  informasi Auditi tidak seluruhnya lengkap dan tidak dilengkapi dengan kesimpulan</t>
  </si>
  <si>
    <t>-</t>
  </si>
  <si>
    <t xml:space="preserve">Menetapkan Pedoman Telaah Intern
</t>
  </si>
  <si>
    <t>Mengkomunikasikan hasil penjaminan kualitas/telaah sejawat intern dan atau ekstern kepada Bupati</t>
  </si>
  <si>
    <t>Melengkapi KK dan laporan TS internal sesuai pedoman yang akan ditetapkan</t>
  </si>
  <si>
    <t>Mengkomunikasikan rencana kegiatan pengawasan intern kepada Auditi setiap tahun.</t>
  </si>
  <si>
    <t>Merencanakan Evaluasi Manajemen Risiko (MR) atas Register Risiko (RR) dan Rencana Tindak Pengendalian (RTP) yang dilengkapi dengan Kertas Kerja (KK).</t>
  </si>
  <si>
    <t>Mendokumentasikan seluruh informasi yang cukup, andal, relevan dan bermanfaat untuk mendukung kesimpulan dan hasil penugasan.</t>
  </si>
  <si>
    <t>Mempedomani SOP bahwa penerbitan LHA peling lambat 15 hari setelah berakhirnya penugasan</t>
  </si>
  <si>
    <t xml:space="preserve">1.Terdapat dokumen Pakta Integritas setiap pegawai tahun 2020 dan 2021
2.Terdapat SK Inspektur  No 700/34/Tahun 2019 tanggal 29 Des 2019 tentang Pembentukan Tim Pengungkapan Adanya Kendala Terhadap Independensi/Obyektivitas Auditor
Terdapat dokumen daftar kekerabatan pegawai Inspektorat </t>
  </si>
  <si>
    <t xml:space="preserve">Sejak Tim Pengungkapan Independensi/Obyektifitas dibentuk pada Des 2019 sd. Sekarang belum menangani
Terdapat dokumen daftar kekerabatan pegawai Inspektorat </t>
  </si>
  <si>
    <t>Terdapat dokumen hasil pembahasan peta pengawasan 2021 dengan Inspektorat Provinsi yang ditandatangani Inspektur Kabupaten Karanganyar dan Inspektur Provinsi Jawa Tengah tanggal 22 Oktober 2020</t>
  </si>
  <si>
    <t>Terdapat Surat :
1. 005/3332/2021 tgl 13 sept 2021 undangan rakor penyelesaian TLHP 
2. 005/346.1/2021 tgl 27 sept 2021 ttg undangan rakor teknis penyelesaian TLHP  tahun 2016-2020
3.SK Tim Tindak Lanjut</t>
  </si>
  <si>
    <t>Terdapat Keputusan Bupati :
1.Nomor 800/121 tahun 2020 tanggal 6 Januari 2020 tentang Pembentukan Tim Reformasi Birokrasi
2.Nomor 050/824 Tahun 2020 tanggal 2 Juni 2020 tentang Pembentukan Tim dan Sekretariat Tim Penyusun KUA PPAS APBD Perubahan
3.Nomor 700/199 Tahun 2020 tanggal 9 Januari 2020 tentang Pembentukan Tim PMPRB
3.Nomor 700/206 Tahun 2020 tanggal 9 Januari 2020 tentang Pembentukan Tim Pelaksanaan Verifikasi dan Validasi Laporan LPPD
4.Nomor 700/92 tahun 2021 tanggal 11 Januari 2021 tentang Pembentukan Tim Koordinasi APIP dan Aparat Penegak Hukum
5.Nomor 700/93 Tahun 2021 tentang pembentukan Tim Satgas Saber Pungli
6.Nomor 362/204 tahun 2020 tanggal 9 Januari 2020 tentang Pembentukan Tim Reviu LKjIP
7.NOmor 700/201 tahun 2020 tanggal 9 Januari 2020 tentang Pembentukan Tim Pelaksana Reviu Laporan Realisasi Penyerapan Dana DAK
8.Nomor 700/803 Tahun 2020 tentang Pembentukan Tim Reviu Penyaluran dan Penggunaan DADes
9.Nomor 700/205 Tahun 2020 tanggal 9 Januari 2020 tentang Pembentukan Tim reviu LKPD dan LK OPD
10. Nomor 900/106 tanggal 6 Januari 2020 tentang Pembentukan Tim Pelaksana dan Sekretariat Tim Pelaksana Pengelolaan BMD</t>
  </si>
  <si>
    <t>SOP pengaduan masyarakat No. 081/99.2/2020 tanggal 20 Februari 2020</t>
  </si>
  <si>
    <t>1.Nota Dinas Laporan Diklat TABK tgl 19 Peb 2021 3 peserta, dan sertifikat dari BPKP tgl 19 Peb 2021
2.PKS TABK bedasar undangan No.005/360/2021 tanggal 12 Oktober 2021 dilaksanakan tanggal 14 sd. 16 Oktober 2021 diikuti oleh seluruh auditor</t>
  </si>
  <si>
    <t xml:space="preserve">Terdapat dokumen :
1. ILHP Tahun 2020
2. ILHP smt 1 tahun 2021
3. LKJIP Tahun 2021
</t>
  </si>
  <si>
    <t>1.Telah melakukan MO dengan Bupati dengan Laporan nomor LHP-700/110.1/2020 tanggal 18 Juni 2020 untuk pengawasan Smt 1 Tahun 2020 dan Laporan nomor LHP-700/312.1/2020 tanggal 19 November 2020
2.Telah dilakukan Rakor penyelesaian tindak lanjut hasil pemeriksaan inspektorat sesuai nomor 005/346.1/2021 tanggal 27 September 2021 pada tanggal 30 Sep 2021 di Aula Inspektorat
3.Rapat pembahasan strategi organisasi sesuai surat No.005/345.2/2020 tanggal 9 Nov 2020</t>
  </si>
  <si>
    <t>dalam LHP dan KKA perencanaan sudah memuat SPI atas sampel Akin Dinas Perhubungan dan Puskesmas Ngargoyoso</t>
  </si>
  <si>
    <t>ST 1 : PKA sdh ditandatangani Ketua Tim, PT dan Inspektur
ST 2 : PKA sdh ditandatangani Ketua Tim, PT dan Inspektur</t>
  </si>
  <si>
    <t>ST 1 : PKA telah sesuai
ST 2 : PKA telah sesuai</t>
  </si>
  <si>
    <t>ST 1 : KKA Perencanaan dan Pelaksanaan sudah sesuai dengan PKA
ST 2 : KKA Perencanaan dan Pelaksanaan sudah sesuai dengan PKA</t>
  </si>
  <si>
    <t xml:space="preserve">ST 1 : simpulan telah sesuai dengan analisis dan evaluasi KKA
ST 2 :  simpulan telah sesuai dengan analisis dan evaluasi KKA
</t>
  </si>
  <si>
    <t xml:space="preserve">Telah dilakukan pengawasan tata kelola makro yaitu :
1.Etika : LHR Kinerja Unit Kinerja PBJ nomor 700/52/PWS/2021 tanggal 5 Nov 2021
2.Perencanaan : LHR Perubahan RKPD 2020 nomor 700/19/PWS/2020 tanggal 20 Juli 2020 dan LHR RKPD 2022 nomor 700/12/PWS/2021 tanggal 17 Juni 2021
3.Monitoring : Monitoring LHKPN nomor 045.2/198/2020 tanggal 4 Mei 2020
4.Pelaporan : LHR LPPD 2019 nomor 700/4.a/PWS/2020 tanggal 16 Maret 2020
Telah dilakukan pengawasan tata kelola mikro yaitu Audit Kinerja Dishub dan Puskesmas Ngargoyoso
</t>
  </si>
  <si>
    <t>-Gap kompetensi tertuang dalam SK inspektur No.700/10/A/2021 tanggal 7 Juni 2021
-Pedoman pelaksanaan PKS  tertanggal Januari 2020 telah menuangkan jumlah jam  PKS min 20 jam/tahun
Namun pelatihan yang diikuti Auditor tidak berdasarkan gap kompetensi</t>
  </si>
  <si>
    <t>1. Realisasi PPI (beserta sertifikatnya) yg telah mengikuti audit investigasi, fraud control plan, audit forensic, probity audit, pencegahan korupsi dan sejenisnya
2. Dokumen PKS, hitung prosentasenya</t>
  </si>
  <si>
    <t>1. Realisasi PPI (beserta sertifikatnya) diklat risiko dan pengendalian TI dan atau terkait aplikasi pengelolaan manajemen (simda, simpeg, e-sakip dsb) untuk seluruh pegawai
2. Dokumen PKS, hitung prosentasenya</t>
  </si>
  <si>
    <t>1. Realisasi PPI (beserta sertifikatnya) diklat audit berbasis/berbantuan komputer.
2. Dokumen PKS, hitung prosentasenya</t>
  </si>
  <si>
    <t>Hasil analisis auditor diawal benar terjadi dan dikuatkan oleh tenaga ahli</t>
  </si>
  <si>
    <t>- Reviu berjenjang belum sepenuhnya dilaksanakan sesuai KMA
-Pemantauan tindaklanjut belum dilaksanakan secara memadai</t>
  </si>
  <si>
    <t>1. Surat Aduan
2. LHP kasus adumas ttg honor PKW dan penerimaan bantuan modal usaha PKBM Tegalgede dana APBN 2020.
Belum dilengkapi dengan disposisi penugasan dan belum dilaksanakan sesuai mekanisme penanganan Aduan Masyarakat yg telah ditetapkan</t>
  </si>
  <si>
    <t>Melaksanakan penanganan aduan masyarakat sesuai SOP</t>
  </si>
  <si>
    <t>Melakukan supervisi secara memadai terhadap KKA sesuai dengan format dalam KMA</t>
  </si>
  <si>
    <t xml:space="preserve">1.SOP nomor 081/26.1/2020 tanggal 15 Jan 2020 tentang Pengelolaan Arsip Dinamis dan Statis
2.Form peminjaman arsip
3.SOP pengelolaan manajemen risiko keamanan informasi
4.Perbup 57 tahun 2019 tentang Pedoman Penyusutan Arsip
</t>
  </si>
  <si>
    <t>belum seluruh KKA disupervisi sebagaimana pedoman kendali mutu yang telah ditetapkan dan tidak ada catatan dari ketua tim/pengendali teknis</t>
  </si>
  <si>
    <t xml:space="preserve">IAC telah memuat :
b.Tujuan 
c.Kewenangan
d.Tanggungjawab
g.Standar
h.Kode Etik
IAC belum memuat :
a.Visi dan misi
e.Priinsip dasar pengawasan intern
f.Definisi pengawasan intern
i.Sifat jasa asurans dan konsultansiIAC 
Ditindaklanjuti dengan IAC terbaru setelah TS telah memuat :
a.Visi dan misi
b.Tujuan 
c.Kewenangan
d.Tanggungjawab
e.Priinsip dasar pengawasan intern
f.Definisi pengawasan intern
g.Standar
h.Kode Etik
i.Sifat jasa asurans dan konsultansi
IAC tertanggal 5 Maret 2020 (pada tahun tersebut masih menggunakan SAIPI 2014)  sedangkan dasar IAC terbaru menggunakan SAIPI No PER-01/AAIPI/DPN/2021 tanggal 30 Juli 2021 sebagai dasar perubahan IAC
</t>
  </si>
  <si>
    <t xml:space="preserve">Berdasarkan Perbup No 107 tahun 2019 tentang Kedudukan, Susunan Organisasi, Tugas dan Fungsi serta Tata Kerja Inspektorat Daerah dipimpin oleh Inspektur yang berkedudukan dibawah dan bertanggungjawab kepada Bupati melalui Sekretaris Daerah </t>
  </si>
  <si>
    <t>Belum menlai efektivitas MR
1.pada PKPT Tahun 2021 direncanakan bulan Februari terdapat kegiatan Pelaksanaan SPIP 
2.Dilakukan asistensi berupa pengiriman Narasumber workshop SPIP ke Dinas Kesehatan berdasar SPT nomor 962/35/2020 tanggal 3 Agustus 2020 pada tanggal 6 Agustus 2020
3.Pelaksnaan Desk Maturitas SPIP sesuai undangan tanggal 005/159/2021 tanggal 22 April 2021
Namun belum dilakukan evaluasi pada RTP dan RTP yang disusun baru OPD non Kecamatan</t>
  </si>
  <si>
    <t>Melakukan evaluasi kecukupan rancangan dan efektivitas pengendalian atas suatu proses bisnis/kegiatan atau sebaliknya.</t>
  </si>
  <si>
    <t xml:space="preserve">ST 1 dan ST 2 : Tujuan Audit dalam PKA sudah menetapkan tujuan umum secara memadai,dan telah dijabarkan secara spesifik dalam Langkah Kerja , telah menilai 3 E dan mendetaksi kelemahan SPI serta ketaatan terhdapa peraturan perundang-undangan
</t>
  </si>
  <si>
    <t>-Melakukan supervisi secara memadai terhadap KKA sesuai dengan format dalam KMA
-Pemantauan tindaklanjut agar dilaksanakan secara maksimal</t>
  </si>
  <si>
    <t xml:space="preserve">SPT, LHA ada
</t>
  </si>
  <si>
    <t>Merevisi Piagam Audit yang memuat 8 (sembilan) unsur setelah terbitnya SAIPI Tahun 2021</t>
  </si>
  <si>
    <t>Terdapat :
1.pada PKPT Tahun 2021 direncanakan bulan Februari terdapat kegiatan Pelaksanaan SPIP 
2.Dilakukan asistensi berupa pengiriman Narasumber workshop SPIP ke Dinas Kesehatan berdasar SPT nomor 962/35/2020 tanggal 3 Agustus 2020 pada tanggal 6 Agustus 2020
3.Pelaksnaan Desk Maturitas SPIP sesuai undangan tanggal 005/159/2021 tanggal 22 April 2021
Pada KKA sampel telah dilakukan evaluasi namun pada PKA belum disajikan evaluasi kecukupan rancangan dan efektivitas pengendalian atas suatu proses bisnis/kegiatan atau sebaliknya.</t>
  </si>
  <si>
    <t>Merencanakan monitoring TL rekomendasi pada Dinas Perhubungan</t>
  </si>
  <si>
    <t>Memerintahkan Sekretaris/Kepala Sub Bagian Administrasi dan Umum bahwa dalam setiap mengirimkan/mengikutsertakan pelatihan sesuai dengan gap kompetensi yang telah disusun</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</si>
</sst>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sz val="11"/>
      <name val="Calibri"/>
      <family val="2"/>
    </font>
    <font>
      <b/>
      <sz val="11"/>
      <color indexed="8"/>
      <name val="Wingdings"/>
      <charset val="2"/>
    </font>
    <font>
      <sz val="11"/>
      <color theme="1"/>
      <name val="Calibri"/>
      <family val="2"/>
      <charset val="1"/>
      <scheme val="minor"/>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6"/>
      <color rgb="FF000000"/>
      <name val="Calibri"/>
      <family val="2"/>
    </font>
    <font>
      <b/>
      <sz val="11"/>
      <color theme="1"/>
      <name val="Calibri"/>
      <family val="2"/>
    </font>
    <font>
      <sz val="11"/>
      <color theme="1"/>
      <name val="Calibri"/>
      <family val="2"/>
    </font>
    <font>
      <b/>
      <sz val="11"/>
      <color theme="0"/>
      <name val="Calibri"/>
      <family val="2"/>
    </font>
    <font>
      <b/>
      <sz val="11"/>
      <color rgb="FF000000"/>
      <name val="Calibri"/>
      <family val="2"/>
    </font>
    <font>
      <i/>
      <sz val="11"/>
      <color theme="1"/>
      <name val="Calibri"/>
      <family val="2"/>
      <scheme val="minor"/>
    </font>
    <font>
      <b/>
      <sz val="16"/>
      <color theme="1"/>
      <name val="Calibri"/>
      <family val="2"/>
      <scheme val="minor"/>
    </font>
    <font>
      <b/>
      <sz val="16"/>
      <color theme="0"/>
      <name val="Calibri"/>
      <family val="2"/>
    </font>
    <font>
      <b/>
      <sz val="14"/>
      <color theme="0"/>
      <name val="Calibri"/>
      <family val="2"/>
    </font>
    <font>
      <b/>
      <sz val="16"/>
      <color rgb="FF000000"/>
      <name val="Calibri"/>
      <family val="2"/>
      <scheme val="minor"/>
    </font>
    <font>
      <u/>
      <sz val="11"/>
      <color theme="1"/>
      <name val="Calibri"/>
      <family val="2"/>
      <scheme val="minor"/>
    </font>
    <font>
      <b/>
      <sz val="11"/>
      <color indexed="8"/>
      <name val="Calibri"/>
      <family val="2"/>
      <charset val="2"/>
    </font>
    <font>
      <b/>
      <sz val="11"/>
      <name val="Calibri"/>
      <family val="2"/>
    </font>
    <font>
      <b/>
      <sz val="14"/>
      <name val="Calibri"/>
      <family val="2"/>
    </font>
    <font>
      <b/>
      <sz val="14"/>
      <color theme="0"/>
      <name val="Calibri"/>
      <family val="2"/>
      <scheme val="minor"/>
    </font>
    <font>
      <b/>
      <sz val="11"/>
      <name val="Calibri"/>
      <family val="2"/>
      <scheme val="minor"/>
    </font>
    <font>
      <sz val="14"/>
      <color theme="0"/>
      <name val="Calibri"/>
      <family val="2"/>
      <scheme val="minor"/>
    </font>
    <font>
      <sz val="18"/>
      <name val="Calibri"/>
      <family val="2"/>
      <scheme val="minor"/>
    </font>
  </fonts>
  <fills count="1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00000"/>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CC"/>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FFFF00"/>
        <bgColor indexed="64"/>
      </patternFill>
    </fill>
  </fills>
  <borders count="2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rgb="FF404040"/>
      </bottom>
      <diagonal/>
    </border>
    <border>
      <left style="medium">
        <color indexed="64"/>
      </left>
      <right style="medium">
        <color indexed="64"/>
      </right>
      <top/>
      <bottom style="medium">
        <color rgb="FF40404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404040"/>
      </top>
      <bottom/>
      <diagonal/>
    </border>
    <border>
      <left style="medium">
        <color indexed="64"/>
      </left>
      <right/>
      <top style="medium">
        <color indexed="64"/>
      </top>
      <bottom style="medium">
        <color rgb="FF404040"/>
      </bottom>
      <diagonal/>
    </border>
    <border>
      <left/>
      <right/>
      <top style="medium">
        <color indexed="64"/>
      </top>
      <bottom style="medium">
        <color rgb="FF404040"/>
      </bottom>
      <diagonal/>
    </border>
    <border>
      <left/>
      <right style="medium">
        <color indexed="64"/>
      </right>
      <top style="medium">
        <color indexed="64"/>
      </top>
      <bottom style="medium">
        <color rgb="FF404040"/>
      </bottom>
      <diagonal/>
    </border>
    <border>
      <left style="medium">
        <color indexed="64"/>
      </left>
      <right/>
      <top style="medium">
        <color rgb="FF404040"/>
      </top>
      <bottom style="medium">
        <color indexed="64"/>
      </bottom>
      <diagonal/>
    </border>
    <border>
      <left/>
      <right/>
      <top style="medium">
        <color rgb="FF404040"/>
      </top>
      <bottom style="medium">
        <color indexed="64"/>
      </bottom>
      <diagonal/>
    </border>
    <border>
      <left/>
      <right style="medium">
        <color indexed="64"/>
      </right>
      <top style="medium">
        <color rgb="FF404040"/>
      </top>
      <bottom style="medium">
        <color indexed="64"/>
      </bottom>
      <diagonal/>
    </border>
    <border>
      <left style="medium">
        <color indexed="64"/>
      </left>
      <right/>
      <top style="medium">
        <color rgb="FF404040"/>
      </top>
      <bottom style="medium">
        <color rgb="FF404040"/>
      </bottom>
      <diagonal/>
    </border>
    <border>
      <left/>
      <right/>
      <top style="medium">
        <color rgb="FF404040"/>
      </top>
      <bottom style="medium">
        <color rgb="FF404040"/>
      </bottom>
      <diagonal/>
    </border>
    <border>
      <left/>
      <right style="medium">
        <color indexed="64"/>
      </right>
      <top style="medium">
        <color rgb="FF404040"/>
      </top>
      <bottom style="medium">
        <color rgb="FF404040"/>
      </bottom>
      <diagonal/>
    </border>
    <border>
      <left/>
      <right style="medium">
        <color indexed="64"/>
      </right>
      <top/>
      <bottom/>
      <diagonal/>
    </border>
  </borders>
  <cellStyleXfs count="3">
    <xf numFmtId="0" fontId="0" fillId="0" borderId="0"/>
    <xf numFmtId="9" fontId="13" fillId="0" borderId="0" applyFont="0" applyFill="0" applyBorder="0" applyAlignment="0" applyProtection="0"/>
    <xf numFmtId="0" fontId="8" fillId="0" borderId="0"/>
  </cellStyleXfs>
  <cellXfs count="269">
    <xf numFmtId="0" fontId="0" fillId="0" borderId="0" xfId="0"/>
    <xf numFmtId="0" fontId="14" fillId="0" borderId="0" xfId="0" applyFont="1"/>
    <xf numFmtId="0" fontId="14" fillId="0" borderId="0" xfId="0" applyFont="1" applyAlignment="1">
      <alignment vertical="center"/>
    </xf>
    <xf numFmtId="0" fontId="14" fillId="0" borderId="0" xfId="0" applyFont="1" applyAlignment="1">
      <alignment horizontal="center"/>
    </xf>
    <xf numFmtId="0" fontId="14" fillId="0" borderId="1" xfId="0" applyFont="1" applyBorder="1" applyAlignment="1">
      <alignment horizontal="center" vertical="top" wrapText="1"/>
    </xf>
    <xf numFmtId="0" fontId="18" fillId="0" borderId="1" xfId="0" applyFont="1" applyBorder="1" applyAlignment="1">
      <alignment horizontal="center" vertical="top" wrapText="1"/>
    </xf>
    <xf numFmtId="0" fontId="14" fillId="0" borderId="1" xfId="0" applyFont="1" applyBorder="1" applyAlignment="1">
      <alignment horizontal="center" vertical="top" wrapText="1"/>
    </xf>
    <xf numFmtId="0" fontId="0" fillId="0" borderId="0" xfId="0" applyProtection="1">
      <protection locked="0"/>
    </xf>
    <xf numFmtId="49" fontId="23" fillId="0" borderId="0" xfId="0" applyNumberFormat="1" applyFont="1" applyProtection="1">
      <protection locked="0"/>
    </xf>
    <xf numFmtId="0" fontId="0" fillId="0" borderId="0" xfId="0" applyFill="1" applyProtection="1">
      <protection locked="0"/>
    </xf>
    <xf numFmtId="49" fontId="23" fillId="0" borderId="0" xfId="0" applyNumberFormat="1" applyFont="1" applyAlignment="1" applyProtection="1">
      <protection locked="0"/>
    </xf>
    <xf numFmtId="49" fontId="9" fillId="0" borderId="4" xfId="0" applyNumberFormat="1" applyFont="1" applyFill="1" applyBorder="1" applyAlignment="1" applyProtection="1">
      <alignment vertical="top" wrapText="1"/>
    </xf>
    <xf numFmtId="1" fontId="23" fillId="0" borderId="0" xfId="0" applyNumberFormat="1" applyFont="1" applyAlignment="1" applyProtection="1">
      <alignment horizontal="center" vertical="center"/>
      <protection locked="0"/>
    </xf>
    <xf numFmtId="49" fontId="19" fillId="0" borderId="4" xfId="0" quotePrefix="1" applyNumberFormat="1" applyFont="1" applyFill="1" applyBorder="1" applyAlignment="1" applyProtection="1">
      <alignment vertical="top" wrapText="1"/>
    </xf>
    <xf numFmtId="1" fontId="19" fillId="0" borderId="4" xfId="0" applyNumberFormat="1" applyFont="1" applyFill="1" applyBorder="1" applyAlignment="1" applyProtection="1">
      <alignment horizontal="center" vertical="top" wrapText="1"/>
    </xf>
    <xf numFmtId="49" fontId="19" fillId="0" borderId="4" xfId="0" applyNumberFormat="1" applyFont="1" applyFill="1" applyBorder="1" applyAlignment="1" applyProtection="1">
      <alignment vertical="top" wrapText="1"/>
    </xf>
    <xf numFmtId="49" fontId="23" fillId="0" borderId="0" xfId="0" applyNumberFormat="1" applyFont="1" applyAlignment="1" applyProtection="1">
      <alignment horizontal="center" vertical="center"/>
      <protection locked="0"/>
    </xf>
    <xf numFmtId="49" fontId="7" fillId="0" borderId="0" xfId="0" applyNumberFormat="1" applyFont="1" applyAlignment="1" applyProtection="1">
      <alignment vertical="top" wrapText="1"/>
      <protection locked="0"/>
    </xf>
    <xf numFmtId="49" fontId="7" fillId="0" borderId="0" xfId="0" applyNumberFormat="1" applyFont="1" applyFill="1" applyAlignment="1" applyProtection="1">
      <alignment vertical="top" wrapText="1"/>
      <protection locked="0"/>
    </xf>
    <xf numFmtId="49" fontId="22" fillId="0" borderId="4" xfId="0" applyNumberFormat="1" applyFont="1" applyFill="1" applyBorder="1" applyAlignment="1" applyProtection="1">
      <alignment horizontal="center" vertical="top" wrapText="1"/>
      <protection locked="0"/>
    </xf>
    <xf numFmtId="49" fontId="23" fillId="0" borderId="0" xfId="0" applyNumberFormat="1" applyFont="1" applyAlignment="1" applyProtection="1">
      <alignment horizontal="center"/>
      <protection locked="0"/>
    </xf>
    <xf numFmtId="49" fontId="0" fillId="0" borderId="0" xfId="0" applyNumberFormat="1" applyAlignment="1" applyProtection="1">
      <alignment horizontal="center"/>
      <protection locked="0"/>
    </xf>
    <xf numFmtId="1" fontId="17" fillId="0" borderId="0" xfId="0" applyNumberFormat="1" applyFont="1" applyAlignment="1" applyProtection="1">
      <alignment horizontal="center" vertical="center"/>
      <protection locked="0"/>
    </xf>
    <xf numFmtId="1" fontId="33" fillId="0" borderId="8" xfId="0" applyNumberFormat="1" applyFont="1" applyFill="1" applyBorder="1" applyAlignment="1" applyProtection="1">
      <alignment horizontal="center" vertical="center" wrapText="1"/>
      <protection locked="0"/>
    </xf>
    <xf numFmtId="1" fontId="22" fillId="0" borderId="8" xfId="0" applyNumberFormat="1" applyFont="1" applyFill="1" applyBorder="1" applyAlignment="1" applyProtection="1">
      <alignment horizontal="center" vertical="center" wrapText="1"/>
      <protection locked="0"/>
    </xf>
    <xf numFmtId="1" fontId="22" fillId="0" borderId="0" xfId="0" applyNumberFormat="1" applyFont="1" applyAlignment="1" applyProtection="1">
      <alignment horizontal="center" vertical="center"/>
      <protection locked="0"/>
    </xf>
    <xf numFmtId="1" fontId="14" fillId="0" borderId="1" xfId="0" applyNumberFormat="1" applyFont="1" applyBorder="1" applyAlignment="1">
      <alignment horizontal="center" vertical="top" wrapText="1"/>
    </xf>
    <xf numFmtId="1" fontId="33" fillId="0" borderId="8" xfId="0" applyNumberFormat="1" applyFont="1" applyFill="1" applyBorder="1" applyAlignment="1" applyProtection="1">
      <alignment horizontal="center" vertical="center" wrapText="1"/>
    </xf>
    <xf numFmtId="49" fontId="29" fillId="7" borderId="4" xfId="0" applyNumberFormat="1" applyFont="1" applyFill="1" applyBorder="1" applyAlignment="1" applyProtection="1">
      <alignment horizontal="center" vertical="center" wrapText="1"/>
      <protection locked="0"/>
    </xf>
    <xf numFmtId="1" fontId="29" fillId="7" borderId="8" xfId="0" applyNumberFormat="1" applyFont="1" applyFill="1" applyBorder="1" applyAlignment="1" applyProtection="1">
      <alignment horizontal="center" vertical="center" wrapText="1"/>
      <protection locked="0"/>
    </xf>
    <xf numFmtId="0" fontId="16" fillId="7" borderId="3"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36" fillId="6" borderId="1" xfId="0" applyFont="1" applyFill="1" applyBorder="1" applyAlignment="1">
      <alignment horizontal="center" vertical="center" wrapText="1"/>
    </xf>
    <xf numFmtId="3" fontId="36" fillId="6" borderId="1" xfId="0" applyNumberFormat="1" applyFont="1" applyFill="1" applyBorder="1" applyAlignment="1">
      <alignment horizontal="center" vertical="center" wrapText="1"/>
    </xf>
    <xf numFmtId="0" fontId="0" fillId="0" borderId="0" xfId="0" applyFill="1" applyAlignment="1" applyProtection="1">
      <alignment horizontal="left"/>
      <protection locked="0"/>
    </xf>
    <xf numFmtId="1" fontId="21" fillId="0" borderId="0" xfId="0" applyNumberFormat="1" applyFont="1" applyFill="1" applyAlignment="1" applyProtection="1">
      <alignment horizontal="center"/>
      <protection locked="0"/>
    </xf>
    <xf numFmtId="49" fontId="7" fillId="0" borderId="0" xfId="0" applyNumberFormat="1" applyFont="1" applyFill="1" applyAlignment="1" applyProtection="1">
      <alignment horizontal="left" vertical="top" wrapText="1"/>
      <protection locked="0"/>
    </xf>
    <xf numFmtId="1" fontId="22" fillId="0" borderId="0" xfId="0" applyNumberFormat="1" applyFont="1" applyFill="1" applyAlignment="1" applyProtection="1">
      <alignment horizontal="left"/>
      <protection locked="0"/>
    </xf>
    <xf numFmtId="1" fontId="22" fillId="0" borderId="0" xfId="0" applyNumberFormat="1" applyFont="1" applyFill="1" applyAlignment="1" applyProtection="1">
      <alignment horizontal="left" vertical="top"/>
      <protection locked="0"/>
    </xf>
    <xf numFmtId="49" fontId="14" fillId="0" borderId="0" xfId="0" applyNumberFormat="1" applyFont="1" applyFill="1" applyBorder="1" applyAlignment="1" applyProtection="1">
      <alignment horizontal="center"/>
      <protection locked="0"/>
    </xf>
    <xf numFmtId="1" fontId="17" fillId="0" borderId="0" xfId="0" applyNumberFormat="1" applyFont="1" applyFill="1" applyAlignment="1" applyProtection="1">
      <alignment horizontal="center" vertical="center"/>
      <protection locked="0"/>
    </xf>
    <xf numFmtId="0" fontId="37" fillId="0" borderId="0" xfId="0" applyFont="1" applyProtection="1">
      <protection locked="0"/>
    </xf>
    <xf numFmtId="0" fontId="15" fillId="0" borderId="0" xfId="0" applyFont="1" applyProtection="1">
      <protection locked="0"/>
    </xf>
    <xf numFmtId="1" fontId="36" fillId="6" borderId="1" xfId="0" applyNumberFormat="1" applyFont="1" applyFill="1" applyBorder="1" applyAlignment="1">
      <alignment horizontal="center" vertical="center" wrapText="1"/>
    </xf>
    <xf numFmtId="1" fontId="14" fillId="0" borderId="27" xfId="0" applyNumberFormat="1" applyFont="1" applyBorder="1" applyAlignment="1">
      <alignment horizontal="center" vertical="top" wrapText="1"/>
    </xf>
    <xf numFmtId="0" fontId="36" fillId="6" borderId="4" xfId="0" applyFont="1" applyFill="1" applyBorder="1" applyAlignment="1">
      <alignment horizontal="center" vertical="center" wrapText="1"/>
    </xf>
    <xf numFmtId="1" fontId="36" fillId="6" borderId="10" xfId="0" applyNumberFormat="1" applyFont="1" applyFill="1" applyBorder="1" applyAlignment="1">
      <alignment horizontal="center" vertical="center" wrapText="1"/>
    </xf>
    <xf numFmtId="1" fontId="14" fillId="0" borderId="0" xfId="0" applyNumberFormat="1" applyFont="1" applyAlignment="1">
      <alignment horizontal="center"/>
    </xf>
    <xf numFmtId="1" fontId="16" fillId="7" borderId="3" xfId="0" applyNumberFormat="1" applyFont="1" applyFill="1" applyBorder="1" applyAlignment="1">
      <alignment horizontal="center" vertical="center" wrapText="1"/>
    </xf>
    <xf numFmtId="3" fontId="36" fillId="6" borderId="10" xfId="0" applyNumberFormat="1"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10" xfId="0" applyFont="1" applyFill="1" applyBorder="1" applyAlignment="1">
      <alignment horizontal="center" vertical="center" wrapText="1"/>
    </xf>
    <xf numFmtId="1" fontId="17" fillId="0" borderId="2" xfId="0" quotePrefix="1" applyNumberFormat="1" applyFont="1" applyFill="1" applyBorder="1" applyAlignment="1">
      <alignment vertical="center" wrapText="1"/>
    </xf>
    <xf numFmtId="0" fontId="20" fillId="0" borderId="14" xfId="0" applyFont="1" applyFill="1" applyBorder="1" applyAlignment="1">
      <alignment vertical="center" wrapText="1"/>
    </xf>
    <xf numFmtId="0" fontId="17" fillId="0" borderId="14" xfId="0" applyFont="1" applyFill="1" applyBorder="1" applyAlignment="1">
      <alignment vertical="center" wrapText="1"/>
    </xf>
    <xf numFmtId="0" fontId="14" fillId="0" borderId="0" xfId="0" applyFont="1" applyFill="1"/>
    <xf numFmtId="0" fontId="36" fillId="0" borderId="15" xfId="0" applyFont="1" applyFill="1" applyBorder="1" applyAlignment="1">
      <alignment horizontal="center" vertical="center" wrapText="1"/>
    </xf>
    <xf numFmtId="9" fontId="14" fillId="0" borderId="0" xfId="1" applyFont="1" applyAlignment="1">
      <alignment horizontal="center" vertical="center"/>
    </xf>
    <xf numFmtId="9" fontId="14" fillId="0" borderId="0" xfId="0" applyNumberFormat="1" applyFont="1"/>
    <xf numFmtId="0" fontId="6" fillId="0" borderId="0" xfId="0" applyFont="1" applyFill="1"/>
    <xf numFmtId="10" fontId="16" fillId="7" borderId="4" xfId="1" applyNumberFormat="1" applyFont="1" applyFill="1" applyBorder="1" applyAlignment="1" applyProtection="1">
      <alignment horizontal="center" vertical="center"/>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10" fontId="27" fillId="0" borderId="1" xfId="1" applyNumberFormat="1" applyFont="1" applyFill="1" applyBorder="1" applyAlignment="1">
      <alignment horizontal="center" vertical="center" wrapText="1"/>
    </xf>
    <xf numFmtId="1" fontId="14" fillId="0" borderId="1" xfId="0" applyNumberFormat="1" applyFont="1" applyFill="1" applyBorder="1" applyAlignment="1">
      <alignment horizontal="center" vertical="top" wrapText="1"/>
    </xf>
    <xf numFmtId="0" fontId="36" fillId="9" borderId="16" xfId="0" applyFont="1" applyFill="1" applyBorder="1" applyAlignment="1">
      <alignment horizontal="center" vertical="center" wrapText="1"/>
    </xf>
    <xf numFmtId="0" fontId="36" fillId="11" borderId="16" xfId="0" applyFont="1" applyFill="1" applyBorder="1" applyAlignment="1">
      <alignment horizontal="center" vertical="center" wrapText="1"/>
    </xf>
    <xf numFmtId="0" fontId="36" fillId="10" borderId="16" xfId="0" applyFont="1" applyFill="1" applyBorder="1" applyAlignment="1">
      <alignment horizontal="center" vertical="center" wrapText="1"/>
    </xf>
    <xf numFmtId="0" fontId="36" fillId="12" borderId="16" xfId="0" applyFont="1" applyFill="1" applyBorder="1" applyAlignment="1">
      <alignment horizontal="center" vertical="center" wrapText="1"/>
    </xf>
    <xf numFmtId="0" fontId="36" fillId="13" borderId="16" xfId="0" applyFont="1" applyFill="1" applyBorder="1" applyAlignment="1">
      <alignment horizontal="center" vertical="center" wrapText="1"/>
    </xf>
    <xf numFmtId="49" fontId="5" fillId="0" borderId="0" xfId="0" applyNumberFormat="1" applyFont="1" applyFill="1" applyBorder="1" applyAlignment="1" applyProtection="1">
      <alignment vertical="top" wrapText="1"/>
      <protection locked="0"/>
    </xf>
    <xf numFmtId="1" fontId="5"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Protection="1">
      <protection locked="0"/>
    </xf>
    <xf numFmtId="49" fontId="24" fillId="7" borderId="4" xfId="0" applyNumberFormat="1" applyFont="1" applyFill="1" applyBorder="1" applyAlignment="1" applyProtection="1">
      <alignment horizontal="center" vertical="center" wrapText="1"/>
      <protection locked="0"/>
    </xf>
    <xf numFmtId="1" fontId="24" fillId="7"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vertical="top" wrapText="1"/>
    </xf>
    <xf numFmtId="1" fontId="5" fillId="0" borderId="4" xfId="0" applyNumberFormat="1" applyFont="1" applyFill="1" applyBorder="1" applyAlignment="1" applyProtection="1">
      <alignment horizontal="center" vertical="top" wrapText="1"/>
    </xf>
    <xf numFmtId="49" fontId="5" fillId="0" borderId="4" xfId="0" quotePrefix="1" applyNumberFormat="1" applyFont="1" applyFill="1" applyBorder="1" applyAlignment="1" applyProtection="1">
      <alignment vertical="top" wrapText="1"/>
    </xf>
    <xf numFmtId="49" fontId="5" fillId="0" borderId="4" xfId="0" applyNumberFormat="1" applyFont="1" applyFill="1" applyBorder="1" applyAlignment="1" applyProtection="1">
      <alignment horizontal="left" vertical="top" wrapText="1"/>
    </xf>
    <xf numFmtId="49" fontId="5" fillId="0" borderId="4" xfId="0" quotePrefix="1"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center" vertical="top" wrapText="1"/>
    </xf>
    <xf numFmtId="49" fontId="5" fillId="0" borderId="3" xfId="0" applyNumberFormat="1" applyFont="1" applyFill="1" applyBorder="1" applyAlignment="1" applyProtection="1">
      <alignment vertical="top" wrapText="1"/>
    </xf>
    <xf numFmtId="1" fontId="5" fillId="0" borderId="3" xfId="0" applyNumberFormat="1" applyFont="1" applyFill="1" applyBorder="1" applyAlignment="1" applyProtection="1">
      <alignment horizontal="center" vertical="top" wrapText="1"/>
    </xf>
    <xf numFmtId="49" fontId="5" fillId="0" borderId="3" xfId="0" quotePrefix="1" applyNumberFormat="1" applyFont="1" applyFill="1" applyBorder="1" applyAlignment="1" applyProtection="1">
      <alignment vertical="top" wrapText="1"/>
    </xf>
    <xf numFmtId="49" fontId="5" fillId="0" borderId="0" xfId="0" applyNumberFormat="1" applyFont="1" applyAlignment="1" applyProtection="1">
      <protection locked="0"/>
    </xf>
    <xf numFmtId="1" fontId="5" fillId="0" borderId="0" xfId="0" applyNumberFormat="1"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0" xfId="0" applyNumberFormat="1" applyFont="1" applyProtection="1">
      <protection locked="0"/>
    </xf>
    <xf numFmtId="49" fontId="4" fillId="3" borderId="4" xfId="0" applyNumberFormat="1" applyFont="1" applyFill="1" applyBorder="1" applyAlignment="1" applyProtection="1">
      <alignment vertical="top" wrapText="1"/>
    </xf>
    <xf numFmtId="49" fontId="4" fillId="0" borderId="4" xfId="0" applyNumberFormat="1" applyFont="1" applyFill="1" applyBorder="1" applyAlignment="1" applyProtection="1">
      <alignment vertical="top" wrapText="1"/>
    </xf>
    <xf numFmtId="49" fontId="4" fillId="0" borderId="4" xfId="0" quotePrefix="1" applyNumberFormat="1" applyFont="1" applyFill="1" applyBorder="1" applyAlignment="1" applyProtection="1">
      <alignment vertical="top" wrapText="1"/>
    </xf>
    <xf numFmtId="1" fontId="33" fillId="2" borderId="8" xfId="0" applyNumberFormat="1" applyFont="1" applyFill="1" applyBorder="1" applyAlignment="1" applyProtection="1">
      <alignment horizontal="center" vertical="center" wrapText="1"/>
    </xf>
    <xf numFmtId="0" fontId="0" fillId="0" borderId="0" xfId="0" applyFill="1" applyAlignment="1" applyProtection="1">
      <alignment horizontal="left" vertical="top"/>
      <protection locked="0"/>
    </xf>
    <xf numFmtId="0" fontId="0" fillId="0" borderId="0" xfId="0" applyFill="1" applyAlignment="1" applyProtection="1">
      <alignment vertical="top"/>
      <protection locked="0"/>
    </xf>
    <xf numFmtId="0" fontId="0" fillId="0" borderId="0" xfId="0" applyAlignment="1" applyProtection="1">
      <alignment vertical="top"/>
      <protection locked="0"/>
    </xf>
    <xf numFmtId="0" fontId="0" fillId="0" borderId="0" xfId="0" applyFill="1" applyAlignment="1" applyProtection="1">
      <alignment vertical="top" wrapText="1"/>
      <protection locked="0"/>
    </xf>
    <xf numFmtId="49" fontId="7" fillId="0" borderId="8" xfId="0" applyNumberFormat="1" applyFont="1" applyFill="1" applyBorder="1" applyAlignment="1" applyProtection="1">
      <alignment vertical="top" wrapText="1"/>
      <protection locked="0"/>
    </xf>
    <xf numFmtId="49" fontId="3" fillId="0" borderId="8" xfId="0" applyNumberFormat="1" applyFont="1" applyFill="1" applyBorder="1" applyAlignment="1" applyProtection="1">
      <alignment vertical="top" wrapText="1"/>
      <protection locked="0"/>
    </xf>
    <xf numFmtId="0" fontId="0" fillId="0" borderId="0" xfId="0" applyFill="1" applyAlignment="1" applyProtection="1">
      <alignment horizontal="left" vertical="top" wrapText="1"/>
      <protection locked="0"/>
    </xf>
    <xf numFmtId="0" fontId="37" fillId="0" borderId="0" xfId="0" applyFont="1" applyAlignment="1" applyProtection="1">
      <alignment vertical="top" wrapText="1"/>
      <protection locked="0"/>
    </xf>
    <xf numFmtId="0" fontId="15" fillId="0" borderId="0" xfId="0" applyFont="1" applyAlignment="1" applyProtection="1">
      <alignment vertical="top" wrapText="1"/>
      <protection locked="0"/>
    </xf>
    <xf numFmtId="0" fontId="0" fillId="0" borderId="0" xfId="0" applyAlignment="1" applyProtection="1">
      <alignment vertical="top" wrapText="1"/>
      <protection locked="0"/>
    </xf>
    <xf numFmtId="49" fontId="3" fillId="0" borderId="4" xfId="0" quotePrefix="1" applyNumberFormat="1" applyFont="1" applyFill="1" applyBorder="1" applyAlignment="1" applyProtection="1">
      <alignment vertical="top" wrapText="1"/>
    </xf>
    <xf numFmtId="1" fontId="33" fillId="3" borderId="8" xfId="0" applyNumberFormat="1" applyFont="1" applyFill="1" applyBorder="1" applyAlignment="1" applyProtection="1">
      <alignment horizontal="center" vertical="center" wrapText="1"/>
      <protection locked="0"/>
    </xf>
    <xf numFmtId="0" fontId="0" fillId="0" borderId="0" xfId="0" applyFill="1" applyAlignment="1">
      <alignment vertical="top" wrapText="1"/>
    </xf>
    <xf numFmtId="0" fontId="0" fillId="3" borderId="0" xfId="0" applyFill="1" applyAlignment="1" applyProtection="1">
      <alignment vertical="top" wrapText="1"/>
      <protection locked="0"/>
    </xf>
    <xf numFmtId="49" fontId="35" fillId="7" borderId="8" xfId="0" applyNumberFormat="1" applyFont="1" applyFill="1" applyBorder="1" applyAlignment="1" applyProtection="1">
      <alignment horizontal="center" vertical="center" wrapText="1"/>
      <protection locked="0"/>
    </xf>
    <xf numFmtId="49" fontId="0" fillId="0" borderId="8" xfId="0" applyNumberFormat="1" applyFill="1" applyBorder="1" applyAlignment="1" applyProtection="1">
      <alignment vertical="top" wrapText="1"/>
      <protection locked="0"/>
    </xf>
    <xf numFmtId="49" fontId="3" fillId="3" borderId="8" xfId="0" applyNumberFormat="1" applyFont="1" applyFill="1" applyBorder="1" applyAlignment="1" applyProtection="1">
      <alignment vertical="top" wrapText="1"/>
      <protection locked="0"/>
    </xf>
    <xf numFmtId="49" fontId="18" fillId="0" borderId="8" xfId="0" applyNumberFormat="1" applyFont="1" applyFill="1" applyBorder="1" applyAlignment="1">
      <alignment horizontal="justify" vertical="top" wrapText="1"/>
    </xf>
    <xf numFmtId="49" fontId="18" fillId="3" borderId="8" xfId="0" applyNumberFormat="1" applyFont="1" applyFill="1" applyBorder="1" applyAlignment="1">
      <alignment horizontal="justify" vertical="top" wrapText="1"/>
    </xf>
    <xf numFmtId="49" fontId="0" fillId="3" borderId="8" xfId="0" applyNumberFormat="1" applyFill="1" applyBorder="1" applyAlignment="1" applyProtection="1">
      <alignment vertical="top" wrapText="1"/>
      <protection locked="0"/>
    </xf>
    <xf numFmtId="49" fontId="3" fillId="0" borderId="4" xfId="0" applyNumberFormat="1" applyFont="1" applyFill="1" applyBorder="1" applyAlignment="1" applyProtection="1">
      <alignment vertical="top" wrapText="1"/>
    </xf>
    <xf numFmtId="49" fontId="35" fillId="7" borderId="4" xfId="0" applyNumberFormat="1" applyFont="1" applyFill="1" applyBorder="1" applyAlignment="1" applyProtection="1">
      <alignment horizontal="center" vertical="center" wrapText="1"/>
      <protection locked="0"/>
    </xf>
    <xf numFmtId="0" fontId="38" fillId="14" borderId="4" xfId="0" applyFont="1" applyFill="1" applyBorder="1" applyAlignment="1" applyProtection="1">
      <alignment horizontal="center" vertical="center"/>
      <protection locked="0"/>
    </xf>
    <xf numFmtId="0" fontId="34" fillId="5" borderId="4" xfId="0" applyFont="1" applyFill="1" applyBorder="1" applyAlignment="1" applyProtection="1">
      <alignment horizontal="left" vertical="center" wrapText="1"/>
      <protection locked="0"/>
    </xf>
    <xf numFmtId="0" fontId="15" fillId="0" borderId="4" xfId="0" applyFont="1" applyBorder="1" applyAlignment="1" applyProtection="1">
      <alignment vertical="top"/>
      <protection locked="0"/>
    </xf>
    <xf numFmtId="0" fontId="24" fillId="8" borderId="4" xfId="0"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vertical="top" wrapText="1"/>
      <protection locked="0"/>
    </xf>
    <xf numFmtId="0" fontId="0" fillId="0" borderId="4" xfId="0" applyFill="1" applyBorder="1" applyAlignment="1">
      <alignment vertical="top" wrapText="1"/>
    </xf>
    <xf numFmtId="10" fontId="33" fillId="6" borderId="4" xfId="1" applyNumberFormat="1" applyFont="1" applyFill="1" applyBorder="1" applyAlignment="1" applyProtection="1">
      <alignment horizontal="center" vertical="center" wrapText="1"/>
      <protection locked="0"/>
    </xf>
    <xf numFmtId="0" fontId="0" fillId="0" borderId="4" xfId="0" applyFill="1" applyBorder="1" applyAlignment="1" applyProtection="1">
      <alignment vertical="top"/>
      <protection locked="0"/>
    </xf>
    <xf numFmtId="0" fontId="0" fillId="0" borderId="4" xfId="0" applyFill="1" applyBorder="1" applyAlignment="1">
      <alignment vertical="top"/>
    </xf>
    <xf numFmtId="0" fontId="0" fillId="0" borderId="4" xfId="0" applyFill="1" applyBorder="1" applyAlignment="1" applyProtection="1">
      <alignment vertical="top" wrapText="1"/>
      <protection locked="0"/>
    </xf>
    <xf numFmtId="10" fontId="11" fillId="6" borderId="4" xfId="1" applyNumberFormat="1" applyFont="1" applyFill="1" applyBorder="1" applyAlignment="1" applyProtection="1">
      <alignment horizontal="center" vertical="center" wrapText="1"/>
      <protection locked="0"/>
    </xf>
    <xf numFmtId="1" fontId="33" fillId="6" borderId="4" xfId="1" applyNumberFormat="1" applyFont="1" applyFill="1" applyBorder="1" applyAlignment="1" applyProtection="1">
      <alignment horizontal="center" vertical="center" wrapText="1"/>
      <protection locked="0"/>
    </xf>
    <xf numFmtId="0" fontId="0" fillId="0" borderId="4" xfId="0" applyBorder="1" applyAlignment="1" applyProtection="1">
      <alignment vertical="top"/>
      <protection locked="0"/>
    </xf>
    <xf numFmtId="1" fontId="33" fillId="5" borderId="4" xfId="1" applyNumberFormat="1" applyFont="1" applyFill="1" applyBorder="1" applyAlignment="1" applyProtection="1">
      <alignment horizontal="center" vertical="center" wrapText="1"/>
      <protection locked="0"/>
    </xf>
    <xf numFmtId="0" fontId="24" fillId="3" borderId="4" xfId="0" applyFont="1" applyFill="1" applyBorder="1" applyAlignment="1" applyProtection="1">
      <alignment horizontal="left" vertical="top" wrapText="1"/>
      <protection locked="0"/>
    </xf>
    <xf numFmtId="49" fontId="0" fillId="0" borderId="4" xfId="0" applyNumberFormat="1" applyFill="1" applyBorder="1" applyAlignment="1" applyProtection="1">
      <alignment vertical="top" wrapText="1"/>
      <protection locked="0"/>
    </xf>
    <xf numFmtId="0" fontId="0" fillId="0" borderId="4" xfId="0" applyBorder="1" applyAlignment="1">
      <alignment vertical="top" wrapText="1"/>
    </xf>
    <xf numFmtId="0" fontId="0" fillId="3" borderId="4" xfId="0" applyFill="1" applyBorder="1" applyAlignment="1" applyProtection="1">
      <alignment vertical="top" wrapText="1"/>
      <protection locked="0"/>
    </xf>
    <xf numFmtId="0" fontId="0" fillId="0" borderId="4" xfId="0" applyBorder="1" applyAlignment="1">
      <alignment wrapText="1"/>
    </xf>
    <xf numFmtId="49" fontId="3" fillId="3" borderId="4" xfId="0" applyNumberFormat="1" applyFont="1" applyFill="1" applyBorder="1" applyAlignment="1" applyProtection="1">
      <alignment vertical="top" wrapText="1"/>
      <protection locked="0"/>
    </xf>
    <xf numFmtId="0" fontId="0" fillId="3" borderId="4" xfId="0" applyFill="1" applyBorder="1" applyAlignment="1">
      <alignment wrapText="1"/>
    </xf>
    <xf numFmtId="0" fontId="0" fillId="3" borderId="4" xfId="0" applyFill="1" applyBorder="1" applyAlignment="1">
      <alignment vertical="top" wrapText="1"/>
    </xf>
    <xf numFmtId="0" fontId="0" fillId="0" borderId="4" xfId="0" applyBorder="1" applyAlignment="1">
      <alignment vertical="top"/>
    </xf>
    <xf numFmtId="49" fontId="18" fillId="0" borderId="4" xfId="0" applyNumberFormat="1" applyFont="1" applyFill="1" applyBorder="1" applyAlignment="1">
      <alignment horizontal="justify" vertical="top" wrapText="1"/>
    </xf>
    <xf numFmtId="49" fontId="18" fillId="3" borderId="4" xfId="0" applyNumberFormat="1" applyFont="1" applyFill="1" applyBorder="1" applyAlignment="1">
      <alignment horizontal="justify" vertical="top" wrapText="1"/>
    </xf>
    <xf numFmtId="49" fontId="0" fillId="3" borderId="4" xfId="0" applyNumberFormat="1" applyFill="1" applyBorder="1" applyAlignment="1" applyProtection="1">
      <alignment vertical="top" wrapText="1"/>
      <protection locked="0"/>
    </xf>
    <xf numFmtId="9" fontId="16" fillId="7" borderId="4" xfId="1" applyFont="1" applyFill="1" applyBorder="1" applyAlignment="1" applyProtection="1">
      <alignment horizontal="center" vertical="center"/>
    </xf>
    <xf numFmtId="1" fontId="22" fillId="3" borderId="8" xfId="0" applyNumberFormat="1" applyFont="1" applyFill="1" applyBorder="1" applyAlignment="1" applyProtection="1">
      <alignment horizontal="center" vertical="center" wrapText="1"/>
      <protection locked="0"/>
    </xf>
    <xf numFmtId="1" fontId="22" fillId="3" borderId="8" xfId="0" applyNumberFormat="1" applyFont="1" applyFill="1" applyBorder="1" applyAlignment="1" applyProtection="1">
      <alignment horizontal="center" vertical="center" wrapText="1"/>
    </xf>
    <xf numFmtId="49" fontId="3" fillId="0" borderId="4" xfId="0" quotePrefix="1" applyNumberFormat="1" applyFont="1" applyFill="1" applyBorder="1" applyAlignment="1" applyProtection="1">
      <alignment vertical="top" wrapText="1"/>
      <protection locked="0"/>
    </xf>
    <xf numFmtId="49" fontId="3" fillId="0" borderId="8" xfId="0" quotePrefix="1" applyNumberFormat="1" applyFont="1" applyFill="1" applyBorder="1" applyAlignment="1" applyProtection="1">
      <alignment vertical="top" wrapText="1"/>
      <protection locked="0"/>
    </xf>
    <xf numFmtId="10" fontId="33" fillId="6" borderId="8" xfId="1" applyNumberFormat="1" applyFont="1" applyFill="1" applyBorder="1" applyAlignment="1" applyProtection="1">
      <alignment horizontal="center" vertical="center" wrapText="1"/>
    </xf>
    <xf numFmtId="10" fontId="33" fillId="5" borderId="8" xfId="1" applyNumberFormat="1" applyFont="1" applyFill="1" applyBorder="1" applyAlignment="1" applyProtection="1">
      <alignment horizontal="center" vertical="center" wrapText="1"/>
    </xf>
    <xf numFmtId="10" fontId="33" fillId="5" borderId="4" xfId="1" applyNumberFormat="1" applyFont="1" applyFill="1" applyBorder="1" applyAlignment="1" applyProtection="1">
      <alignment horizontal="center" vertical="center" wrapText="1"/>
    </xf>
    <xf numFmtId="10" fontId="36" fillId="6" borderId="13" xfId="1" applyNumberFormat="1" applyFont="1" applyFill="1" applyBorder="1" applyAlignment="1">
      <alignment horizontal="center" vertical="center" wrapText="1"/>
    </xf>
    <xf numFmtId="10" fontId="36" fillId="6" borderId="1" xfId="1" applyNumberFormat="1" applyFont="1" applyFill="1" applyBorder="1" applyAlignment="1">
      <alignment horizontal="center" vertical="center" wrapText="1"/>
    </xf>
    <xf numFmtId="10" fontId="36" fillId="6" borderId="10" xfId="1" applyNumberFormat="1" applyFont="1" applyFill="1" applyBorder="1" applyAlignment="1">
      <alignment horizontal="center" vertical="center" wrapText="1"/>
    </xf>
    <xf numFmtId="10" fontId="36" fillId="6" borderId="4" xfId="1" applyNumberFormat="1" applyFont="1" applyFill="1" applyBorder="1" applyAlignment="1">
      <alignment horizontal="center" vertical="top" wrapText="1"/>
    </xf>
    <xf numFmtId="10" fontId="36" fillId="6" borderId="4" xfId="1" applyNumberFormat="1" applyFont="1" applyFill="1" applyBorder="1" applyAlignment="1">
      <alignment horizontal="center" vertical="center" wrapText="1"/>
    </xf>
    <xf numFmtId="10" fontId="17" fillId="0" borderId="1" xfId="1" applyNumberFormat="1" applyFont="1" applyFill="1" applyBorder="1" applyAlignment="1">
      <alignment horizontal="center" vertical="center" wrapText="1"/>
    </xf>
    <xf numFmtId="10" fontId="17" fillId="0" borderId="13" xfId="1" applyNumberFormat="1" applyFont="1" applyFill="1" applyBorder="1" applyAlignment="1">
      <alignment horizontal="center" vertical="center" wrapText="1"/>
    </xf>
    <xf numFmtId="49" fontId="2" fillId="0" borderId="4" xfId="0" applyNumberFormat="1" applyFont="1" applyFill="1" applyBorder="1" applyAlignment="1" applyProtection="1">
      <alignment vertical="top" wrapText="1"/>
      <protection locked="0"/>
    </xf>
    <xf numFmtId="49" fontId="2" fillId="0" borderId="8" xfId="0" applyNumberFormat="1" applyFont="1" applyFill="1" applyBorder="1" applyAlignment="1" applyProtection="1">
      <alignment vertical="top" wrapText="1"/>
      <protection locked="0"/>
    </xf>
    <xf numFmtId="0" fontId="1" fillId="0" borderId="0" xfId="0" applyFont="1" applyFill="1"/>
    <xf numFmtId="0" fontId="33" fillId="6" borderId="8" xfId="0" applyFont="1" applyFill="1" applyBorder="1" applyAlignment="1" applyProtection="1">
      <alignment horizontal="center" vertical="top" wrapText="1"/>
      <protection locked="0"/>
    </xf>
    <xf numFmtId="0" fontId="33" fillId="6" borderId="11" xfId="0" applyFont="1" applyFill="1" applyBorder="1" applyAlignment="1" applyProtection="1">
      <alignment horizontal="center" vertical="top" wrapText="1"/>
      <protection locked="0"/>
    </xf>
    <xf numFmtId="0" fontId="33" fillId="6" borderId="10" xfId="0" applyFont="1" applyFill="1" applyBorder="1" applyAlignment="1" applyProtection="1">
      <alignment horizontal="center" vertical="top" wrapText="1"/>
      <protection locked="0"/>
    </xf>
    <xf numFmtId="49" fontId="22" fillId="0" borderId="3" xfId="0" applyNumberFormat="1" applyFont="1" applyFill="1" applyBorder="1" applyAlignment="1" applyProtection="1">
      <alignment horizontal="center" vertical="top" wrapText="1"/>
      <protection locked="0"/>
    </xf>
    <xf numFmtId="49" fontId="22" fillId="0" borderId="2" xfId="0" applyNumberFormat="1" applyFont="1" applyFill="1" applyBorder="1" applyAlignment="1" applyProtection="1">
      <alignment horizontal="center" vertical="top" wrapText="1"/>
      <protection locked="0"/>
    </xf>
    <xf numFmtId="0" fontId="28" fillId="7" borderId="8"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33" fillId="5" borderId="8" xfId="0" applyFont="1" applyFill="1" applyBorder="1" applyAlignment="1" applyProtection="1">
      <alignment horizontal="center" vertical="top" wrapText="1"/>
      <protection locked="0"/>
    </xf>
    <xf numFmtId="0" fontId="33" fillId="5" borderId="11"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49" fontId="22" fillId="0" borderId="8" xfId="0" applyNumberFormat="1" applyFont="1" applyFill="1" applyBorder="1" applyAlignment="1" applyProtection="1">
      <alignment horizontal="center" vertical="top" wrapText="1"/>
      <protection locked="0"/>
    </xf>
    <xf numFmtId="49" fontId="22" fillId="0" borderId="11" xfId="0" applyNumberFormat="1" applyFont="1" applyFill="1" applyBorder="1" applyAlignment="1" applyProtection="1">
      <alignment horizontal="center" vertical="top" wrapText="1"/>
      <protection locked="0"/>
    </xf>
    <xf numFmtId="1" fontId="33" fillId="5" borderId="8" xfId="1" applyNumberFormat="1" applyFont="1" applyFill="1" applyBorder="1" applyAlignment="1" applyProtection="1">
      <alignment horizontal="center" vertical="center" wrapText="1"/>
      <protection locked="0"/>
    </xf>
    <xf numFmtId="1" fontId="33" fillId="5" borderId="11" xfId="1" applyNumberFormat="1" applyFont="1" applyFill="1" applyBorder="1" applyAlignment="1" applyProtection="1">
      <alignment horizontal="center" vertical="center" wrapText="1"/>
      <protection locked="0"/>
    </xf>
    <xf numFmtId="1" fontId="33" fillId="6" borderId="8" xfId="1" applyNumberFormat="1" applyFont="1" applyFill="1" applyBorder="1" applyAlignment="1" applyProtection="1">
      <alignment horizontal="center" vertical="center" wrapText="1"/>
      <protection locked="0"/>
    </xf>
    <xf numFmtId="1" fontId="33" fillId="6" borderId="11" xfId="1" applyNumberFormat="1" applyFont="1" applyFill="1" applyBorder="1" applyAlignment="1" applyProtection="1">
      <alignment horizontal="center" vertical="center" wrapText="1"/>
      <protection locked="0"/>
    </xf>
    <xf numFmtId="49" fontId="22" fillId="0" borderId="12" xfId="0" applyNumberFormat="1" applyFont="1" applyFill="1" applyBorder="1" applyAlignment="1" applyProtection="1">
      <alignment horizontal="center" vertical="top" wrapText="1"/>
      <protection locked="0"/>
    </xf>
    <xf numFmtId="0" fontId="24" fillId="8" borderId="8" xfId="0" applyFont="1" applyFill="1" applyBorder="1" applyAlignment="1" applyProtection="1">
      <alignment horizontal="left" vertical="top" wrapText="1"/>
      <protection locked="0"/>
    </xf>
    <xf numFmtId="0" fontId="24" fillId="8" borderId="11" xfId="0" applyFont="1" applyFill="1" applyBorder="1" applyAlignment="1" applyProtection="1">
      <alignment horizontal="left" vertical="top" wrapText="1"/>
      <protection locked="0"/>
    </xf>
    <xf numFmtId="9" fontId="16" fillId="7" borderId="11" xfId="1" applyFont="1" applyFill="1" applyBorder="1" applyAlignment="1" applyProtection="1">
      <alignment horizontal="center" vertical="center"/>
    </xf>
    <xf numFmtId="0" fontId="21" fillId="0" borderId="0" xfId="0" applyFont="1" applyFill="1" applyAlignment="1" applyProtection="1">
      <alignment horizontal="center"/>
      <protection locked="0"/>
    </xf>
    <xf numFmtId="1" fontId="33" fillId="2" borderId="8" xfId="0" applyNumberFormat="1" applyFont="1" applyFill="1" applyBorder="1" applyAlignment="1" applyProtection="1">
      <alignment horizontal="center" vertical="center" wrapText="1"/>
      <protection locked="0"/>
    </xf>
    <xf numFmtId="1" fontId="33" fillId="2" borderId="10" xfId="0" applyNumberFormat="1" applyFont="1" applyFill="1" applyBorder="1" applyAlignment="1" applyProtection="1">
      <alignment horizontal="center" vertical="center" wrapText="1"/>
      <protection locked="0"/>
    </xf>
    <xf numFmtId="0" fontId="22" fillId="0" borderId="0" xfId="0" applyFont="1" applyFill="1" applyAlignment="1" applyProtection="1">
      <alignment horizontal="left"/>
      <protection locked="0"/>
    </xf>
    <xf numFmtId="0" fontId="32" fillId="0" borderId="0" xfId="0" applyFont="1" applyFill="1" applyAlignment="1" applyProtection="1">
      <alignment horizontal="left" vertical="top"/>
      <protection locked="0"/>
    </xf>
    <xf numFmtId="0" fontId="22" fillId="0" borderId="0" xfId="0" applyFont="1" applyFill="1" applyAlignment="1" applyProtection="1">
      <alignment horizontal="left" vertical="top"/>
      <protection locked="0"/>
    </xf>
    <xf numFmtId="0" fontId="34" fillId="5" borderId="8" xfId="0" applyFon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10" fontId="33" fillId="6" borderId="8" xfId="1" applyNumberFormat="1" applyFont="1" applyFill="1" applyBorder="1" applyAlignment="1" applyProtection="1">
      <alignment horizontal="center" vertical="center" wrapText="1"/>
      <protection locked="0"/>
    </xf>
    <xf numFmtId="10" fontId="33" fillId="6" borderId="11" xfId="1" applyNumberFormat="1" applyFont="1" applyFill="1" applyBorder="1" applyAlignment="1" applyProtection="1">
      <alignment horizontal="center" vertical="center" wrapText="1"/>
      <protection locked="0"/>
    </xf>
    <xf numFmtId="1" fontId="22" fillId="2" borderId="5" xfId="0" applyNumberFormat="1" applyFont="1" applyFill="1" applyBorder="1" applyAlignment="1" applyProtection="1">
      <alignment horizontal="center" vertical="center" wrapText="1"/>
      <protection locked="0"/>
    </xf>
    <xf numFmtId="1" fontId="22" fillId="2" borderId="9" xfId="0" applyNumberFormat="1" applyFont="1" applyFill="1" applyBorder="1" applyAlignment="1" applyProtection="1">
      <alignment horizontal="center" vertical="center" wrapText="1"/>
      <protection locked="0"/>
    </xf>
    <xf numFmtId="1" fontId="22" fillId="2" borderId="6" xfId="0" applyNumberFormat="1" applyFont="1" applyFill="1" applyBorder="1" applyAlignment="1" applyProtection="1">
      <alignment horizontal="center" vertical="center" wrapText="1"/>
      <protection locked="0"/>
    </xf>
    <xf numFmtId="1" fontId="22" fillId="2" borderId="27" xfId="0" applyNumberFormat="1" applyFont="1" applyFill="1" applyBorder="1" applyAlignment="1" applyProtection="1">
      <alignment horizontal="center" vertical="center" wrapText="1"/>
      <protection locked="0"/>
    </xf>
    <xf numFmtId="1" fontId="22" fillId="2" borderId="7" xfId="0" applyNumberFormat="1" applyFont="1" applyFill="1" applyBorder="1" applyAlignment="1" applyProtection="1">
      <alignment horizontal="center" vertical="center" wrapText="1"/>
      <protection locked="0"/>
    </xf>
    <xf numFmtId="1" fontId="22" fillId="2" borderId="1" xfId="0" applyNumberFormat="1" applyFont="1" applyFill="1" applyBorder="1" applyAlignment="1" applyProtection="1">
      <alignment horizontal="center" vertical="center" wrapText="1"/>
      <protection locked="0"/>
    </xf>
    <xf numFmtId="49" fontId="22" fillId="0" borderId="3" xfId="0" quotePrefix="1" applyNumberFormat="1" applyFont="1" applyFill="1" applyBorder="1" applyAlignment="1" applyProtection="1">
      <alignment horizontal="center" vertical="top" wrapText="1"/>
      <protection locked="0"/>
    </xf>
    <xf numFmtId="49" fontId="25" fillId="0" borderId="3" xfId="0" applyNumberFormat="1" applyFont="1" applyFill="1" applyBorder="1" applyAlignment="1" applyProtection="1">
      <alignment horizontal="center" vertical="top" wrapText="1"/>
      <protection locked="0"/>
    </xf>
    <xf numFmtId="49" fontId="25" fillId="0" borderId="12" xfId="0" applyNumberFormat="1" applyFont="1" applyFill="1" applyBorder="1" applyAlignment="1" applyProtection="1">
      <alignment horizontal="center" vertical="top" wrapText="1"/>
      <protection locked="0"/>
    </xf>
    <xf numFmtId="49" fontId="25" fillId="0" borderId="2" xfId="0" applyNumberFormat="1" applyFont="1" applyFill="1" applyBorder="1" applyAlignment="1" applyProtection="1">
      <alignment horizontal="center" vertical="top" wrapText="1"/>
      <protection locked="0"/>
    </xf>
    <xf numFmtId="10" fontId="11" fillId="6" borderId="8" xfId="1" applyNumberFormat="1" applyFont="1" applyFill="1" applyBorder="1" applyAlignment="1" applyProtection="1">
      <alignment horizontal="center" vertical="center" wrapText="1"/>
      <protection locked="0"/>
    </xf>
    <xf numFmtId="10" fontId="11" fillId="6" borderId="11" xfId="1" applyNumberFormat="1" applyFont="1" applyFill="1" applyBorder="1" applyAlignment="1" applyProtection="1">
      <alignment horizontal="center" vertical="center" wrapText="1"/>
      <protection locked="0"/>
    </xf>
    <xf numFmtId="1" fontId="22" fillId="2" borderId="8" xfId="0" applyNumberFormat="1" applyFont="1" applyFill="1" applyBorder="1" applyAlignment="1" applyProtection="1">
      <alignment horizontal="center" vertical="center" wrapText="1"/>
      <protection locked="0"/>
    </xf>
    <xf numFmtId="1" fontId="22" fillId="2" borderId="10" xfId="0" applyNumberFormat="1" applyFont="1" applyFill="1" applyBorder="1" applyAlignment="1" applyProtection="1">
      <alignment horizontal="center" vertical="center" wrapText="1"/>
      <protection locked="0"/>
    </xf>
    <xf numFmtId="0" fontId="24" fillId="3" borderId="8" xfId="0" applyFont="1" applyFill="1" applyBorder="1" applyAlignment="1" applyProtection="1">
      <alignment horizontal="left" vertical="top" wrapText="1"/>
      <protection locked="0"/>
    </xf>
    <xf numFmtId="0" fontId="24" fillId="3" borderId="11" xfId="0" applyFont="1" applyFill="1" applyBorder="1" applyAlignment="1" applyProtection="1">
      <alignment horizontal="left" vertical="top" wrapText="1"/>
      <protection locked="0"/>
    </xf>
    <xf numFmtId="1" fontId="22" fillId="0" borderId="5" xfId="0" applyNumberFormat="1" applyFont="1" applyFill="1" applyBorder="1" applyAlignment="1" applyProtection="1">
      <alignment horizontal="center" vertical="center" wrapText="1"/>
      <protection locked="0"/>
    </xf>
    <xf numFmtId="1" fontId="22" fillId="0" borderId="9" xfId="0" applyNumberFormat="1" applyFont="1" applyFill="1" applyBorder="1" applyAlignment="1" applyProtection="1">
      <alignment horizontal="center" vertical="center" wrapText="1"/>
      <protection locked="0"/>
    </xf>
    <xf numFmtId="1" fontId="22" fillId="0" borderId="6" xfId="0" applyNumberFormat="1" applyFont="1" applyFill="1" applyBorder="1" applyAlignment="1" applyProtection="1">
      <alignment horizontal="center" vertical="center" wrapText="1"/>
      <protection locked="0"/>
    </xf>
    <xf numFmtId="1" fontId="22" fillId="0" borderId="27" xfId="0" applyNumberFormat="1" applyFont="1" applyFill="1" applyBorder="1" applyAlignment="1" applyProtection="1">
      <alignment horizontal="center" vertical="center" wrapText="1"/>
      <protection locked="0"/>
    </xf>
    <xf numFmtId="1" fontId="22" fillId="0" borderId="7" xfId="0" applyNumberFormat="1" applyFont="1" applyFill="1" applyBorder="1" applyAlignment="1" applyProtection="1">
      <alignment horizontal="center" vertical="center" wrapText="1"/>
      <protection locked="0"/>
    </xf>
    <xf numFmtId="1" fontId="22" fillId="0" borderId="1" xfId="0" applyNumberFormat="1" applyFont="1" applyFill="1" applyBorder="1" applyAlignment="1" applyProtection="1">
      <alignment horizontal="center" vertical="center" wrapText="1"/>
      <protection locked="0"/>
    </xf>
    <xf numFmtId="49" fontId="22" fillId="0" borderId="9" xfId="0" applyNumberFormat="1" applyFont="1" applyFill="1" applyBorder="1" applyAlignment="1" applyProtection="1">
      <alignment horizontal="center" vertical="top" wrapText="1"/>
      <protection locked="0"/>
    </xf>
    <xf numFmtId="49" fontId="22" fillId="0" borderId="27" xfId="0" applyNumberFormat="1" applyFont="1" applyFill="1" applyBorder="1" applyAlignment="1" applyProtection="1">
      <alignment horizontal="center" vertical="top" wrapText="1"/>
      <protection locked="0"/>
    </xf>
    <xf numFmtId="49" fontId="22" fillId="0" borderId="1" xfId="0" applyNumberFormat="1" applyFont="1" applyFill="1" applyBorder="1" applyAlignment="1" applyProtection="1">
      <alignment horizontal="center" vertical="top" wrapText="1"/>
      <protection locked="0"/>
    </xf>
    <xf numFmtId="0" fontId="14" fillId="2" borderId="3" xfId="0" applyFont="1" applyFill="1" applyBorder="1" applyAlignment="1">
      <alignment horizontal="center" vertical="top" wrapText="1"/>
    </xf>
    <xf numFmtId="0" fontId="14" fillId="2" borderId="12" xfId="0" applyFont="1" applyFill="1" applyBorder="1" applyAlignment="1">
      <alignment horizontal="center" vertical="top" wrapText="1"/>
    </xf>
    <xf numFmtId="0" fontId="30" fillId="0" borderId="0" xfId="0" applyFont="1" applyAlignment="1">
      <alignment horizontal="center"/>
    </xf>
    <xf numFmtId="0" fontId="36" fillId="5" borderId="18" xfId="0" applyFont="1" applyFill="1" applyBorder="1" applyAlignment="1">
      <alignment vertical="center" wrapText="1"/>
    </xf>
    <xf numFmtId="0" fontId="36" fillId="5" borderId="19" xfId="0" applyFont="1" applyFill="1" applyBorder="1" applyAlignment="1">
      <alignment vertical="center" wrapText="1"/>
    </xf>
    <xf numFmtId="0" fontId="36" fillId="5" borderId="20" xfId="0" applyFont="1" applyFill="1" applyBorder="1" applyAlignment="1">
      <alignment vertical="center" wrapText="1"/>
    </xf>
    <xf numFmtId="0" fontId="17" fillId="0" borderId="17" xfId="0" applyFont="1" applyBorder="1" applyAlignment="1">
      <alignment horizontal="left" vertical="top" wrapText="1"/>
    </xf>
    <xf numFmtId="0" fontId="17" fillId="0" borderId="12" xfId="0" applyFont="1" applyBorder="1" applyAlignment="1">
      <alignment horizontal="left" vertical="top" wrapText="1"/>
    </xf>
    <xf numFmtId="0" fontId="17" fillId="0" borderId="14" xfId="0" applyFont="1" applyBorder="1" applyAlignment="1">
      <alignment horizontal="left" vertical="top" wrapText="1"/>
    </xf>
    <xf numFmtId="0" fontId="14" fillId="2" borderId="17" xfId="0" applyFont="1" applyFill="1" applyBorder="1" applyAlignment="1">
      <alignment horizontal="center" wrapText="1"/>
    </xf>
    <xf numFmtId="0" fontId="14" fillId="2" borderId="12" xfId="0" applyFont="1" applyFill="1" applyBorder="1" applyAlignment="1">
      <alignment horizontal="center" wrapText="1"/>
    </xf>
    <xf numFmtId="0" fontId="36" fillId="5" borderId="8" xfId="0" applyFont="1" applyFill="1" applyBorder="1" applyAlignment="1">
      <alignment vertical="center" wrapText="1"/>
    </xf>
    <xf numFmtId="0" fontId="36" fillId="5" borderId="11" xfId="0" applyFont="1" applyFill="1" applyBorder="1" applyAlignment="1">
      <alignment vertical="center" wrapText="1"/>
    </xf>
    <xf numFmtId="0" fontId="36" fillId="5" borderId="10" xfId="0" applyFont="1" applyFill="1" applyBorder="1" applyAlignment="1">
      <alignment vertical="center" wrapText="1"/>
    </xf>
    <xf numFmtId="0" fontId="17" fillId="0" borderId="3" xfId="0" applyFont="1" applyBorder="1" applyAlignment="1">
      <alignment vertical="top" wrapText="1"/>
    </xf>
    <xf numFmtId="0" fontId="17" fillId="0" borderId="12" xfId="0" applyFont="1" applyBorder="1" applyAlignment="1">
      <alignment vertical="top" wrapText="1"/>
    </xf>
    <xf numFmtId="0" fontId="17" fillId="0" borderId="2" xfId="0" applyFont="1" applyBorder="1" applyAlignment="1">
      <alignment vertical="top"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20" fillId="0" borderId="3" xfId="0" applyFont="1" applyBorder="1" applyAlignment="1">
      <alignment vertical="top" wrapText="1"/>
    </xf>
    <xf numFmtId="0" fontId="20" fillId="0" borderId="12" xfId="0" applyFont="1" applyBorder="1" applyAlignment="1">
      <alignment vertical="top" wrapText="1"/>
    </xf>
    <xf numFmtId="0" fontId="20" fillId="0" borderId="2" xfId="0" applyFont="1" applyBorder="1" applyAlignment="1">
      <alignment vertical="top" wrapText="1"/>
    </xf>
    <xf numFmtId="0" fontId="20" fillId="0" borderId="17" xfId="0" applyFont="1" applyBorder="1" applyAlignment="1">
      <alignment vertical="top" wrapText="1"/>
    </xf>
    <xf numFmtId="0" fontId="17" fillId="0" borderId="17" xfId="0" applyNumberFormat="1" applyFont="1" applyBorder="1" applyAlignment="1">
      <alignment horizontal="left" vertical="top" wrapText="1"/>
    </xf>
    <xf numFmtId="0" fontId="17" fillId="0" borderId="12" xfId="0" applyNumberFormat="1" applyFont="1" applyBorder="1" applyAlignment="1">
      <alignment horizontal="left" vertical="top" wrapText="1"/>
    </xf>
    <xf numFmtId="0" fontId="17" fillId="0" borderId="3" xfId="0" applyNumberFormat="1" applyFont="1" applyBorder="1" applyAlignment="1">
      <alignment vertical="top" wrapText="1"/>
    </xf>
    <xf numFmtId="0" fontId="17" fillId="0" borderId="12" xfId="0" applyNumberFormat="1" applyFont="1" applyBorder="1" applyAlignment="1">
      <alignment vertical="top" wrapText="1"/>
    </xf>
    <xf numFmtId="0" fontId="17" fillId="0" borderId="2" xfId="0" applyNumberFormat="1" applyFont="1" applyBorder="1" applyAlignment="1">
      <alignment vertical="top" wrapText="1"/>
    </xf>
    <xf numFmtId="0" fontId="24" fillId="7" borderId="8" xfId="0" applyFont="1" applyFill="1" applyBorder="1" applyAlignment="1">
      <alignment horizontal="center" vertical="center"/>
    </xf>
    <xf numFmtId="0" fontId="24" fillId="7" borderId="10" xfId="0" applyFont="1" applyFill="1" applyBorder="1" applyAlignment="1">
      <alignment horizontal="center" vertical="center"/>
    </xf>
    <xf numFmtId="0" fontId="27" fillId="0" borderId="0" xfId="0" applyFont="1" applyAlignment="1">
      <alignment horizontal="center"/>
    </xf>
    <xf numFmtId="0" fontId="27" fillId="0" borderId="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7" fillId="5" borderId="18" xfId="0" applyFont="1" applyFill="1" applyBorder="1" applyAlignment="1">
      <alignment vertical="center" wrapText="1"/>
    </xf>
    <xf numFmtId="0" fontId="17" fillId="5" borderId="19" xfId="0" applyFont="1" applyFill="1" applyBorder="1" applyAlignment="1">
      <alignment vertical="center" wrapText="1"/>
    </xf>
    <xf numFmtId="0" fontId="17" fillId="5" borderId="20" xfId="0" applyFont="1" applyFill="1" applyBorder="1" applyAlignment="1">
      <alignment vertical="center" wrapText="1"/>
    </xf>
    <xf numFmtId="10" fontId="17" fillId="0" borderId="17" xfId="1" applyNumberFormat="1" applyFont="1" applyFill="1" applyBorder="1" applyAlignment="1">
      <alignment horizontal="center" vertical="center" wrapText="1"/>
    </xf>
    <xf numFmtId="10" fontId="17" fillId="0" borderId="12" xfId="1" applyNumberFormat="1" applyFont="1" applyFill="1" applyBorder="1" applyAlignment="1">
      <alignment horizontal="center" vertical="center" wrapText="1"/>
    </xf>
    <xf numFmtId="10" fontId="17" fillId="0" borderId="14" xfId="1" applyNumberFormat="1" applyFont="1" applyFill="1" applyBorder="1" applyAlignment="1">
      <alignment horizontal="center" vertical="center" wrapText="1"/>
    </xf>
    <xf numFmtId="0" fontId="17" fillId="4" borderId="21" xfId="0" applyFont="1" applyFill="1" applyBorder="1" applyAlignment="1">
      <alignment vertical="center" wrapText="1"/>
    </xf>
    <xf numFmtId="0" fontId="17" fillId="4" borderId="22" xfId="0" applyFont="1" applyFill="1" applyBorder="1" applyAlignment="1">
      <alignment vertical="center" wrapText="1"/>
    </xf>
    <xf numFmtId="0" fontId="17" fillId="4" borderId="23" xfId="0" applyFont="1" applyFill="1" applyBorder="1" applyAlignment="1">
      <alignment vertical="center" wrapText="1"/>
    </xf>
    <xf numFmtId="0" fontId="17" fillId="5" borderId="24" xfId="0" applyFont="1" applyFill="1" applyBorder="1" applyAlignment="1">
      <alignment vertical="center" wrapText="1"/>
    </xf>
    <xf numFmtId="0" fontId="17" fillId="5" borderId="25" xfId="0" applyFont="1" applyFill="1" applyBorder="1" applyAlignment="1">
      <alignment vertical="center" wrapText="1"/>
    </xf>
    <xf numFmtId="0" fontId="17" fillId="5" borderId="26" xfId="0" applyFont="1" applyFill="1" applyBorder="1" applyAlignment="1">
      <alignment vertical="center" wrapText="1"/>
    </xf>
    <xf numFmtId="10" fontId="36" fillId="0" borderId="17" xfId="1" applyNumberFormat="1" applyFont="1" applyFill="1" applyBorder="1" applyAlignment="1">
      <alignment horizontal="center" vertical="center" wrapText="1"/>
    </xf>
    <xf numFmtId="10" fontId="36" fillId="0" borderId="12" xfId="1" applyNumberFormat="1" applyFont="1" applyFill="1" applyBorder="1" applyAlignment="1">
      <alignment horizontal="center" vertical="center" wrapText="1"/>
    </xf>
    <xf numFmtId="10" fontId="36" fillId="0" borderId="14" xfId="1" applyNumberFormat="1"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0" xfId="0" applyFont="1" applyFill="1" applyBorder="1" applyAlignment="1">
      <alignment horizontal="center" vertical="center" wrapText="1"/>
    </xf>
  </cellXfs>
  <cellStyles count="3">
    <cellStyle name="Normal" xfId="0" builtinId="0"/>
    <cellStyle name="Normal 2" xfId="2"/>
    <cellStyle name="Percent" xfId="1" builtinId="5"/>
  </cellStyles>
  <dxfs count="25">
    <dxf>
      <fill>
        <patternFill>
          <bgColor theme="6" tint="0.59996337778862885"/>
        </patternFill>
      </fill>
    </dxf>
    <dxf>
      <fill>
        <patternFill>
          <bgColor rgb="FFFFFFCC"/>
        </patternFill>
      </fill>
    </dxf>
    <dxf>
      <fill>
        <patternFill>
          <bgColor theme="5" tint="0.79998168889431442"/>
        </patternFill>
      </fill>
    </dxf>
    <dxf>
      <fill>
        <patternFill>
          <bgColor theme="5" tint="0.39994506668294322"/>
        </patternFill>
      </fill>
    </dxf>
    <dxf>
      <fill>
        <patternFill>
          <bgColor rgb="FF92D050"/>
        </patternFill>
      </fill>
    </dxf>
    <dxf>
      <fill>
        <patternFill>
          <bgColor rgb="FF92D050"/>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CCFFCC"/>
      <color rgb="FFFFFFCC"/>
      <color rgb="FFFFFF99"/>
      <color rgb="FF99FF99"/>
      <color rgb="FF990000"/>
      <color rgb="FFA50021"/>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0</xdr:rowOff>
    </xdr:from>
    <xdr:to>
      <xdr:col>1</xdr:col>
      <xdr:colOff>0</xdr:colOff>
      <xdr:row>1</xdr:row>
      <xdr:rowOff>175079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0"/>
          <a:ext cx="1390650"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9066</xdr:colOff>
      <xdr:row>0</xdr:row>
      <xdr:rowOff>0</xdr:rowOff>
    </xdr:from>
    <xdr:to>
      <xdr:col>1</xdr:col>
      <xdr:colOff>1399716</xdr:colOff>
      <xdr:row>1</xdr:row>
      <xdr:rowOff>175079</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9066" y="0"/>
          <a:ext cx="1390650" cy="438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9064</xdr:colOff>
      <xdr:row>0</xdr:row>
      <xdr:rowOff>0</xdr:rowOff>
    </xdr:from>
    <xdr:to>
      <xdr:col>1</xdr:col>
      <xdr:colOff>1399714</xdr:colOff>
      <xdr:row>1</xdr:row>
      <xdr:rowOff>175079</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9064" y="0"/>
          <a:ext cx="139065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zoomScale="50" zoomScaleNormal="50" zoomScaleSheetLayoutView="70" zoomScalePageLayoutView="55" workbookViewId="0">
      <selection activeCell="J56" sqref="J56"/>
    </sheetView>
  </sheetViews>
  <sheetFormatPr defaultColWidth="8.5703125" defaultRowHeight="15"/>
  <cols>
    <col min="1" max="1" width="20" style="21" customWidth="1"/>
    <col min="2" max="2" width="29.42578125" style="85" customWidth="1"/>
    <col min="3" max="3" width="5.85546875" style="86" bestFit="1" customWidth="1"/>
    <col min="4" max="4" width="46" style="87" customWidth="1"/>
    <col min="5" max="5" width="46" style="88" customWidth="1"/>
    <col min="6" max="6" width="16" style="22" customWidth="1"/>
    <col min="7" max="8" width="6.28515625" style="22" customWidth="1"/>
    <col min="9" max="10" width="35.85546875" style="17" customWidth="1"/>
    <col min="11" max="11" width="35.5703125" style="95" hidden="1" customWidth="1"/>
    <col min="12" max="12" width="45.140625" style="102" hidden="1" customWidth="1"/>
    <col min="13" max="16384" width="8.5703125" style="7"/>
  </cols>
  <sheetData>
    <row r="1" spans="1:12" s="34" customFormat="1" ht="21">
      <c r="A1" s="180" t="s">
        <v>9</v>
      </c>
      <c r="B1" s="180"/>
      <c r="C1" s="180"/>
      <c r="D1" s="180"/>
      <c r="E1" s="180"/>
      <c r="F1" s="180"/>
      <c r="G1" s="180"/>
      <c r="H1" s="180"/>
      <c r="I1" s="180"/>
      <c r="J1" s="180"/>
      <c r="K1" s="93"/>
      <c r="L1" s="99"/>
    </row>
    <row r="2" spans="1:12" s="34" customFormat="1" ht="21">
      <c r="A2" s="180" t="s">
        <v>147</v>
      </c>
      <c r="B2" s="180"/>
      <c r="C2" s="180"/>
      <c r="D2" s="180"/>
      <c r="E2" s="180"/>
      <c r="F2" s="180"/>
      <c r="G2" s="180"/>
      <c r="H2" s="180"/>
      <c r="I2" s="180"/>
      <c r="J2" s="180"/>
      <c r="K2" s="93"/>
      <c r="L2" s="99"/>
    </row>
    <row r="3" spans="1:12" s="34" customFormat="1" ht="21">
      <c r="A3" s="180"/>
      <c r="B3" s="180"/>
      <c r="C3" s="180"/>
      <c r="D3" s="180"/>
      <c r="E3" s="180"/>
      <c r="F3" s="180"/>
      <c r="G3" s="35"/>
      <c r="H3" s="35"/>
      <c r="I3" s="36"/>
      <c r="J3" s="36"/>
      <c r="K3" s="93"/>
      <c r="L3" s="99"/>
    </row>
    <row r="4" spans="1:12" s="9" customFormat="1">
      <c r="A4" s="183" t="s">
        <v>13</v>
      </c>
      <c r="B4" s="183"/>
      <c r="C4" s="183"/>
      <c r="D4" s="183"/>
      <c r="E4" s="183"/>
      <c r="F4" s="183"/>
      <c r="G4" s="37"/>
      <c r="H4" s="37"/>
      <c r="I4" s="18"/>
      <c r="J4" s="18"/>
      <c r="K4" s="94"/>
      <c r="L4" s="96"/>
    </row>
    <row r="5" spans="1:12" s="9" customFormat="1">
      <c r="A5" s="184" t="s">
        <v>293</v>
      </c>
      <c r="B5" s="185"/>
      <c r="C5" s="185"/>
      <c r="D5" s="185"/>
      <c r="E5" s="185"/>
      <c r="F5" s="185"/>
      <c r="G5" s="38"/>
      <c r="H5" s="38"/>
      <c r="I5" s="18"/>
      <c r="J5" s="18"/>
      <c r="K5" s="94"/>
      <c r="L5" s="96"/>
    </row>
    <row r="6" spans="1:12" s="9" customFormat="1">
      <c r="A6" s="184" t="s">
        <v>294</v>
      </c>
      <c r="B6" s="184"/>
      <c r="C6" s="184"/>
      <c r="D6" s="184"/>
      <c r="E6" s="184"/>
      <c r="F6" s="184"/>
      <c r="G6" s="38"/>
      <c r="H6" s="38"/>
      <c r="I6" s="18"/>
      <c r="J6" s="18"/>
      <c r="K6" s="94"/>
      <c r="L6" s="96"/>
    </row>
    <row r="7" spans="1:12" s="9" customFormat="1" ht="15.75" thickBot="1">
      <c r="A7" s="39"/>
      <c r="B7" s="70"/>
      <c r="C7" s="71"/>
      <c r="D7" s="72"/>
      <c r="E7" s="73"/>
      <c r="F7" s="40"/>
      <c r="G7" s="40"/>
      <c r="H7" s="40"/>
      <c r="I7" s="18"/>
      <c r="J7" s="18"/>
      <c r="K7" s="94"/>
      <c r="L7" s="96" t="s">
        <v>363</v>
      </c>
    </row>
    <row r="8" spans="1:12" s="41" customFormat="1" ht="57" thickBot="1">
      <c r="A8" s="28" t="s">
        <v>0</v>
      </c>
      <c r="B8" s="74" t="s">
        <v>1</v>
      </c>
      <c r="C8" s="75" t="s">
        <v>150</v>
      </c>
      <c r="D8" s="74" t="s">
        <v>10</v>
      </c>
      <c r="E8" s="74" t="s">
        <v>11</v>
      </c>
      <c r="F8" s="29" t="s">
        <v>90</v>
      </c>
      <c r="G8" s="29" t="s">
        <v>58</v>
      </c>
      <c r="H8" s="29" t="s">
        <v>59</v>
      </c>
      <c r="I8" s="107" t="s">
        <v>89</v>
      </c>
      <c r="J8" s="114" t="s">
        <v>400</v>
      </c>
      <c r="K8" s="115" t="s">
        <v>295</v>
      </c>
      <c r="L8" s="100"/>
    </row>
    <row r="9" spans="1:12" s="42" customFormat="1" ht="19.5" thickBot="1">
      <c r="A9" s="186" t="s">
        <v>77</v>
      </c>
      <c r="B9" s="187"/>
      <c r="C9" s="187"/>
      <c r="D9" s="187"/>
      <c r="E9" s="187"/>
      <c r="F9" s="187"/>
      <c r="G9" s="187"/>
      <c r="H9" s="187"/>
      <c r="I9" s="187"/>
      <c r="J9" s="116"/>
      <c r="K9" s="117"/>
      <c r="L9" s="101"/>
    </row>
    <row r="10" spans="1:12" s="42" customFormat="1" ht="15.75" thickBot="1">
      <c r="A10" s="177" t="s">
        <v>156</v>
      </c>
      <c r="B10" s="178"/>
      <c r="C10" s="178"/>
      <c r="D10" s="178"/>
      <c r="E10" s="178"/>
      <c r="F10" s="178"/>
      <c r="G10" s="178"/>
      <c r="H10" s="178"/>
      <c r="I10" s="178"/>
      <c r="J10" s="118"/>
      <c r="K10" s="117"/>
      <c r="L10" s="101"/>
    </row>
    <row r="11" spans="1:12" s="9" customFormat="1" ht="90.75" thickBot="1">
      <c r="A11" s="196"/>
      <c r="B11" s="76" t="s">
        <v>95</v>
      </c>
      <c r="C11" s="77">
        <v>40</v>
      </c>
      <c r="D11" s="76" t="s">
        <v>66</v>
      </c>
      <c r="E11" s="78" t="s">
        <v>94</v>
      </c>
      <c r="F11" s="24">
        <v>40</v>
      </c>
      <c r="G11" s="190" t="s">
        <v>296</v>
      </c>
      <c r="H11" s="191"/>
      <c r="I11" s="98" t="s">
        <v>348</v>
      </c>
      <c r="J11" s="119" t="s">
        <v>402</v>
      </c>
      <c r="K11" s="120" t="s">
        <v>296</v>
      </c>
      <c r="L11" s="96"/>
    </row>
    <row r="12" spans="1:12" s="9" customFormat="1" ht="409.6" thickBot="1">
      <c r="A12" s="176"/>
      <c r="B12" s="113" t="s">
        <v>96</v>
      </c>
      <c r="C12" s="77">
        <v>45</v>
      </c>
      <c r="D12" s="76" t="s">
        <v>91</v>
      </c>
      <c r="E12" s="78" t="s">
        <v>67</v>
      </c>
      <c r="F12" s="24">
        <f>5/9*45</f>
        <v>25</v>
      </c>
      <c r="G12" s="192"/>
      <c r="H12" s="193"/>
      <c r="I12" s="98" t="s">
        <v>436</v>
      </c>
      <c r="J12" s="156" t="s">
        <v>443</v>
      </c>
      <c r="K12" s="120" t="s">
        <v>296</v>
      </c>
      <c r="L12" s="96"/>
    </row>
    <row r="13" spans="1:12" s="9" customFormat="1" ht="210.75" thickBot="1">
      <c r="A13" s="163"/>
      <c r="B13" s="76" t="s">
        <v>98</v>
      </c>
      <c r="C13" s="77">
        <v>15</v>
      </c>
      <c r="D13" s="76" t="s">
        <v>93</v>
      </c>
      <c r="E13" s="78" t="s">
        <v>104</v>
      </c>
      <c r="F13" s="24">
        <v>15</v>
      </c>
      <c r="G13" s="194"/>
      <c r="H13" s="195"/>
      <c r="I13" s="98" t="s">
        <v>349</v>
      </c>
      <c r="J13" s="119" t="s">
        <v>402</v>
      </c>
      <c r="K13" s="120" t="s">
        <v>297</v>
      </c>
      <c r="L13" s="96"/>
    </row>
    <row r="14" spans="1:12" ht="15.75" thickBot="1">
      <c r="A14" s="159" t="s">
        <v>14</v>
      </c>
      <c r="B14" s="160"/>
      <c r="C14" s="160"/>
      <c r="D14" s="160"/>
      <c r="E14" s="161"/>
      <c r="F14" s="146">
        <f>(SUM(F11:F13))/(SUM($C$11:$C$13)-SUMIF(F11:F13,"NA",$C$11:$C$13))</f>
        <v>0.8</v>
      </c>
      <c r="G14" s="188"/>
      <c r="H14" s="189"/>
      <c r="I14" s="189"/>
      <c r="J14" s="121"/>
      <c r="K14" s="122"/>
    </row>
    <row r="15" spans="1:12" ht="15.75" thickBot="1">
      <c r="A15" s="177" t="s">
        <v>157</v>
      </c>
      <c r="B15" s="178"/>
      <c r="C15" s="178"/>
      <c r="D15" s="178"/>
      <c r="E15" s="178"/>
      <c r="F15" s="178"/>
      <c r="G15" s="178"/>
      <c r="H15" s="178"/>
      <c r="I15" s="178"/>
      <c r="J15" s="118"/>
      <c r="K15" s="122"/>
    </row>
    <row r="16" spans="1:12" s="9" customFormat="1" ht="165.75" thickBot="1">
      <c r="A16" s="162" t="s">
        <v>158</v>
      </c>
      <c r="B16" s="76" t="s">
        <v>159</v>
      </c>
      <c r="C16" s="77">
        <v>20</v>
      </c>
      <c r="D16" s="76" t="s">
        <v>128</v>
      </c>
      <c r="E16" s="78" t="s">
        <v>99</v>
      </c>
      <c r="F16" s="24">
        <v>20</v>
      </c>
      <c r="G16" s="190"/>
      <c r="H16" s="191"/>
      <c r="I16" s="98" t="s">
        <v>437</v>
      </c>
      <c r="J16" s="119" t="s">
        <v>402</v>
      </c>
      <c r="K16" s="120" t="s">
        <v>298</v>
      </c>
      <c r="L16" s="96"/>
    </row>
    <row r="17" spans="1:12" s="9" customFormat="1" ht="315.75" thickBot="1">
      <c r="A17" s="163"/>
      <c r="B17" s="76" t="s">
        <v>160</v>
      </c>
      <c r="C17" s="77">
        <v>20</v>
      </c>
      <c r="D17" s="76" t="s">
        <v>256</v>
      </c>
      <c r="E17" s="103" t="s">
        <v>100</v>
      </c>
      <c r="F17" s="24">
        <v>20</v>
      </c>
      <c r="G17" s="192"/>
      <c r="H17" s="193"/>
      <c r="I17" s="98" t="s">
        <v>370</v>
      </c>
      <c r="J17" s="119" t="s">
        <v>402</v>
      </c>
      <c r="K17" s="123" t="s">
        <v>299</v>
      </c>
      <c r="L17" s="96"/>
    </row>
    <row r="18" spans="1:12" s="9" customFormat="1" ht="122.45" customHeight="1" thickBot="1">
      <c r="A18" s="19" t="s">
        <v>161</v>
      </c>
      <c r="B18" s="76" t="s">
        <v>162</v>
      </c>
      <c r="C18" s="77">
        <v>10</v>
      </c>
      <c r="D18" s="76" t="s">
        <v>120</v>
      </c>
      <c r="E18" s="78" t="s">
        <v>97</v>
      </c>
      <c r="F18" s="24">
        <v>10</v>
      </c>
      <c r="G18" s="192"/>
      <c r="H18" s="193"/>
      <c r="I18" s="98" t="s">
        <v>355</v>
      </c>
      <c r="J18" s="119" t="s">
        <v>402</v>
      </c>
      <c r="K18" s="120" t="s">
        <v>300</v>
      </c>
      <c r="L18" s="96"/>
    </row>
    <row r="19" spans="1:12" s="9" customFormat="1" ht="409.6" customHeight="1" thickBot="1">
      <c r="A19" s="19" t="s">
        <v>164</v>
      </c>
      <c r="B19" s="76" t="s">
        <v>163</v>
      </c>
      <c r="C19" s="77">
        <v>10</v>
      </c>
      <c r="D19" s="76" t="s">
        <v>92</v>
      </c>
      <c r="E19" s="78" t="s">
        <v>125</v>
      </c>
      <c r="F19" s="142">
        <v>10</v>
      </c>
      <c r="G19" s="192"/>
      <c r="H19" s="193"/>
      <c r="I19" s="98" t="s">
        <v>414</v>
      </c>
      <c r="J19" s="119" t="s">
        <v>402</v>
      </c>
      <c r="K19" s="120" t="s">
        <v>301</v>
      </c>
      <c r="L19" s="96" t="s">
        <v>358</v>
      </c>
    </row>
    <row r="20" spans="1:12" s="9" customFormat="1" ht="293.10000000000002" customHeight="1" thickBot="1">
      <c r="A20" s="19" t="s">
        <v>166</v>
      </c>
      <c r="B20" s="76" t="s">
        <v>165</v>
      </c>
      <c r="C20" s="77">
        <v>10</v>
      </c>
      <c r="D20" s="79" t="s">
        <v>101</v>
      </c>
      <c r="E20" s="80" t="s">
        <v>71</v>
      </c>
      <c r="F20" s="142">
        <v>10</v>
      </c>
      <c r="G20" s="192"/>
      <c r="H20" s="193"/>
      <c r="I20" s="98" t="s">
        <v>410</v>
      </c>
      <c r="J20" s="119" t="s">
        <v>402</v>
      </c>
      <c r="K20" s="124" t="s">
        <v>302</v>
      </c>
      <c r="L20" s="96" t="s">
        <v>350</v>
      </c>
    </row>
    <row r="21" spans="1:12" s="9" customFormat="1" ht="150.75" thickBot="1">
      <c r="A21" s="162" t="s">
        <v>169</v>
      </c>
      <c r="B21" s="76" t="s">
        <v>167</v>
      </c>
      <c r="C21" s="77">
        <v>20</v>
      </c>
      <c r="D21" s="79" t="s">
        <v>70</v>
      </c>
      <c r="E21" s="80" t="s">
        <v>126</v>
      </c>
      <c r="F21" s="24">
        <v>20</v>
      </c>
      <c r="G21" s="192"/>
      <c r="H21" s="193"/>
      <c r="I21" s="98" t="s">
        <v>356</v>
      </c>
      <c r="J21" s="119" t="s">
        <v>402</v>
      </c>
      <c r="K21" s="120" t="s">
        <v>303</v>
      </c>
      <c r="L21" s="96"/>
    </row>
    <row r="22" spans="1:12" s="9" customFormat="1" ht="150.75" thickBot="1">
      <c r="A22" s="163"/>
      <c r="B22" s="76" t="s">
        <v>168</v>
      </c>
      <c r="C22" s="77">
        <v>10</v>
      </c>
      <c r="D22" s="76" t="s">
        <v>127</v>
      </c>
      <c r="E22" s="78" t="s">
        <v>19</v>
      </c>
      <c r="F22" s="104">
        <v>10</v>
      </c>
      <c r="G22" s="194"/>
      <c r="H22" s="195"/>
      <c r="I22" s="98" t="s">
        <v>411</v>
      </c>
      <c r="J22" s="119" t="s">
        <v>402</v>
      </c>
      <c r="K22" s="123" t="s">
        <v>304</v>
      </c>
      <c r="L22" s="96"/>
    </row>
    <row r="23" spans="1:12" ht="15.75" thickBot="1">
      <c r="A23" s="159" t="s">
        <v>14</v>
      </c>
      <c r="B23" s="160"/>
      <c r="C23" s="160"/>
      <c r="D23" s="160"/>
      <c r="E23" s="161"/>
      <c r="F23" s="146">
        <f>(SUM(F16:F22))/(SUM($C$16:$C$22)-SUMIF(F16:F22,"NA",$C$16:$C$22))</f>
        <v>1</v>
      </c>
      <c r="G23" s="188"/>
      <c r="H23" s="189"/>
      <c r="I23" s="189"/>
      <c r="J23" s="121"/>
      <c r="K23" s="122"/>
    </row>
    <row r="24" spans="1:12" ht="15.75" thickBot="1">
      <c r="A24" s="177" t="s">
        <v>170</v>
      </c>
      <c r="B24" s="178"/>
      <c r="C24" s="178"/>
      <c r="D24" s="178"/>
      <c r="E24" s="178"/>
      <c r="F24" s="178"/>
      <c r="G24" s="178"/>
      <c r="H24" s="178"/>
      <c r="I24" s="178"/>
      <c r="J24" s="118"/>
      <c r="K24" s="122"/>
    </row>
    <row r="25" spans="1:12" s="9" customFormat="1" ht="210.75" thickBot="1">
      <c r="A25" s="197" t="s">
        <v>171</v>
      </c>
      <c r="B25" s="11" t="s">
        <v>172</v>
      </c>
      <c r="C25" s="77">
        <v>10</v>
      </c>
      <c r="D25" s="76" t="s">
        <v>69</v>
      </c>
      <c r="E25" s="78" t="s">
        <v>129</v>
      </c>
      <c r="F25" s="24">
        <v>10</v>
      </c>
      <c r="G25" s="190"/>
      <c r="H25" s="191"/>
      <c r="I25" s="98" t="s">
        <v>368</v>
      </c>
      <c r="J25" s="119" t="s">
        <v>402</v>
      </c>
      <c r="K25" s="124" t="s">
        <v>305</v>
      </c>
      <c r="L25" s="96"/>
    </row>
    <row r="26" spans="1:12" s="9" customFormat="1" ht="150.75" thickBot="1">
      <c r="A26" s="198"/>
      <c r="B26" s="11" t="s">
        <v>173</v>
      </c>
      <c r="C26" s="77">
        <v>20</v>
      </c>
      <c r="D26" s="113" t="s">
        <v>103</v>
      </c>
      <c r="E26" s="78" t="s">
        <v>102</v>
      </c>
      <c r="F26" s="24">
        <v>10</v>
      </c>
      <c r="G26" s="192"/>
      <c r="H26" s="193"/>
      <c r="I26" s="145" t="s">
        <v>425</v>
      </c>
      <c r="J26" s="78" t="s">
        <v>446</v>
      </c>
      <c r="K26" s="124" t="s">
        <v>306</v>
      </c>
      <c r="L26" s="96"/>
    </row>
    <row r="27" spans="1:12" s="9" customFormat="1" ht="135.75" thickBot="1">
      <c r="A27" s="198"/>
      <c r="B27" s="11" t="s">
        <v>174</v>
      </c>
      <c r="C27" s="77">
        <v>20</v>
      </c>
      <c r="D27" s="76" t="s">
        <v>119</v>
      </c>
      <c r="E27" s="76" t="s">
        <v>17</v>
      </c>
      <c r="F27" s="24">
        <v>20</v>
      </c>
      <c r="G27" s="192"/>
      <c r="H27" s="193"/>
      <c r="I27" s="98" t="s">
        <v>372</v>
      </c>
      <c r="J27" s="119" t="s">
        <v>402</v>
      </c>
      <c r="K27" s="124" t="s">
        <v>307</v>
      </c>
      <c r="L27" s="96"/>
    </row>
    <row r="28" spans="1:12" s="9" customFormat="1" ht="135.75" thickBot="1">
      <c r="A28" s="198"/>
      <c r="B28" s="76" t="s">
        <v>175</v>
      </c>
      <c r="C28" s="77">
        <v>10</v>
      </c>
      <c r="D28" s="76" t="s">
        <v>253</v>
      </c>
      <c r="E28" s="76" t="s">
        <v>72</v>
      </c>
      <c r="F28" s="24">
        <f>30/30*10</f>
        <v>10</v>
      </c>
      <c r="G28" s="192"/>
      <c r="H28" s="193"/>
      <c r="I28" s="98" t="s">
        <v>371</v>
      </c>
      <c r="J28" s="119" t="s">
        <v>402</v>
      </c>
      <c r="K28" s="124" t="s">
        <v>426</v>
      </c>
      <c r="L28" s="96"/>
    </row>
    <row r="29" spans="1:12" s="9" customFormat="1" ht="120.75" thickBot="1">
      <c r="A29" s="198"/>
      <c r="B29" s="76" t="s">
        <v>176</v>
      </c>
      <c r="C29" s="77">
        <v>10</v>
      </c>
      <c r="D29" s="76" t="s">
        <v>254</v>
      </c>
      <c r="E29" s="76" t="s">
        <v>18</v>
      </c>
      <c r="F29" s="24">
        <f>30/30*10</f>
        <v>10</v>
      </c>
      <c r="G29" s="192"/>
      <c r="H29" s="193"/>
      <c r="I29" s="98" t="s">
        <v>373</v>
      </c>
      <c r="J29" s="119" t="s">
        <v>402</v>
      </c>
      <c r="K29" s="124" t="s">
        <v>427</v>
      </c>
      <c r="L29" s="96"/>
    </row>
    <row r="30" spans="1:12" s="9" customFormat="1" ht="120.75" thickBot="1">
      <c r="A30" s="198"/>
      <c r="B30" s="76" t="s">
        <v>177</v>
      </c>
      <c r="C30" s="77">
        <v>10</v>
      </c>
      <c r="D30" s="113" t="s">
        <v>130</v>
      </c>
      <c r="E30" s="76" t="s">
        <v>17</v>
      </c>
      <c r="F30" s="24">
        <f>30/30*10</f>
        <v>10</v>
      </c>
      <c r="G30" s="192"/>
      <c r="H30" s="193"/>
      <c r="I30" s="98" t="s">
        <v>416</v>
      </c>
      <c r="J30" s="119" t="s">
        <v>402</v>
      </c>
      <c r="K30" s="120" t="s">
        <v>428</v>
      </c>
      <c r="L30" s="96"/>
    </row>
    <row r="31" spans="1:12" s="9" customFormat="1" ht="150.75" customHeight="1" thickBot="1">
      <c r="A31" s="198"/>
      <c r="B31" s="76" t="s">
        <v>178</v>
      </c>
      <c r="C31" s="77">
        <v>10</v>
      </c>
      <c r="D31" s="76" t="s">
        <v>24</v>
      </c>
      <c r="E31" s="78" t="s">
        <v>20</v>
      </c>
      <c r="F31" s="23">
        <v>10</v>
      </c>
      <c r="G31" s="192"/>
      <c r="H31" s="193"/>
      <c r="I31" s="98" t="s">
        <v>374</v>
      </c>
      <c r="J31" s="119" t="s">
        <v>402</v>
      </c>
      <c r="K31" s="122" t="s">
        <v>308</v>
      </c>
      <c r="L31" s="96"/>
    </row>
    <row r="32" spans="1:12" s="9" customFormat="1" ht="165.75" thickBot="1">
      <c r="A32" s="198"/>
      <c r="B32" s="76" t="s">
        <v>179</v>
      </c>
      <c r="C32" s="77">
        <v>5</v>
      </c>
      <c r="D32" s="76" t="s">
        <v>25</v>
      </c>
      <c r="E32" s="78" t="s">
        <v>257</v>
      </c>
      <c r="F32" s="23">
        <v>5</v>
      </c>
      <c r="G32" s="192"/>
      <c r="H32" s="193"/>
      <c r="I32" s="98" t="s">
        <v>375</v>
      </c>
      <c r="J32" s="119" t="s">
        <v>402</v>
      </c>
      <c r="K32" s="120" t="s">
        <v>309</v>
      </c>
      <c r="L32" s="96"/>
    </row>
    <row r="33" spans="1:12" s="9" customFormat="1" ht="120.75" thickBot="1">
      <c r="A33" s="199"/>
      <c r="B33" s="76" t="s">
        <v>180</v>
      </c>
      <c r="C33" s="77">
        <v>5</v>
      </c>
      <c r="D33" s="76" t="s">
        <v>26</v>
      </c>
      <c r="E33" s="78" t="s">
        <v>131</v>
      </c>
      <c r="F33" s="23">
        <v>5</v>
      </c>
      <c r="G33" s="194"/>
      <c r="H33" s="195"/>
      <c r="I33" s="98" t="s">
        <v>429</v>
      </c>
      <c r="J33" s="119" t="s">
        <v>402</v>
      </c>
      <c r="K33" s="120" t="s">
        <v>310</v>
      </c>
      <c r="L33" s="96"/>
    </row>
    <row r="34" spans="1:12" s="9" customFormat="1" ht="409.6" thickBot="1">
      <c r="A34" s="162" t="s">
        <v>181</v>
      </c>
      <c r="B34" s="15" t="s">
        <v>255</v>
      </c>
      <c r="C34" s="14">
        <v>80</v>
      </c>
      <c r="D34" s="15" t="s">
        <v>23</v>
      </c>
      <c r="E34" s="13" t="s">
        <v>105</v>
      </c>
      <c r="F34" s="27">
        <f>IFERROR(AVERAGE(G34:H34),"NA")</f>
        <v>80</v>
      </c>
      <c r="G34" s="23">
        <v>80</v>
      </c>
      <c r="H34" s="23">
        <v>80</v>
      </c>
      <c r="I34" s="98" t="s">
        <v>390</v>
      </c>
      <c r="J34" s="119" t="s">
        <v>402</v>
      </c>
      <c r="K34" s="120" t="s">
        <v>311</v>
      </c>
      <c r="L34" s="96" t="s">
        <v>359</v>
      </c>
    </row>
    <row r="35" spans="1:12" s="9" customFormat="1" ht="150.75" thickBot="1">
      <c r="A35" s="176"/>
      <c r="B35" s="76" t="s">
        <v>182</v>
      </c>
      <c r="C35" s="77">
        <v>10</v>
      </c>
      <c r="D35" s="76" t="s">
        <v>22</v>
      </c>
      <c r="E35" s="76" t="s">
        <v>258</v>
      </c>
      <c r="F35" s="27">
        <f>IFERROR(AVERAGE(G35:H35),"NA")</f>
        <v>10</v>
      </c>
      <c r="G35" s="23">
        <v>10</v>
      </c>
      <c r="H35" s="23">
        <v>10</v>
      </c>
      <c r="I35" s="98" t="s">
        <v>360</v>
      </c>
      <c r="J35" s="119" t="s">
        <v>402</v>
      </c>
      <c r="K35" s="120" t="s">
        <v>312</v>
      </c>
      <c r="L35" s="96"/>
    </row>
    <row r="36" spans="1:12" s="9" customFormat="1" ht="225.75" thickBot="1">
      <c r="A36" s="163"/>
      <c r="B36" s="76" t="s">
        <v>183</v>
      </c>
      <c r="C36" s="77">
        <v>10</v>
      </c>
      <c r="D36" s="76" t="s">
        <v>27</v>
      </c>
      <c r="E36" s="91" t="s">
        <v>292</v>
      </c>
      <c r="F36" s="92" t="s">
        <v>283</v>
      </c>
      <c r="G36" s="202"/>
      <c r="H36" s="203"/>
      <c r="I36" s="98" t="s">
        <v>361</v>
      </c>
      <c r="J36" s="119" t="s">
        <v>402</v>
      </c>
      <c r="K36" s="120" t="s">
        <v>402</v>
      </c>
      <c r="L36" s="96"/>
    </row>
    <row r="37" spans="1:12" s="9" customFormat="1" ht="135.75" thickBot="1">
      <c r="A37" s="19" t="s">
        <v>185</v>
      </c>
      <c r="B37" s="76" t="s">
        <v>184</v>
      </c>
      <c r="C37" s="77">
        <v>100</v>
      </c>
      <c r="D37" s="76" t="s">
        <v>68</v>
      </c>
      <c r="E37" s="76" t="s">
        <v>17</v>
      </c>
      <c r="F37" s="24">
        <f>30/30*100</f>
        <v>100</v>
      </c>
      <c r="G37" s="202"/>
      <c r="H37" s="203"/>
      <c r="I37" s="97" t="s">
        <v>369</v>
      </c>
      <c r="J37" s="119" t="s">
        <v>402</v>
      </c>
      <c r="K37" s="120" t="s">
        <v>313</v>
      </c>
      <c r="L37" s="96"/>
    </row>
    <row r="38" spans="1:12" ht="15.75" thickBot="1">
      <c r="A38" s="159" t="s">
        <v>14</v>
      </c>
      <c r="B38" s="160"/>
      <c r="C38" s="160"/>
      <c r="D38" s="160"/>
      <c r="E38" s="161"/>
      <c r="F38" s="146">
        <f>(SUM(F25:F37))/(SUM($C$25:$C$37)-SUMIF(F25:F37,"NA",$C$25:$C$37))</f>
        <v>0.96551724137931039</v>
      </c>
      <c r="G38" s="200"/>
      <c r="H38" s="201"/>
      <c r="I38" s="201"/>
      <c r="J38" s="125"/>
      <c r="K38" s="122"/>
    </row>
    <row r="39" spans="1:12" ht="15.75" thickBot="1">
      <c r="A39" s="177" t="s">
        <v>186</v>
      </c>
      <c r="B39" s="178"/>
      <c r="C39" s="178"/>
      <c r="D39" s="178"/>
      <c r="E39" s="178"/>
      <c r="F39" s="178"/>
      <c r="G39" s="178"/>
      <c r="H39" s="178"/>
      <c r="I39" s="178"/>
      <c r="J39" s="118"/>
      <c r="K39" s="122"/>
    </row>
    <row r="40" spans="1:12" s="9" customFormat="1" ht="105.75" thickBot="1">
      <c r="A40" s="162"/>
      <c r="B40" s="76" t="s">
        <v>187</v>
      </c>
      <c r="C40" s="77">
        <v>10</v>
      </c>
      <c r="D40" s="76" t="s">
        <v>73</v>
      </c>
      <c r="E40" s="78" t="s">
        <v>106</v>
      </c>
      <c r="F40" s="24">
        <v>0</v>
      </c>
      <c r="G40" s="190"/>
      <c r="H40" s="191"/>
      <c r="I40" s="98" t="s">
        <v>376</v>
      </c>
      <c r="J40" s="119" t="s">
        <v>403</v>
      </c>
      <c r="K40" s="120" t="s">
        <v>314</v>
      </c>
      <c r="L40" s="96" t="s">
        <v>365</v>
      </c>
    </row>
    <row r="41" spans="1:12" s="9" customFormat="1" ht="261.60000000000002" customHeight="1" thickBot="1">
      <c r="A41" s="176"/>
      <c r="B41" s="76" t="s">
        <v>188</v>
      </c>
      <c r="C41" s="77">
        <v>30</v>
      </c>
      <c r="D41" s="76" t="s">
        <v>74</v>
      </c>
      <c r="E41" s="89" t="s">
        <v>284</v>
      </c>
      <c r="F41" s="143">
        <f>(F77*0.25+F84*0.25+F93*0.25+F102*0.25)*30</f>
        <v>25.908333333333331</v>
      </c>
      <c r="G41" s="192"/>
      <c r="H41" s="193"/>
      <c r="I41" s="145" t="s">
        <v>430</v>
      </c>
      <c r="J41" s="144" t="s">
        <v>441</v>
      </c>
      <c r="K41" s="120" t="s">
        <v>362</v>
      </c>
      <c r="L41" s="96"/>
    </row>
    <row r="42" spans="1:12" s="9" customFormat="1" ht="264.75" customHeight="1" thickBot="1">
      <c r="A42" s="176"/>
      <c r="B42" s="11" t="s">
        <v>189</v>
      </c>
      <c r="C42" s="77">
        <v>25</v>
      </c>
      <c r="D42" s="76" t="s">
        <v>28</v>
      </c>
      <c r="E42" s="13" t="s">
        <v>107</v>
      </c>
      <c r="F42" s="142">
        <v>15</v>
      </c>
      <c r="G42" s="192"/>
      <c r="H42" s="193"/>
      <c r="I42" s="98" t="s">
        <v>377</v>
      </c>
      <c r="J42" s="119" t="s">
        <v>405</v>
      </c>
      <c r="K42" s="120" t="s">
        <v>315</v>
      </c>
      <c r="L42" s="96" t="s">
        <v>364</v>
      </c>
    </row>
    <row r="43" spans="1:12" s="9" customFormat="1" ht="105.75" thickBot="1">
      <c r="A43" s="176"/>
      <c r="B43" s="11" t="s">
        <v>190</v>
      </c>
      <c r="C43" s="77">
        <v>25</v>
      </c>
      <c r="D43" s="76" t="s">
        <v>29</v>
      </c>
      <c r="E43" s="78" t="s">
        <v>108</v>
      </c>
      <c r="F43" s="24">
        <v>25</v>
      </c>
      <c r="G43" s="192"/>
      <c r="H43" s="193"/>
      <c r="I43" s="98" t="s">
        <v>366</v>
      </c>
      <c r="J43" s="119" t="s">
        <v>402</v>
      </c>
      <c r="K43" s="123" t="s">
        <v>316</v>
      </c>
      <c r="L43" s="96"/>
    </row>
    <row r="44" spans="1:12" s="9" customFormat="1" ht="135.75" thickBot="1">
      <c r="A44" s="163"/>
      <c r="B44" s="76" t="s">
        <v>191</v>
      </c>
      <c r="C44" s="77">
        <v>10</v>
      </c>
      <c r="D44" s="76" t="s">
        <v>132</v>
      </c>
      <c r="E44" s="78" t="s">
        <v>109</v>
      </c>
      <c r="F44" s="142">
        <v>0</v>
      </c>
      <c r="G44" s="194"/>
      <c r="H44" s="195"/>
      <c r="I44" s="98" t="s">
        <v>367</v>
      </c>
      <c r="J44" s="119" t="s">
        <v>404</v>
      </c>
      <c r="K44" s="120" t="s">
        <v>317</v>
      </c>
      <c r="L44" s="96"/>
    </row>
    <row r="45" spans="1:12" ht="15.75" thickBot="1">
      <c r="A45" s="159" t="s">
        <v>14</v>
      </c>
      <c r="B45" s="160"/>
      <c r="C45" s="160"/>
      <c r="D45" s="160"/>
      <c r="E45" s="161"/>
      <c r="F45" s="146">
        <f>(SUM(F40:F44))/(SUM($C$40:$C$44)-SUMIF(F40:F44,"NA",$C$40:$C$44))</f>
        <v>0.65908333333333335</v>
      </c>
      <c r="G45" s="174"/>
      <c r="H45" s="175"/>
      <c r="I45" s="175"/>
      <c r="J45" s="126"/>
      <c r="K45" s="127"/>
    </row>
    <row r="46" spans="1:12" ht="15.75" thickBot="1">
      <c r="A46" s="167" t="s">
        <v>151</v>
      </c>
      <c r="B46" s="168"/>
      <c r="C46" s="168"/>
      <c r="D46" s="168"/>
      <c r="E46" s="169"/>
      <c r="F46" s="147">
        <f>(F14+F23+F38+F45)/4</f>
        <v>0.85615014367816089</v>
      </c>
      <c r="G46" s="172"/>
      <c r="H46" s="173"/>
      <c r="I46" s="173"/>
      <c r="J46" s="128"/>
      <c r="K46" s="127"/>
    </row>
    <row r="47" spans="1:12" s="9" customFormat="1" ht="15.75" thickBot="1">
      <c r="A47" s="204"/>
      <c r="B47" s="205"/>
      <c r="C47" s="205"/>
      <c r="D47" s="205"/>
      <c r="E47" s="205"/>
      <c r="F47" s="205"/>
      <c r="G47" s="205"/>
      <c r="H47" s="205"/>
      <c r="I47" s="205"/>
      <c r="J47" s="129"/>
      <c r="K47" s="122"/>
      <c r="L47" s="96"/>
    </row>
    <row r="48" spans="1:12" ht="19.5" thickBot="1">
      <c r="A48" s="186" t="s">
        <v>76</v>
      </c>
      <c r="B48" s="187"/>
      <c r="C48" s="187"/>
      <c r="D48" s="187"/>
      <c r="E48" s="187"/>
      <c r="F48" s="187"/>
      <c r="G48" s="187"/>
      <c r="H48" s="187"/>
      <c r="I48" s="187"/>
      <c r="J48" s="116"/>
      <c r="K48" s="127"/>
    </row>
    <row r="49" spans="1:12" ht="15.75" thickBot="1">
      <c r="A49" s="177" t="s">
        <v>192</v>
      </c>
      <c r="B49" s="178"/>
      <c r="C49" s="178"/>
      <c r="D49" s="178"/>
      <c r="E49" s="178"/>
      <c r="F49" s="178"/>
      <c r="G49" s="178"/>
      <c r="H49" s="178"/>
      <c r="I49" s="178"/>
      <c r="J49" s="118"/>
      <c r="K49" s="127"/>
    </row>
    <row r="50" spans="1:12" s="9" customFormat="1" ht="135.75" thickBot="1">
      <c r="A50" s="212" t="s">
        <v>193</v>
      </c>
      <c r="B50" s="11" t="s">
        <v>194</v>
      </c>
      <c r="C50" s="77">
        <v>10</v>
      </c>
      <c r="D50" s="76" t="s">
        <v>110</v>
      </c>
      <c r="E50" s="78" t="s">
        <v>111</v>
      </c>
      <c r="F50" s="24">
        <v>10</v>
      </c>
      <c r="G50" s="190"/>
      <c r="H50" s="191"/>
      <c r="I50" s="98" t="s">
        <v>378</v>
      </c>
      <c r="J50" s="119" t="s">
        <v>402</v>
      </c>
      <c r="K50" s="124" t="s">
        <v>318</v>
      </c>
      <c r="L50" s="96"/>
    </row>
    <row r="51" spans="1:12" s="9" customFormat="1" ht="248.25" customHeight="1" thickBot="1">
      <c r="A51" s="213"/>
      <c r="B51" s="11" t="s">
        <v>195</v>
      </c>
      <c r="C51" s="77">
        <v>10</v>
      </c>
      <c r="D51" s="76" t="s">
        <v>60</v>
      </c>
      <c r="E51" s="78" t="s">
        <v>259</v>
      </c>
      <c r="F51" s="24">
        <v>10</v>
      </c>
      <c r="G51" s="192"/>
      <c r="H51" s="193"/>
      <c r="I51" s="108" t="s">
        <v>357</v>
      </c>
      <c r="J51" s="130" t="s">
        <v>402</v>
      </c>
      <c r="K51" s="124" t="s">
        <v>319</v>
      </c>
      <c r="L51" s="96"/>
    </row>
    <row r="52" spans="1:12" s="9" customFormat="1" ht="222" customHeight="1" thickBot="1">
      <c r="A52" s="214"/>
      <c r="B52" s="76" t="s">
        <v>260</v>
      </c>
      <c r="C52" s="81">
        <v>10</v>
      </c>
      <c r="D52" s="76" t="s">
        <v>80</v>
      </c>
      <c r="E52" s="78" t="s">
        <v>112</v>
      </c>
      <c r="F52" s="24">
        <v>10</v>
      </c>
      <c r="G52" s="192"/>
      <c r="H52" s="193"/>
      <c r="I52" s="108" t="s">
        <v>418</v>
      </c>
      <c r="J52" s="130" t="s">
        <v>402</v>
      </c>
      <c r="K52" s="124" t="s">
        <v>320</v>
      </c>
      <c r="L52" s="96"/>
    </row>
    <row r="53" spans="1:12" s="9" customFormat="1" ht="280.5" customHeight="1" thickBot="1">
      <c r="A53" s="162" t="s">
        <v>196</v>
      </c>
      <c r="B53" s="90" t="s">
        <v>286</v>
      </c>
      <c r="C53" s="81">
        <v>10</v>
      </c>
      <c r="D53" s="76" t="s">
        <v>75</v>
      </c>
      <c r="E53" s="78" t="s">
        <v>113</v>
      </c>
      <c r="F53" s="24">
        <v>6</v>
      </c>
      <c r="G53" s="192"/>
      <c r="H53" s="193"/>
      <c r="I53" s="105" t="s">
        <v>391</v>
      </c>
      <c r="J53" s="120" t="s">
        <v>406</v>
      </c>
      <c r="K53" s="124" t="s">
        <v>321</v>
      </c>
      <c r="L53" s="96"/>
    </row>
    <row r="54" spans="1:12" s="9" customFormat="1" ht="180.75" thickBot="1">
      <c r="A54" s="163"/>
      <c r="B54" s="11" t="s">
        <v>197</v>
      </c>
      <c r="C54" s="77">
        <v>5</v>
      </c>
      <c r="D54" s="76" t="s">
        <v>30</v>
      </c>
      <c r="E54" s="76" t="s">
        <v>114</v>
      </c>
      <c r="F54" s="24">
        <v>5</v>
      </c>
      <c r="G54" s="192"/>
      <c r="H54" s="193"/>
      <c r="I54" s="96" t="s">
        <v>354</v>
      </c>
      <c r="J54" s="124" t="s">
        <v>402</v>
      </c>
      <c r="K54" s="131" t="s">
        <v>322</v>
      </c>
      <c r="L54" s="96" t="s">
        <v>351</v>
      </c>
    </row>
    <row r="55" spans="1:12" s="9" customFormat="1" ht="180.75" thickBot="1">
      <c r="A55" s="19" t="s">
        <v>199</v>
      </c>
      <c r="B55" s="11" t="s">
        <v>198</v>
      </c>
      <c r="C55" s="77">
        <v>10</v>
      </c>
      <c r="D55" s="76" t="s">
        <v>61</v>
      </c>
      <c r="E55" s="78" t="s">
        <v>261</v>
      </c>
      <c r="F55" s="24">
        <v>10</v>
      </c>
      <c r="G55" s="192"/>
      <c r="H55" s="193"/>
      <c r="I55" s="98" t="s">
        <v>352</v>
      </c>
      <c r="J55" s="119" t="s">
        <v>402</v>
      </c>
      <c r="K55" s="122" t="s">
        <v>323</v>
      </c>
      <c r="L55" s="96"/>
    </row>
    <row r="56" spans="1:12" s="9" customFormat="1" ht="300.75" thickBot="1">
      <c r="A56" s="19" t="s">
        <v>200</v>
      </c>
      <c r="B56" s="11" t="s">
        <v>201</v>
      </c>
      <c r="C56" s="77">
        <v>20</v>
      </c>
      <c r="D56" s="76" t="s">
        <v>31</v>
      </c>
      <c r="E56" s="78" t="s">
        <v>262</v>
      </c>
      <c r="F56" s="142">
        <v>20</v>
      </c>
      <c r="G56" s="192"/>
      <c r="H56" s="193"/>
      <c r="I56" s="106" t="s">
        <v>392</v>
      </c>
      <c r="J56" s="132" t="s">
        <v>402</v>
      </c>
      <c r="K56" s="124" t="s">
        <v>324</v>
      </c>
      <c r="L56" s="96" t="s">
        <v>393</v>
      </c>
    </row>
    <row r="57" spans="1:12" s="9" customFormat="1" ht="165.75" thickBot="1">
      <c r="A57" s="19" t="s">
        <v>203</v>
      </c>
      <c r="B57" s="113" t="s">
        <v>202</v>
      </c>
      <c r="C57" s="81">
        <v>5</v>
      </c>
      <c r="D57" s="76" t="s">
        <v>33</v>
      </c>
      <c r="E57" s="78" t="s">
        <v>57</v>
      </c>
      <c r="F57" s="142">
        <v>5</v>
      </c>
      <c r="G57" s="192"/>
      <c r="H57" s="193"/>
      <c r="I57" s="98" t="s">
        <v>412</v>
      </c>
      <c r="J57" s="144" t="s">
        <v>402</v>
      </c>
      <c r="K57" s="133" t="s">
        <v>325</v>
      </c>
      <c r="L57" s="96" t="s">
        <v>379</v>
      </c>
    </row>
    <row r="58" spans="1:12" s="9" customFormat="1" ht="210.75" thickBot="1">
      <c r="A58" s="162" t="s">
        <v>206</v>
      </c>
      <c r="B58" s="76" t="s">
        <v>263</v>
      </c>
      <c r="C58" s="81">
        <v>10</v>
      </c>
      <c r="D58" s="76" t="s">
        <v>79</v>
      </c>
      <c r="E58" s="78" t="s">
        <v>226</v>
      </c>
      <c r="F58" s="24">
        <v>10</v>
      </c>
      <c r="G58" s="192"/>
      <c r="H58" s="193"/>
      <c r="I58" s="109" t="s">
        <v>417</v>
      </c>
      <c r="J58" s="134" t="s">
        <v>402</v>
      </c>
      <c r="K58" s="124" t="s">
        <v>326</v>
      </c>
      <c r="L58" s="96" t="s">
        <v>394</v>
      </c>
    </row>
    <row r="59" spans="1:12" s="9" customFormat="1" ht="75.75" thickBot="1">
      <c r="A59" s="176"/>
      <c r="B59" s="11" t="s">
        <v>204</v>
      </c>
      <c r="C59" s="81">
        <v>5</v>
      </c>
      <c r="D59" s="76" t="s">
        <v>34</v>
      </c>
      <c r="E59" s="78" t="s">
        <v>115</v>
      </c>
      <c r="F59" s="24">
        <v>5</v>
      </c>
      <c r="G59" s="192"/>
      <c r="H59" s="193"/>
      <c r="I59" s="98" t="s">
        <v>415</v>
      </c>
      <c r="J59" s="119" t="s">
        <v>402</v>
      </c>
      <c r="K59" s="135" t="s">
        <v>327</v>
      </c>
      <c r="L59" s="96"/>
    </row>
    <row r="60" spans="1:12" s="9" customFormat="1" ht="135.75" thickBot="1">
      <c r="A60" s="163"/>
      <c r="B60" s="11" t="s">
        <v>205</v>
      </c>
      <c r="C60" s="81">
        <v>5</v>
      </c>
      <c r="D60" s="76" t="s">
        <v>32</v>
      </c>
      <c r="E60" s="78" t="s">
        <v>116</v>
      </c>
      <c r="F60" s="24">
        <v>0</v>
      </c>
      <c r="G60" s="194"/>
      <c r="H60" s="195"/>
      <c r="I60" s="98" t="s">
        <v>431</v>
      </c>
      <c r="J60" s="119" t="s">
        <v>432</v>
      </c>
      <c r="K60" s="135" t="s">
        <v>328</v>
      </c>
      <c r="L60" s="96" t="s">
        <v>395</v>
      </c>
    </row>
    <row r="61" spans="1:12" ht="15.75" thickBot="1">
      <c r="A61" s="159" t="s">
        <v>14</v>
      </c>
      <c r="B61" s="160"/>
      <c r="C61" s="160"/>
      <c r="D61" s="160"/>
      <c r="E61" s="161"/>
      <c r="F61" s="146">
        <f>(SUM(F50:F60))/(SUM($C$50:$C$60)-SUMIF(F50:F60,"NA",$C$50:$C$60))</f>
        <v>0.91</v>
      </c>
      <c r="G61" s="174"/>
      <c r="H61" s="175"/>
      <c r="I61" s="175"/>
      <c r="J61" s="126"/>
      <c r="K61" s="127"/>
    </row>
    <row r="62" spans="1:12" ht="15.75" thickBot="1">
      <c r="A62" s="177" t="s">
        <v>207</v>
      </c>
      <c r="B62" s="178"/>
      <c r="C62" s="178"/>
      <c r="D62" s="178"/>
      <c r="E62" s="178"/>
      <c r="F62" s="178"/>
      <c r="G62" s="178"/>
      <c r="H62" s="178"/>
      <c r="I62" s="178"/>
      <c r="J62" s="118"/>
      <c r="K62" s="127"/>
    </row>
    <row r="63" spans="1:12" s="9" customFormat="1" ht="275.25" customHeight="1" thickBot="1">
      <c r="A63" s="162" t="s">
        <v>208</v>
      </c>
      <c r="B63" s="76" t="s">
        <v>209</v>
      </c>
      <c r="C63" s="77">
        <v>20</v>
      </c>
      <c r="D63" s="76" t="s">
        <v>35</v>
      </c>
      <c r="E63" s="78" t="s">
        <v>85</v>
      </c>
      <c r="F63" s="142">
        <v>20</v>
      </c>
      <c r="G63" s="206"/>
      <c r="H63" s="207"/>
      <c r="I63" s="98" t="s">
        <v>424</v>
      </c>
      <c r="J63" s="119" t="s">
        <v>402</v>
      </c>
      <c r="K63" s="131" t="s">
        <v>329</v>
      </c>
      <c r="L63" s="96" t="s">
        <v>396</v>
      </c>
    </row>
    <row r="64" spans="1:12" s="9" customFormat="1" ht="105.75" thickBot="1">
      <c r="A64" s="176"/>
      <c r="B64" s="76" t="s">
        <v>210</v>
      </c>
      <c r="C64" s="81">
        <v>10</v>
      </c>
      <c r="D64" s="76" t="s">
        <v>123</v>
      </c>
      <c r="E64" s="78" t="s">
        <v>86</v>
      </c>
      <c r="F64" s="24">
        <v>10</v>
      </c>
      <c r="G64" s="208"/>
      <c r="H64" s="209"/>
      <c r="I64" s="98" t="s">
        <v>380</v>
      </c>
      <c r="J64" s="119" t="s">
        <v>402</v>
      </c>
      <c r="K64" s="136" t="s">
        <v>330</v>
      </c>
      <c r="L64" s="96"/>
    </row>
    <row r="65" spans="1:12" s="9" customFormat="1" ht="105.75" thickBot="1">
      <c r="A65" s="163"/>
      <c r="B65" s="76" t="s">
        <v>211</v>
      </c>
      <c r="C65" s="81">
        <v>10</v>
      </c>
      <c r="D65" s="76" t="s">
        <v>124</v>
      </c>
      <c r="E65" s="78" t="s">
        <v>264</v>
      </c>
      <c r="F65" s="24">
        <v>10</v>
      </c>
      <c r="G65" s="208"/>
      <c r="H65" s="209"/>
      <c r="I65" s="98" t="s">
        <v>442</v>
      </c>
      <c r="J65" s="119" t="s">
        <v>402</v>
      </c>
      <c r="K65" s="131" t="s">
        <v>331</v>
      </c>
      <c r="L65" s="96"/>
    </row>
    <row r="66" spans="1:12" s="9" customFormat="1" ht="270.75" thickBot="1">
      <c r="A66" s="19" t="s">
        <v>213</v>
      </c>
      <c r="B66" s="76" t="s">
        <v>212</v>
      </c>
      <c r="C66" s="81">
        <v>20</v>
      </c>
      <c r="D66" s="76" t="s">
        <v>36</v>
      </c>
      <c r="E66" s="103" t="s">
        <v>265</v>
      </c>
      <c r="F66" s="24">
        <v>10</v>
      </c>
      <c r="G66" s="208"/>
      <c r="H66" s="209"/>
      <c r="I66" s="98" t="s">
        <v>438</v>
      </c>
      <c r="J66" s="119" t="s">
        <v>407</v>
      </c>
      <c r="K66" s="131" t="s">
        <v>332</v>
      </c>
      <c r="L66" s="96" t="s">
        <v>353</v>
      </c>
    </row>
    <row r="67" spans="1:12" s="9" customFormat="1" ht="90.75" thickBot="1">
      <c r="A67" s="162" t="s">
        <v>216</v>
      </c>
      <c r="B67" s="113" t="s">
        <v>214</v>
      </c>
      <c r="C67" s="77">
        <v>20</v>
      </c>
      <c r="D67" s="76" t="s">
        <v>117</v>
      </c>
      <c r="E67" s="76" t="s">
        <v>15</v>
      </c>
      <c r="F67" s="24">
        <v>20</v>
      </c>
      <c r="G67" s="208"/>
      <c r="H67" s="209"/>
      <c r="I67" s="98" t="s">
        <v>419</v>
      </c>
      <c r="J67" s="119" t="s">
        <v>402</v>
      </c>
      <c r="K67" s="137" t="s">
        <v>333</v>
      </c>
      <c r="L67" s="96"/>
    </row>
    <row r="68" spans="1:12" s="9" customFormat="1" ht="273" customHeight="1" thickBot="1">
      <c r="A68" s="163"/>
      <c r="B68" s="76" t="s">
        <v>215</v>
      </c>
      <c r="C68" s="77">
        <v>20</v>
      </c>
      <c r="D68" s="90" t="s">
        <v>285</v>
      </c>
      <c r="E68" s="103" t="s">
        <v>118</v>
      </c>
      <c r="F68" s="23">
        <v>10</v>
      </c>
      <c r="G68" s="210"/>
      <c r="H68" s="211"/>
      <c r="I68" s="157" t="s">
        <v>444</v>
      </c>
      <c r="J68" s="119" t="s">
        <v>439</v>
      </c>
      <c r="K68" s="137" t="s">
        <v>333</v>
      </c>
      <c r="L68" s="96"/>
    </row>
    <row r="69" spans="1:12" ht="15.75" thickBot="1">
      <c r="A69" s="159" t="s">
        <v>14</v>
      </c>
      <c r="B69" s="160"/>
      <c r="C69" s="160"/>
      <c r="D69" s="160"/>
      <c r="E69" s="161"/>
      <c r="F69" s="146">
        <f>(SUM(F63:F68))/(SUM($C$63:$C$68)-SUMIF(F63:F68,"NA",$C$63:$C$68))</f>
        <v>0.8</v>
      </c>
      <c r="G69" s="174"/>
      <c r="H69" s="175"/>
      <c r="I69" s="175"/>
      <c r="J69" s="126"/>
      <c r="K69" s="127"/>
    </row>
    <row r="70" spans="1:12" ht="15.75" thickBot="1">
      <c r="A70" s="177" t="s">
        <v>217</v>
      </c>
      <c r="B70" s="178"/>
      <c r="C70" s="178"/>
      <c r="D70" s="178"/>
      <c r="E70" s="178"/>
      <c r="F70" s="178"/>
      <c r="G70" s="178"/>
      <c r="H70" s="178"/>
      <c r="I70" s="178"/>
      <c r="J70" s="118"/>
      <c r="K70" s="127"/>
    </row>
    <row r="71" spans="1:12" s="9" customFormat="1" ht="300.75" thickBot="1">
      <c r="A71" s="162" t="s">
        <v>218</v>
      </c>
      <c r="B71" s="90" t="s">
        <v>287</v>
      </c>
      <c r="C71" s="77">
        <v>30</v>
      </c>
      <c r="D71" s="76" t="s">
        <v>54</v>
      </c>
      <c r="E71" s="91" t="s">
        <v>288</v>
      </c>
      <c r="F71" s="27">
        <f t="shared" ref="F71:F76" si="0">IFERROR(AVERAGE(G71:H71),0)</f>
        <v>30</v>
      </c>
      <c r="G71" s="23">
        <v>30</v>
      </c>
      <c r="H71" s="23">
        <v>30</v>
      </c>
      <c r="I71" s="98" t="s">
        <v>440</v>
      </c>
      <c r="J71" s="119" t="s">
        <v>402</v>
      </c>
      <c r="K71" s="137" t="s">
        <v>333</v>
      </c>
      <c r="L71" s="96"/>
    </row>
    <row r="72" spans="1:12" s="9" customFormat="1" ht="135.75" thickBot="1">
      <c r="A72" s="163"/>
      <c r="B72" s="76" t="s">
        <v>266</v>
      </c>
      <c r="C72" s="77">
        <v>10</v>
      </c>
      <c r="D72" s="76" t="s">
        <v>87</v>
      </c>
      <c r="E72" s="78" t="s">
        <v>88</v>
      </c>
      <c r="F72" s="27">
        <f t="shared" si="0"/>
        <v>10</v>
      </c>
      <c r="G72" s="23">
        <v>10</v>
      </c>
      <c r="H72" s="23">
        <v>10</v>
      </c>
      <c r="I72" s="98" t="s">
        <v>386</v>
      </c>
      <c r="J72" s="119" t="s">
        <v>402</v>
      </c>
      <c r="K72" s="137" t="s">
        <v>333</v>
      </c>
      <c r="L72" s="96"/>
    </row>
    <row r="73" spans="1:12" s="9" customFormat="1" ht="180.75" thickBot="1">
      <c r="A73" s="19" t="s">
        <v>219</v>
      </c>
      <c r="B73" s="90" t="s">
        <v>289</v>
      </c>
      <c r="C73" s="77">
        <v>20</v>
      </c>
      <c r="D73" s="76" t="s">
        <v>55</v>
      </c>
      <c r="E73" s="13" t="s">
        <v>52</v>
      </c>
      <c r="F73" s="27">
        <f t="shared" si="0"/>
        <v>20</v>
      </c>
      <c r="G73" s="23">
        <v>20</v>
      </c>
      <c r="H73" s="23">
        <v>20</v>
      </c>
      <c r="I73" s="98" t="s">
        <v>387</v>
      </c>
      <c r="J73" s="119" t="s">
        <v>402</v>
      </c>
      <c r="K73" s="137" t="s">
        <v>334</v>
      </c>
      <c r="L73" s="96"/>
    </row>
    <row r="74" spans="1:12" s="9" customFormat="1" ht="165.75" thickBot="1">
      <c r="A74" s="19" t="s">
        <v>220</v>
      </c>
      <c r="B74" s="76" t="s">
        <v>236</v>
      </c>
      <c r="C74" s="77">
        <v>10</v>
      </c>
      <c r="D74" s="76" t="s">
        <v>56</v>
      </c>
      <c r="E74" s="78" t="s">
        <v>267</v>
      </c>
      <c r="F74" s="27">
        <f t="shared" si="0"/>
        <v>10</v>
      </c>
      <c r="G74" s="23">
        <v>10</v>
      </c>
      <c r="H74" s="23">
        <v>10</v>
      </c>
      <c r="I74" s="98" t="s">
        <v>397</v>
      </c>
      <c r="J74" s="119" t="s">
        <v>402</v>
      </c>
      <c r="K74" s="131" t="s">
        <v>335</v>
      </c>
      <c r="L74" s="96"/>
    </row>
    <row r="75" spans="1:12" s="9" customFormat="1" ht="135.75" thickBot="1">
      <c r="A75" s="162" t="s">
        <v>221</v>
      </c>
      <c r="B75" s="76" t="s">
        <v>237</v>
      </c>
      <c r="C75" s="77">
        <v>10</v>
      </c>
      <c r="D75" s="76" t="s">
        <v>65</v>
      </c>
      <c r="E75" s="78" t="s">
        <v>268</v>
      </c>
      <c r="F75" s="27">
        <f t="shared" si="0"/>
        <v>10</v>
      </c>
      <c r="G75" s="23">
        <v>10</v>
      </c>
      <c r="H75" s="23">
        <v>10</v>
      </c>
      <c r="I75" s="98" t="s">
        <v>420</v>
      </c>
      <c r="J75" s="119" t="s">
        <v>402</v>
      </c>
      <c r="K75" s="137" t="s">
        <v>333</v>
      </c>
      <c r="L75" s="96"/>
    </row>
    <row r="76" spans="1:12" s="9" customFormat="1" ht="180.75" thickBot="1">
      <c r="A76" s="163"/>
      <c r="B76" s="90" t="s">
        <v>290</v>
      </c>
      <c r="C76" s="77">
        <v>20</v>
      </c>
      <c r="D76" s="76" t="s">
        <v>78</v>
      </c>
      <c r="E76" s="90" t="s">
        <v>291</v>
      </c>
      <c r="F76" s="27">
        <f t="shared" si="0"/>
        <v>20</v>
      </c>
      <c r="G76" s="23">
        <v>20</v>
      </c>
      <c r="H76" s="23">
        <v>20</v>
      </c>
      <c r="I76" s="98" t="s">
        <v>421</v>
      </c>
      <c r="J76" s="119" t="s">
        <v>402</v>
      </c>
      <c r="K76" s="137" t="s">
        <v>336</v>
      </c>
      <c r="L76" s="96"/>
    </row>
    <row r="77" spans="1:12" ht="15.75" thickBot="1">
      <c r="A77" s="159" t="s">
        <v>14</v>
      </c>
      <c r="B77" s="160"/>
      <c r="C77" s="160"/>
      <c r="D77" s="160"/>
      <c r="E77" s="161"/>
      <c r="F77" s="146">
        <f>(SUM(F71:F76))/(SUM($C$71:$C$76)-SUMIF(F71:F76,"NA",$C$71:$C$76))</f>
        <v>1</v>
      </c>
      <c r="G77" s="174"/>
      <c r="H77" s="175"/>
      <c r="I77" s="175"/>
      <c r="J77" s="126"/>
      <c r="K77" s="127"/>
    </row>
    <row r="78" spans="1:12" ht="15.75" thickBot="1">
      <c r="A78" s="177" t="s">
        <v>222</v>
      </c>
      <c r="B78" s="178"/>
      <c r="C78" s="178"/>
      <c r="D78" s="178"/>
      <c r="E78" s="178"/>
      <c r="F78" s="178"/>
      <c r="G78" s="178"/>
      <c r="H78" s="178"/>
      <c r="I78" s="178"/>
      <c r="J78" s="118"/>
      <c r="K78" s="127"/>
    </row>
    <row r="79" spans="1:12" s="9" customFormat="1" ht="180.75" thickBot="1">
      <c r="A79" s="19" t="s">
        <v>223</v>
      </c>
      <c r="B79" s="113" t="s">
        <v>238</v>
      </c>
      <c r="C79" s="77">
        <v>20</v>
      </c>
      <c r="D79" s="76" t="s">
        <v>37</v>
      </c>
      <c r="E79" s="78" t="s">
        <v>42</v>
      </c>
      <c r="F79" s="27">
        <f>IFERROR(AVERAGE(G79:H79),"0")</f>
        <v>20</v>
      </c>
      <c r="G79" s="23">
        <v>20</v>
      </c>
      <c r="H79" s="23">
        <v>20</v>
      </c>
      <c r="I79" s="98" t="s">
        <v>422</v>
      </c>
      <c r="J79" s="119" t="s">
        <v>402</v>
      </c>
      <c r="K79" s="137" t="s">
        <v>336</v>
      </c>
      <c r="L79" s="96"/>
    </row>
    <row r="80" spans="1:12" s="9" customFormat="1" ht="195.75" thickBot="1">
      <c r="A80" s="19" t="s">
        <v>224</v>
      </c>
      <c r="B80" s="11" t="s">
        <v>239</v>
      </c>
      <c r="C80" s="77">
        <v>20</v>
      </c>
      <c r="D80" s="76" t="s">
        <v>38</v>
      </c>
      <c r="E80" s="103" t="s">
        <v>41</v>
      </c>
      <c r="F80" s="27">
        <f t="shared" ref="F80:F83" si="1">IFERROR(AVERAGE(G80:H80),"0")</f>
        <v>20</v>
      </c>
      <c r="G80" s="23">
        <v>20</v>
      </c>
      <c r="H80" s="23">
        <v>20</v>
      </c>
      <c r="I80" s="98" t="s">
        <v>423</v>
      </c>
      <c r="J80" s="119" t="s">
        <v>402</v>
      </c>
      <c r="K80" s="137" t="s">
        <v>333</v>
      </c>
      <c r="L80" s="96"/>
    </row>
    <row r="81" spans="1:13" s="9" customFormat="1" ht="240.75" thickBot="1">
      <c r="A81" s="162" t="s">
        <v>225</v>
      </c>
      <c r="B81" s="76" t="s">
        <v>240</v>
      </c>
      <c r="C81" s="77">
        <v>20</v>
      </c>
      <c r="D81" s="76" t="s">
        <v>62</v>
      </c>
      <c r="E81" s="78" t="s">
        <v>269</v>
      </c>
      <c r="F81" s="27">
        <f t="shared" si="1"/>
        <v>14</v>
      </c>
      <c r="G81" s="23">
        <v>14</v>
      </c>
      <c r="H81" s="23">
        <v>14</v>
      </c>
      <c r="I81" s="98" t="s">
        <v>401</v>
      </c>
      <c r="J81" s="134" t="s">
        <v>408</v>
      </c>
      <c r="K81" s="137" t="s">
        <v>333</v>
      </c>
      <c r="L81" s="96"/>
    </row>
    <row r="82" spans="1:13" s="9" customFormat="1" ht="150.75" thickBot="1">
      <c r="A82" s="163"/>
      <c r="B82" s="11" t="s">
        <v>241</v>
      </c>
      <c r="C82" s="77">
        <v>20</v>
      </c>
      <c r="D82" s="76" t="s">
        <v>39</v>
      </c>
      <c r="E82" s="76" t="s">
        <v>16</v>
      </c>
      <c r="F82" s="27">
        <f t="shared" si="1"/>
        <v>20</v>
      </c>
      <c r="G82" s="24">
        <v>20</v>
      </c>
      <c r="H82" s="24">
        <v>20</v>
      </c>
      <c r="I82" s="98" t="s">
        <v>434</v>
      </c>
      <c r="J82" s="119" t="s">
        <v>402</v>
      </c>
      <c r="K82" s="124" t="s">
        <v>337</v>
      </c>
      <c r="L82" s="96"/>
      <c r="M82" s="94"/>
    </row>
    <row r="83" spans="1:13" s="9" customFormat="1" ht="120.75" thickBot="1">
      <c r="A83" s="19" t="s">
        <v>228</v>
      </c>
      <c r="B83" s="11" t="s">
        <v>242</v>
      </c>
      <c r="C83" s="77">
        <v>20</v>
      </c>
      <c r="D83" s="76" t="s">
        <v>40</v>
      </c>
      <c r="E83" s="78" t="s">
        <v>270</v>
      </c>
      <c r="F83" s="27">
        <f t="shared" si="1"/>
        <v>7</v>
      </c>
      <c r="G83" s="23">
        <v>7</v>
      </c>
      <c r="H83" s="23">
        <v>7</v>
      </c>
      <c r="I83" s="98" t="s">
        <v>435</v>
      </c>
      <c r="J83" s="119" t="s">
        <v>433</v>
      </c>
      <c r="K83" s="137" t="s">
        <v>333</v>
      </c>
      <c r="L83" s="96"/>
    </row>
    <row r="84" spans="1:13" ht="15.75" thickBot="1">
      <c r="A84" s="159" t="s">
        <v>14</v>
      </c>
      <c r="B84" s="160"/>
      <c r="C84" s="160"/>
      <c r="D84" s="160"/>
      <c r="E84" s="161"/>
      <c r="F84" s="146">
        <f>(SUM(F79:F83))/(SUM($C$79:$C$83)-SUMIF(F79:F83,"NA",$C$79:$C$83))</f>
        <v>0.81</v>
      </c>
      <c r="G84" s="174"/>
      <c r="H84" s="175"/>
      <c r="I84" s="175"/>
      <c r="J84" s="126"/>
      <c r="K84" s="127"/>
    </row>
    <row r="85" spans="1:13" ht="15.75" thickBot="1">
      <c r="A85" s="177" t="s">
        <v>227</v>
      </c>
      <c r="B85" s="178"/>
      <c r="C85" s="178"/>
      <c r="D85" s="178"/>
      <c r="E85" s="178"/>
      <c r="F85" s="178"/>
      <c r="G85" s="178"/>
      <c r="H85" s="178"/>
      <c r="I85" s="178"/>
      <c r="J85" s="118"/>
      <c r="K85" s="127"/>
    </row>
    <row r="86" spans="1:13" s="9" customFormat="1" ht="135.75" thickBot="1">
      <c r="A86" s="162" t="s">
        <v>229</v>
      </c>
      <c r="B86" s="76" t="s">
        <v>271</v>
      </c>
      <c r="C86" s="77">
        <v>20</v>
      </c>
      <c r="D86" s="76" t="s">
        <v>63</v>
      </c>
      <c r="E86" s="78" t="s">
        <v>121</v>
      </c>
      <c r="F86" s="27">
        <f>IFERROR(AVERAGE(G86:H86),0)</f>
        <v>20</v>
      </c>
      <c r="G86" s="23">
        <v>20</v>
      </c>
      <c r="H86" s="23">
        <v>20</v>
      </c>
      <c r="I86" s="110" t="s">
        <v>381</v>
      </c>
      <c r="J86" s="138" t="s">
        <v>402</v>
      </c>
      <c r="K86" s="137" t="s">
        <v>333</v>
      </c>
      <c r="L86" s="96"/>
    </row>
    <row r="87" spans="1:13" s="9" customFormat="1" ht="102" customHeight="1" thickBot="1">
      <c r="A87" s="176"/>
      <c r="B87" s="76" t="s">
        <v>272</v>
      </c>
      <c r="C87" s="77">
        <v>10</v>
      </c>
      <c r="D87" s="76" t="s">
        <v>43</v>
      </c>
      <c r="E87" s="78" t="s">
        <v>44</v>
      </c>
      <c r="F87" s="27">
        <f t="shared" ref="F87:F92" si="2">IFERROR(AVERAGE(G87:H87),0)</f>
        <v>10</v>
      </c>
      <c r="G87" s="23">
        <v>10</v>
      </c>
      <c r="H87" s="23">
        <v>10</v>
      </c>
      <c r="I87" s="110" t="s">
        <v>388</v>
      </c>
      <c r="J87" s="138" t="s">
        <v>402</v>
      </c>
      <c r="K87" s="137" t="s">
        <v>333</v>
      </c>
      <c r="L87" s="96"/>
    </row>
    <row r="88" spans="1:13" s="9" customFormat="1" ht="165.75" thickBot="1">
      <c r="A88" s="163"/>
      <c r="B88" s="11" t="s">
        <v>243</v>
      </c>
      <c r="C88" s="77">
        <v>20</v>
      </c>
      <c r="D88" s="76" t="s">
        <v>273</v>
      </c>
      <c r="E88" s="78" t="s">
        <v>21</v>
      </c>
      <c r="F88" s="27">
        <f t="shared" si="2"/>
        <v>0</v>
      </c>
      <c r="G88" s="23">
        <v>0</v>
      </c>
      <c r="H88" s="23">
        <v>0</v>
      </c>
      <c r="I88" s="110" t="s">
        <v>399</v>
      </c>
      <c r="J88" s="138" t="s">
        <v>409</v>
      </c>
      <c r="K88" s="137" t="s">
        <v>333</v>
      </c>
      <c r="L88" s="96"/>
    </row>
    <row r="89" spans="1:13" s="9" customFormat="1" ht="150.75" thickBot="1">
      <c r="A89" s="19" t="s">
        <v>230</v>
      </c>
      <c r="B89" s="11" t="s">
        <v>274</v>
      </c>
      <c r="C89" s="77">
        <v>20</v>
      </c>
      <c r="D89" s="76" t="s">
        <v>45</v>
      </c>
      <c r="E89" s="78" t="s">
        <v>122</v>
      </c>
      <c r="F89" s="27">
        <f t="shared" si="2"/>
        <v>20</v>
      </c>
      <c r="G89" s="23">
        <v>20</v>
      </c>
      <c r="H89" s="23">
        <v>20</v>
      </c>
      <c r="I89" s="110" t="s">
        <v>381</v>
      </c>
      <c r="J89" s="138"/>
      <c r="K89" s="137" t="s">
        <v>333</v>
      </c>
      <c r="L89" s="96"/>
    </row>
    <row r="90" spans="1:13" s="9" customFormat="1" ht="165.75" thickBot="1">
      <c r="A90" s="19" t="s">
        <v>231</v>
      </c>
      <c r="B90" s="11" t="s">
        <v>244</v>
      </c>
      <c r="C90" s="77">
        <v>10</v>
      </c>
      <c r="D90" s="76" t="s">
        <v>46</v>
      </c>
      <c r="E90" s="78" t="s">
        <v>275</v>
      </c>
      <c r="F90" s="27" t="str">
        <f>IFERROR(AVERAGE(G90:H90),"NA")</f>
        <v>NA</v>
      </c>
      <c r="G90" s="23"/>
      <c r="H90" s="23"/>
      <c r="I90" s="110" t="s">
        <v>382</v>
      </c>
      <c r="J90" s="138" t="s">
        <v>402</v>
      </c>
      <c r="K90" s="131" t="s">
        <v>338</v>
      </c>
      <c r="L90" s="96"/>
    </row>
    <row r="91" spans="1:13" s="9" customFormat="1" ht="210.75" thickBot="1">
      <c r="A91" s="19" t="s">
        <v>232</v>
      </c>
      <c r="B91" s="11" t="s">
        <v>245</v>
      </c>
      <c r="C91" s="77">
        <v>10</v>
      </c>
      <c r="D91" s="76" t="s">
        <v>53</v>
      </c>
      <c r="E91" s="78" t="s">
        <v>276</v>
      </c>
      <c r="F91" s="27">
        <f>IFERROR(AVERAGE(G91:H91),"NA")</f>
        <v>10</v>
      </c>
      <c r="G91" s="23">
        <v>10</v>
      </c>
      <c r="H91" s="23">
        <v>10</v>
      </c>
      <c r="I91" s="111" t="s">
        <v>383</v>
      </c>
      <c r="J91" s="139" t="s">
        <v>402</v>
      </c>
      <c r="K91" s="136" t="s">
        <v>339</v>
      </c>
      <c r="L91" s="96"/>
    </row>
    <row r="92" spans="1:13" s="9" customFormat="1" ht="75.75" thickBot="1">
      <c r="A92" s="19" t="s">
        <v>233</v>
      </c>
      <c r="B92" s="11" t="s">
        <v>252</v>
      </c>
      <c r="C92" s="77">
        <v>10</v>
      </c>
      <c r="D92" s="76" t="s">
        <v>47</v>
      </c>
      <c r="E92" s="76" t="s">
        <v>12</v>
      </c>
      <c r="F92" s="27">
        <f t="shared" si="2"/>
        <v>10</v>
      </c>
      <c r="G92" s="23">
        <v>10</v>
      </c>
      <c r="H92" s="23">
        <v>10</v>
      </c>
      <c r="I92" s="111" t="s">
        <v>384</v>
      </c>
      <c r="J92" s="139" t="s">
        <v>402</v>
      </c>
      <c r="K92" s="124" t="s">
        <v>340</v>
      </c>
      <c r="L92" s="96"/>
    </row>
    <row r="93" spans="1:13" ht="15.75" thickBot="1">
      <c r="A93" s="159" t="s">
        <v>14</v>
      </c>
      <c r="B93" s="160"/>
      <c r="C93" s="160"/>
      <c r="D93" s="160"/>
      <c r="E93" s="161"/>
      <c r="F93" s="146">
        <f>(SUM(F86:F92))/(SUM($C$86:$C$92)-SUMIF(F86:F92,"NA",$C$86:$C$92))</f>
        <v>0.77777777777777779</v>
      </c>
      <c r="G93" s="174"/>
      <c r="H93" s="175"/>
      <c r="I93" s="175"/>
      <c r="J93" s="126"/>
      <c r="K93" s="127"/>
    </row>
    <row r="94" spans="1:13" ht="15.75" thickBot="1">
      <c r="A94" s="177" t="s">
        <v>234</v>
      </c>
      <c r="B94" s="178"/>
      <c r="C94" s="178"/>
      <c r="D94" s="178"/>
      <c r="E94" s="178"/>
      <c r="F94" s="178"/>
      <c r="G94" s="178"/>
      <c r="H94" s="178"/>
      <c r="I94" s="178"/>
      <c r="J94" s="118"/>
      <c r="K94" s="127"/>
    </row>
    <row r="95" spans="1:13" s="9" customFormat="1" ht="75.75" thickBot="1">
      <c r="A95" s="162"/>
      <c r="B95" s="76" t="s">
        <v>246</v>
      </c>
      <c r="C95" s="77">
        <v>20</v>
      </c>
      <c r="D95" s="76" t="s">
        <v>48</v>
      </c>
      <c r="E95" s="78" t="s">
        <v>277</v>
      </c>
      <c r="F95" s="23">
        <v>20</v>
      </c>
      <c r="G95" s="181"/>
      <c r="H95" s="182"/>
      <c r="I95" s="98" t="s">
        <v>398</v>
      </c>
      <c r="J95" s="119" t="s">
        <v>402</v>
      </c>
      <c r="K95" s="131" t="s">
        <v>341</v>
      </c>
      <c r="L95" s="96"/>
    </row>
    <row r="96" spans="1:13" s="9" customFormat="1" ht="210.75" thickBot="1">
      <c r="A96" s="176"/>
      <c r="B96" s="76" t="s">
        <v>247</v>
      </c>
      <c r="C96" s="77">
        <v>30</v>
      </c>
      <c r="D96" s="76" t="s">
        <v>64</v>
      </c>
      <c r="E96" s="78" t="s">
        <v>278</v>
      </c>
      <c r="F96" s="27">
        <f>IFERROR(AVERAGE(G96:H96),0)</f>
        <v>20</v>
      </c>
      <c r="G96" s="23">
        <v>10</v>
      </c>
      <c r="H96" s="23">
        <v>30</v>
      </c>
      <c r="I96" s="112" t="s">
        <v>389</v>
      </c>
      <c r="J96" s="140" t="s">
        <v>445</v>
      </c>
      <c r="K96" s="124" t="s">
        <v>342</v>
      </c>
      <c r="L96" s="96"/>
    </row>
    <row r="97" spans="1:12" s="9" customFormat="1" ht="135.75" thickBot="1">
      <c r="A97" s="176"/>
      <c r="B97" s="76" t="s">
        <v>248</v>
      </c>
      <c r="C97" s="77">
        <v>15</v>
      </c>
      <c r="D97" s="76" t="s">
        <v>49</v>
      </c>
      <c r="E97" s="78" t="s">
        <v>279</v>
      </c>
      <c r="F97" s="27">
        <f t="shared" ref="F97:F99" si="3">IFERROR(AVERAGE(G97:H97),0)</f>
        <v>15</v>
      </c>
      <c r="G97" s="23">
        <v>15</v>
      </c>
      <c r="H97" s="23">
        <v>15</v>
      </c>
      <c r="I97" s="110" t="s">
        <v>413</v>
      </c>
      <c r="J97" s="138"/>
      <c r="K97" s="124" t="s">
        <v>343</v>
      </c>
      <c r="L97" s="96"/>
    </row>
    <row r="98" spans="1:12" s="9" customFormat="1" ht="180.75" thickBot="1">
      <c r="A98" s="176"/>
      <c r="B98" s="76" t="s">
        <v>249</v>
      </c>
      <c r="C98" s="77">
        <v>10</v>
      </c>
      <c r="D98" s="76" t="s">
        <v>50</v>
      </c>
      <c r="E98" s="78" t="s">
        <v>280</v>
      </c>
      <c r="F98" s="27" t="str">
        <f>IFERROR(AVERAGE(G98:H98),"NA")</f>
        <v>NA</v>
      </c>
      <c r="G98" s="23"/>
      <c r="H98" s="23"/>
      <c r="I98" s="110"/>
      <c r="J98" s="138" t="s">
        <v>402</v>
      </c>
      <c r="K98" s="131" t="s">
        <v>344</v>
      </c>
      <c r="L98" s="96"/>
    </row>
    <row r="99" spans="1:12" s="9" customFormat="1" ht="195.75" thickBot="1">
      <c r="A99" s="163"/>
      <c r="B99" s="76" t="s">
        <v>250</v>
      </c>
      <c r="C99" s="77">
        <v>10</v>
      </c>
      <c r="D99" s="76" t="s">
        <v>51</v>
      </c>
      <c r="E99" s="78" t="s">
        <v>281</v>
      </c>
      <c r="F99" s="27">
        <f t="shared" si="3"/>
        <v>10</v>
      </c>
      <c r="G99" s="23">
        <v>10</v>
      </c>
      <c r="H99" s="23">
        <v>10</v>
      </c>
      <c r="I99" s="110" t="s">
        <v>385</v>
      </c>
      <c r="J99" s="138" t="s">
        <v>402</v>
      </c>
      <c r="K99" s="124" t="s">
        <v>345</v>
      </c>
      <c r="L99" s="96"/>
    </row>
    <row r="100" spans="1:12" s="9" customFormat="1" ht="165.75" thickBot="1">
      <c r="A100" s="176" t="s">
        <v>235</v>
      </c>
      <c r="B100" s="82" t="s">
        <v>282</v>
      </c>
      <c r="C100" s="83">
        <v>10</v>
      </c>
      <c r="D100" s="82" t="s">
        <v>83</v>
      </c>
      <c r="E100" s="84" t="s">
        <v>81</v>
      </c>
      <c r="F100" s="27" t="str">
        <f>IFERROR(AVERAGE(G100:H100),"NA")</f>
        <v>NA</v>
      </c>
      <c r="G100" s="23"/>
      <c r="H100" s="23"/>
      <c r="I100" s="110"/>
      <c r="J100" s="138" t="s">
        <v>402</v>
      </c>
      <c r="K100" s="124" t="s">
        <v>346</v>
      </c>
      <c r="L100" s="96"/>
    </row>
    <row r="101" spans="1:12" s="9" customFormat="1" ht="105.75" thickBot="1">
      <c r="A101" s="163"/>
      <c r="B101" s="76" t="s">
        <v>251</v>
      </c>
      <c r="C101" s="77">
        <v>5</v>
      </c>
      <c r="D101" s="76" t="s">
        <v>84</v>
      </c>
      <c r="E101" s="84" t="s">
        <v>82</v>
      </c>
      <c r="F101" s="27" t="str">
        <f>IFERROR(AVERAGE(G101:H101),"NA")</f>
        <v>NA</v>
      </c>
      <c r="G101" s="23"/>
      <c r="H101" s="23"/>
      <c r="I101" s="110"/>
      <c r="J101" s="138" t="s">
        <v>402</v>
      </c>
      <c r="K101" s="136" t="s">
        <v>347</v>
      </c>
      <c r="L101" s="96"/>
    </row>
    <row r="102" spans="1:12" ht="15.75" thickBot="1">
      <c r="A102" s="159" t="s">
        <v>14</v>
      </c>
      <c r="B102" s="160"/>
      <c r="C102" s="160"/>
      <c r="D102" s="160"/>
      <c r="E102" s="161"/>
      <c r="F102" s="146">
        <f>(SUM(F95:F101))/(SUM($C$95:$C$101)-SUMIF(F95:F101,"NA",$C$95:$C$101))</f>
        <v>0.8666666666666667</v>
      </c>
      <c r="G102" s="174"/>
      <c r="H102" s="175"/>
      <c r="I102" s="175"/>
      <c r="J102" s="126"/>
      <c r="K102" s="127"/>
    </row>
    <row r="103" spans="1:12" ht="15.75" thickBot="1">
      <c r="A103" s="167" t="s">
        <v>152</v>
      </c>
      <c r="B103" s="168"/>
      <c r="C103" s="168"/>
      <c r="D103" s="168"/>
      <c r="E103" s="169"/>
      <c r="F103" s="148">
        <f>(F61+F69+F77+F84+F93+F102)/6</f>
        <v>0.86074074074074092</v>
      </c>
      <c r="G103" s="172"/>
      <c r="H103" s="173"/>
      <c r="I103" s="173"/>
      <c r="J103" s="128"/>
      <c r="K103" s="127"/>
    </row>
    <row r="104" spans="1:12" s="9" customFormat="1" ht="15.75" thickBot="1">
      <c r="A104" s="170"/>
      <c r="B104" s="171"/>
      <c r="C104" s="171"/>
      <c r="D104" s="171"/>
      <c r="E104" s="171"/>
      <c r="F104" s="171"/>
      <c r="G104" s="171"/>
      <c r="H104" s="171"/>
      <c r="I104" s="171"/>
      <c r="J104" s="19"/>
      <c r="K104" s="122"/>
      <c r="L104" s="96"/>
    </row>
    <row r="105" spans="1:12" ht="21.75" thickBot="1">
      <c r="A105" s="164" t="s">
        <v>142</v>
      </c>
      <c r="B105" s="165"/>
      <c r="C105" s="165"/>
      <c r="D105" s="165"/>
      <c r="E105" s="166"/>
      <c r="F105" s="60">
        <f>(F46+F103)/2</f>
        <v>0.85844544220945096</v>
      </c>
      <c r="G105" s="179"/>
      <c r="H105" s="179"/>
      <c r="I105" s="179"/>
      <c r="J105" s="141"/>
      <c r="K105" s="127"/>
    </row>
    <row r="106" spans="1:12">
      <c r="A106" s="20"/>
      <c r="B106" s="10"/>
      <c r="C106" s="12"/>
      <c r="D106" s="16"/>
      <c r="E106" s="8"/>
      <c r="F106" s="25"/>
      <c r="G106" s="25"/>
      <c r="H106" s="25"/>
    </row>
    <row r="107" spans="1:12">
      <c r="A107" s="20"/>
      <c r="B107" s="10"/>
      <c r="C107" s="12"/>
      <c r="D107" s="16"/>
      <c r="E107" s="8"/>
      <c r="F107" s="25"/>
      <c r="G107" s="25"/>
      <c r="H107" s="25"/>
    </row>
    <row r="108" spans="1:12">
      <c r="A108" s="20"/>
      <c r="B108" s="10"/>
      <c r="C108" s="12"/>
      <c r="D108" s="16"/>
      <c r="E108" s="8"/>
      <c r="F108" s="25"/>
      <c r="G108" s="25"/>
      <c r="H108" s="25"/>
    </row>
    <row r="109" spans="1:12">
      <c r="A109" s="20"/>
      <c r="B109" s="10"/>
      <c r="C109" s="12"/>
      <c r="D109" s="16"/>
      <c r="E109" s="8"/>
      <c r="F109" s="25"/>
      <c r="G109" s="25"/>
      <c r="H109" s="25"/>
    </row>
    <row r="110" spans="1:12">
      <c r="A110" s="20"/>
      <c r="B110" s="10"/>
      <c r="C110" s="12"/>
      <c r="D110" s="16"/>
      <c r="E110" s="8"/>
      <c r="F110" s="25"/>
      <c r="G110" s="25"/>
      <c r="H110" s="25"/>
    </row>
    <row r="111" spans="1:12">
      <c r="A111" s="20"/>
      <c r="B111" s="10"/>
      <c r="C111" s="12"/>
      <c r="D111" s="16"/>
      <c r="E111" s="8"/>
      <c r="F111" s="25"/>
      <c r="G111" s="25"/>
      <c r="H111" s="25"/>
    </row>
    <row r="112" spans="1:12">
      <c r="A112" s="20"/>
      <c r="B112" s="10"/>
      <c r="C112" s="12"/>
      <c r="D112" s="16"/>
      <c r="E112" s="8"/>
      <c r="F112" s="25"/>
      <c r="G112" s="25"/>
      <c r="H112" s="25"/>
    </row>
    <row r="113" spans="1:8">
      <c r="A113" s="20"/>
      <c r="B113" s="10"/>
      <c r="C113" s="12"/>
      <c r="D113" s="16"/>
      <c r="E113" s="8"/>
      <c r="F113" s="25"/>
      <c r="G113" s="25"/>
      <c r="H113" s="25"/>
    </row>
    <row r="114" spans="1:8">
      <c r="A114" s="20"/>
      <c r="B114" s="10"/>
      <c r="C114" s="12"/>
      <c r="D114" s="16"/>
      <c r="E114" s="8"/>
      <c r="F114" s="25"/>
      <c r="G114" s="25"/>
      <c r="H114" s="25"/>
    </row>
    <row r="115" spans="1:8">
      <c r="A115" s="20"/>
      <c r="B115" s="10"/>
      <c r="C115" s="12"/>
      <c r="D115" s="16"/>
      <c r="E115" s="8"/>
      <c r="F115" s="25"/>
      <c r="G115" s="25"/>
      <c r="H115" s="25"/>
    </row>
    <row r="116" spans="1:8">
      <c r="A116" s="20"/>
      <c r="B116" s="10"/>
      <c r="C116" s="12"/>
      <c r="D116" s="16"/>
      <c r="E116" s="8"/>
      <c r="F116" s="25"/>
      <c r="G116" s="25"/>
      <c r="H116" s="25"/>
    </row>
    <row r="117" spans="1:8">
      <c r="A117" s="20"/>
      <c r="B117" s="10"/>
      <c r="C117" s="12"/>
      <c r="D117" s="16"/>
      <c r="E117" s="8"/>
      <c r="F117" s="25"/>
      <c r="G117" s="25"/>
      <c r="H117" s="25"/>
    </row>
    <row r="118" spans="1:8">
      <c r="A118" s="20"/>
      <c r="B118" s="10"/>
      <c r="C118" s="12"/>
      <c r="D118" s="16"/>
      <c r="E118" s="8"/>
      <c r="F118" s="25"/>
      <c r="G118" s="25"/>
      <c r="H118" s="25"/>
    </row>
    <row r="119" spans="1:8">
      <c r="A119" s="20"/>
      <c r="B119" s="10"/>
      <c r="C119" s="12"/>
      <c r="D119" s="16"/>
      <c r="E119" s="8"/>
      <c r="F119" s="25"/>
      <c r="G119" s="25"/>
      <c r="H119" s="25"/>
    </row>
    <row r="120" spans="1:8">
      <c r="A120" s="20"/>
      <c r="B120" s="10"/>
      <c r="C120" s="12"/>
      <c r="D120" s="16"/>
      <c r="E120" s="8"/>
      <c r="F120" s="25"/>
      <c r="G120" s="25"/>
      <c r="H120" s="25"/>
    </row>
    <row r="121" spans="1:8">
      <c r="A121" s="20"/>
      <c r="B121" s="10"/>
      <c r="C121" s="12"/>
      <c r="D121" s="16"/>
      <c r="E121" s="8"/>
      <c r="F121" s="25"/>
      <c r="G121" s="25"/>
      <c r="H121" s="25"/>
    </row>
    <row r="122" spans="1:8">
      <c r="A122" s="20"/>
      <c r="B122" s="10"/>
      <c r="C122" s="12"/>
      <c r="D122" s="16"/>
      <c r="E122" s="8"/>
      <c r="F122" s="25"/>
      <c r="G122" s="25"/>
      <c r="H122" s="25"/>
    </row>
    <row r="123" spans="1:8">
      <c r="A123" s="20"/>
      <c r="B123" s="10"/>
      <c r="C123" s="12"/>
      <c r="D123" s="16"/>
      <c r="E123" s="8"/>
      <c r="F123" s="25"/>
      <c r="G123" s="25"/>
      <c r="H123" s="25"/>
    </row>
    <row r="124" spans="1:8">
      <c r="A124" s="20"/>
      <c r="B124" s="10"/>
      <c r="C124" s="12"/>
      <c r="D124" s="16"/>
      <c r="E124" s="8"/>
      <c r="F124" s="25"/>
      <c r="G124" s="25"/>
      <c r="H124" s="25"/>
    </row>
    <row r="125" spans="1:8">
      <c r="A125" s="20"/>
      <c r="B125" s="10"/>
      <c r="C125" s="12"/>
      <c r="D125" s="16"/>
      <c r="E125" s="8"/>
      <c r="F125" s="25"/>
      <c r="G125" s="25"/>
      <c r="H125" s="25"/>
    </row>
    <row r="126" spans="1:8">
      <c r="A126" s="20"/>
      <c r="B126" s="10"/>
      <c r="C126" s="12"/>
      <c r="D126" s="16"/>
      <c r="E126" s="8"/>
      <c r="F126" s="25"/>
      <c r="G126" s="25"/>
      <c r="H126" s="25"/>
    </row>
    <row r="127" spans="1:8">
      <c r="A127" s="20"/>
      <c r="B127" s="10"/>
      <c r="C127" s="12"/>
      <c r="D127" s="16"/>
      <c r="E127" s="8"/>
      <c r="F127" s="25"/>
      <c r="G127" s="25"/>
      <c r="H127" s="25"/>
    </row>
    <row r="128" spans="1:8">
      <c r="A128" s="20"/>
      <c r="B128" s="10"/>
      <c r="C128" s="12"/>
      <c r="D128" s="16"/>
      <c r="E128" s="8"/>
      <c r="F128" s="25"/>
      <c r="G128" s="25"/>
      <c r="H128" s="25"/>
    </row>
    <row r="129" spans="1:8">
      <c r="A129" s="20"/>
      <c r="B129" s="10"/>
      <c r="C129" s="12"/>
      <c r="D129" s="16"/>
      <c r="E129" s="8"/>
      <c r="F129" s="25"/>
      <c r="G129" s="25"/>
      <c r="H129" s="25"/>
    </row>
    <row r="130" spans="1:8">
      <c r="A130" s="20"/>
      <c r="B130" s="10"/>
      <c r="C130" s="12"/>
      <c r="D130" s="16"/>
      <c r="E130" s="8"/>
      <c r="F130" s="25"/>
      <c r="G130" s="25"/>
      <c r="H130" s="25"/>
    </row>
    <row r="131" spans="1:8">
      <c r="A131" s="20"/>
      <c r="B131" s="10"/>
      <c r="C131" s="12"/>
      <c r="D131" s="16"/>
      <c r="E131" s="8"/>
      <c r="F131" s="25"/>
      <c r="G131" s="25"/>
      <c r="H131" s="25"/>
    </row>
    <row r="132" spans="1:8">
      <c r="A132" s="20"/>
      <c r="B132" s="10"/>
      <c r="C132" s="12"/>
      <c r="D132" s="16"/>
      <c r="E132" s="8"/>
      <c r="F132" s="25"/>
      <c r="G132" s="25"/>
      <c r="H132" s="25"/>
    </row>
    <row r="133" spans="1:8">
      <c r="A133" s="20"/>
      <c r="B133" s="10"/>
      <c r="C133" s="12"/>
      <c r="D133" s="16"/>
      <c r="E133" s="8"/>
      <c r="F133" s="25"/>
      <c r="G133" s="25"/>
      <c r="H133" s="25"/>
    </row>
    <row r="134" spans="1:8">
      <c r="A134" s="20"/>
      <c r="B134" s="10"/>
      <c r="C134" s="12"/>
      <c r="D134" s="16"/>
      <c r="E134" s="8"/>
      <c r="F134" s="25"/>
      <c r="G134" s="25"/>
      <c r="H134" s="25"/>
    </row>
    <row r="135" spans="1:8">
      <c r="A135" s="20"/>
      <c r="B135" s="10"/>
      <c r="C135" s="12"/>
      <c r="D135" s="16"/>
      <c r="E135" s="8"/>
      <c r="F135" s="25"/>
      <c r="G135" s="25"/>
      <c r="H135" s="25"/>
    </row>
  </sheetData>
  <customSheetViews>
    <customSheetView guid="{A2A25668-97F1-464C-B8E3-C116F76087F0}" scale="70" fitToPage="1" printArea="1">
      <selection activeCell="C15" sqref="C15"/>
      <pageMargins left="0.25" right="0.25" top="0.75" bottom="0.75" header="0.3" footer="0.3"/>
      <pageSetup paperSize="9" scale="53" fitToHeight="0" orientation="landscape" horizontalDpi="300" verticalDpi="300" r:id="rId1"/>
    </customSheetView>
  </customSheetViews>
  <mergeCells count="72">
    <mergeCell ref="A2:J2"/>
    <mergeCell ref="G46:I46"/>
    <mergeCell ref="A58:A60"/>
    <mergeCell ref="A63:A65"/>
    <mergeCell ref="A70:I70"/>
    <mergeCell ref="A61:E61"/>
    <mergeCell ref="A69:E69"/>
    <mergeCell ref="A46:E46"/>
    <mergeCell ref="A48:I48"/>
    <mergeCell ref="A49:I49"/>
    <mergeCell ref="A47:I47"/>
    <mergeCell ref="G63:H68"/>
    <mergeCell ref="G69:I69"/>
    <mergeCell ref="A67:A68"/>
    <mergeCell ref="G50:H60"/>
    <mergeCell ref="A50:A52"/>
    <mergeCell ref="A53:A54"/>
    <mergeCell ref="A34:A36"/>
    <mergeCell ref="A40:A44"/>
    <mergeCell ref="A39:I39"/>
    <mergeCell ref="A45:E45"/>
    <mergeCell ref="G45:I45"/>
    <mergeCell ref="G38:I38"/>
    <mergeCell ref="G37:H37"/>
    <mergeCell ref="A38:E38"/>
    <mergeCell ref="G40:H44"/>
    <mergeCell ref="G36:H36"/>
    <mergeCell ref="A10:I10"/>
    <mergeCell ref="G23:I23"/>
    <mergeCell ref="A24:I24"/>
    <mergeCell ref="G25:H33"/>
    <mergeCell ref="A23:E23"/>
    <mergeCell ref="A11:A13"/>
    <mergeCell ref="A16:A17"/>
    <mergeCell ref="G11:H13"/>
    <mergeCell ref="G16:H22"/>
    <mergeCell ref="A15:I15"/>
    <mergeCell ref="G14:I14"/>
    <mergeCell ref="A21:A22"/>
    <mergeCell ref="A25:A33"/>
    <mergeCell ref="A1:J1"/>
    <mergeCell ref="A94:I94"/>
    <mergeCell ref="G95:H95"/>
    <mergeCell ref="A75:A76"/>
    <mergeCell ref="G77:I77"/>
    <mergeCell ref="G61:I61"/>
    <mergeCell ref="A62:I62"/>
    <mergeCell ref="A78:I78"/>
    <mergeCell ref="A77:E77"/>
    <mergeCell ref="A71:A72"/>
    <mergeCell ref="A4:F4"/>
    <mergeCell ref="A5:F5"/>
    <mergeCell ref="A6:F6"/>
    <mergeCell ref="A3:F3"/>
    <mergeCell ref="A14:E14"/>
    <mergeCell ref="A9:I9"/>
    <mergeCell ref="A102:E102"/>
    <mergeCell ref="A81:A82"/>
    <mergeCell ref="A105:E105"/>
    <mergeCell ref="A103:E103"/>
    <mergeCell ref="A84:E84"/>
    <mergeCell ref="A93:E93"/>
    <mergeCell ref="A104:I104"/>
    <mergeCell ref="G103:I103"/>
    <mergeCell ref="G102:I102"/>
    <mergeCell ref="A95:A99"/>
    <mergeCell ref="A100:A101"/>
    <mergeCell ref="G84:I84"/>
    <mergeCell ref="A85:I85"/>
    <mergeCell ref="A86:A88"/>
    <mergeCell ref="G105:I105"/>
    <mergeCell ref="G93:I93"/>
  </mergeCells>
  <conditionalFormatting sqref="F11:F13">
    <cfRule type="containsBlanks" dxfId="24" priority="21">
      <formula>LEN(TRIM(F11))=0</formula>
    </cfRule>
  </conditionalFormatting>
  <conditionalFormatting sqref="F16:F22">
    <cfRule type="containsBlanks" dxfId="23" priority="20">
      <formula>LEN(TRIM(F16))=0</formula>
    </cfRule>
  </conditionalFormatting>
  <conditionalFormatting sqref="F25:F33">
    <cfRule type="containsBlanks" dxfId="22" priority="19">
      <formula>LEN(TRIM(F25))=0</formula>
    </cfRule>
  </conditionalFormatting>
  <conditionalFormatting sqref="G34:H35">
    <cfRule type="containsBlanks" dxfId="21" priority="18">
      <formula>LEN(TRIM(G34))=0</formula>
    </cfRule>
  </conditionalFormatting>
  <conditionalFormatting sqref="F37">
    <cfRule type="containsBlanks" dxfId="20" priority="17">
      <formula>LEN(TRIM(F37))=0</formula>
    </cfRule>
  </conditionalFormatting>
  <conditionalFormatting sqref="F40:F44">
    <cfRule type="containsBlanks" dxfId="19" priority="16">
      <formula>LEN(TRIM(F40))=0</formula>
    </cfRule>
  </conditionalFormatting>
  <conditionalFormatting sqref="F50:F60">
    <cfRule type="containsBlanks" dxfId="18" priority="15">
      <formula>LEN(TRIM(F50))=0</formula>
    </cfRule>
  </conditionalFormatting>
  <conditionalFormatting sqref="F63:F68">
    <cfRule type="containsBlanks" dxfId="17" priority="14">
      <formula>LEN(TRIM(F63))=0</formula>
    </cfRule>
  </conditionalFormatting>
  <conditionalFormatting sqref="F95">
    <cfRule type="containsBlanks" dxfId="16" priority="9">
      <formula>LEN(TRIM(F95))=0</formula>
    </cfRule>
  </conditionalFormatting>
  <conditionalFormatting sqref="G71:H76">
    <cfRule type="containsBlanks" dxfId="15" priority="6">
      <formula>LEN(TRIM(G71))=0</formula>
    </cfRule>
  </conditionalFormatting>
  <conditionalFormatting sqref="G79:H83">
    <cfRule type="containsBlanks" dxfId="14" priority="5">
      <formula>LEN(TRIM(G79))=0</formula>
    </cfRule>
  </conditionalFormatting>
  <conditionalFormatting sqref="G86:H92">
    <cfRule type="containsBlanks" dxfId="13" priority="4">
      <formula>LEN(TRIM(G86))=0</formula>
    </cfRule>
  </conditionalFormatting>
  <conditionalFormatting sqref="G96:H97">
    <cfRule type="containsBlanks" dxfId="12" priority="3">
      <formula>LEN(TRIM(G96))=0</formula>
    </cfRule>
  </conditionalFormatting>
  <conditionalFormatting sqref="G98:H99">
    <cfRule type="containsBlanks" dxfId="11" priority="2">
      <formula>LEN(TRIM(G98))=0</formula>
    </cfRule>
  </conditionalFormatting>
  <conditionalFormatting sqref="G96:H101">
    <cfRule type="containsBlanks" dxfId="10" priority="1">
      <formula>LEN(TRIM(G96))=0</formula>
    </cfRule>
  </conditionalFormatting>
  <pageMargins left="0.39370078740157483" right="0.39370078740157483" top="0.35433070866141736" bottom="0.11811023622047245" header="0.31496062992125984" footer="0.11811023622047245"/>
  <pageSetup paperSize="9" scale="55" fitToHeight="0" orientation="landscape" r:id="rId2"/>
  <ignoredErrors>
    <ignoredError sqref="F98:F99"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6"/>
  <sheetViews>
    <sheetView zoomScaleNormal="100" zoomScaleSheetLayoutView="70" workbookViewId="0">
      <selection activeCell="B10" sqref="B10:B17"/>
    </sheetView>
  </sheetViews>
  <sheetFormatPr defaultColWidth="9.28515625" defaultRowHeight="15"/>
  <cols>
    <col min="1" max="1" width="13.7109375" style="1" customWidth="1"/>
    <col min="2" max="2" width="61" style="1" customWidth="1"/>
    <col min="3" max="3" width="20" style="3" bestFit="1" customWidth="1"/>
    <col min="4" max="4" width="8.5703125" style="3" bestFit="1" customWidth="1"/>
    <col min="5" max="5" width="14.7109375" style="47" bestFit="1" customWidth="1"/>
    <col min="6" max="6" width="25.85546875" style="1" customWidth="1"/>
    <col min="7" max="16384" width="9.28515625" style="1"/>
  </cols>
  <sheetData>
    <row r="1" spans="2:6" ht="21">
      <c r="B1" s="217" t="s">
        <v>153</v>
      </c>
      <c r="C1" s="217"/>
      <c r="D1" s="217"/>
      <c r="E1" s="217"/>
      <c r="F1" s="217"/>
    </row>
    <row r="2" spans="2:6" ht="21">
      <c r="B2" s="217" t="s">
        <v>144</v>
      </c>
      <c r="C2" s="217"/>
      <c r="D2" s="217"/>
      <c r="E2" s="217"/>
      <c r="F2" s="217"/>
    </row>
    <row r="3" spans="2:6" ht="15.75" thickBot="1"/>
    <row r="4" spans="2:6" ht="30" customHeight="1" thickBot="1">
      <c r="B4" s="30" t="s">
        <v>0</v>
      </c>
      <c r="C4" s="30" t="s">
        <v>2</v>
      </c>
      <c r="D4" s="31" t="s">
        <v>150</v>
      </c>
      <c r="E4" s="48" t="s">
        <v>133</v>
      </c>
      <c r="F4" s="30" t="s">
        <v>3</v>
      </c>
    </row>
    <row r="5" spans="2:6" ht="15.75" thickBot="1">
      <c r="B5" s="218" t="str">
        <f>'KK-1'!A9</f>
        <v>STANDAR ATRIBUT</v>
      </c>
      <c r="C5" s="219"/>
      <c r="D5" s="219"/>
      <c r="E5" s="219"/>
      <c r="F5" s="220"/>
    </row>
    <row r="6" spans="2:6" ht="15.75" thickBot="1">
      <c r="B6" s="221" t="str">
        <f>'KK-1'!A10</f>
        <v>Tujuan, Kewenangan, dan Tanggung Jawab APIP (Audit Charter)</v>
      </c>
      <c r="C6" s="4">
        <v>1</v>
      </c>
      <c r="D6" s="26">
        <f>'KK-1'!C11</f>
        <v>40</v>
      </c>
      <c r="E6" s="26">
        <f>'KK-1'!F11</f>
        <v>40</v>
      </c>
      <c r="F6" s="224"/>
    </row>
    <row r="7" spans="2:6" ht="15.75" thickBot="1">
      <c r="B7" s="222"/>
      <c r="C7" s="4">
        <v>2</v>
      </c>
      <c r="D7" s="26">
        <f>'KK-1'!C12</f>
        <v>45</v>
      </c>
      <c r="E7" s="26">
        <f>'KK-1'!F12</f>
        <v>25</v>
      </c>
      <c r="F7" s="225"/>
    </row>
    <row r="8" spans="2:6" ht="15.75" thickBot="1">
      <c r="B8" s="222"/>
      <c r="C8" s="4">
        <v>3</v>
      </c>
      <c r="D8" s="26">
        <f>'KK-1'!C13</f>
        <v>15</v>
      </c>
      <c r="E8" s="26">
        <f>'KK-1'!F13</f>
        <v>15</v>
      </c>
      <c r="F8" s="225"/>
    </row>
    <row r="9" spans="2:6" ht="15.75" thickBot="1">
      <c r="B9" s="223"/>
      <c r="C9" s="32" t="s">
        <v>4</v>
      </c>
      <c r="D9" s="33">
        <f>SUM(D6:D8)-SUMIF(E6:E8,"NA",D6:D8)</f>
        <v>100</v>
      </c>
      <c r="E9" s="43">
        <f>SUM(E6:E8)</f>
        <v>80</v>
      </c>
      <c r="F9" s="149">
        <f>E9/D9</f>
        <v>0.8</v>
      </c>
    </row>
    <row r="10" spans="2:6" ht="15.75" thickBot="1">
      <c r="B10" s="221" t="str">
        <f>'KK-1'!A15</f>
        <v>Independensi dan Objektivitas</v>
      </c>
      <c r="C10" s="5">
        <v>4</v>
      </c>
      <c r="D10" s="26">
        <f>'KK-1'!C16</f>
        <v>20</v>
      </c>
      <c r="E10" s="26">
        <f>'KK-1'!F16</f>
        <v>20</v>
      </c>
      <c r="F10" s="224"/>
    </row>
    <row r="11" spans="2:6" ht="15.75" thickBot="1">
      <c r="B11" s="222"/>
      <c r="C11" s="5">
        <v>5</v>
      </c>
      <c r="D11" s="26">
        <f>'KK-1'!C17</f>
        <v>20</v>
      </c>
      <c r="E11" s="26">
        <f>'KK-1'!F17</f>
        <v>20</v>
      </c>
      <c r="F11" s="225"/>
    </row>
    <row r="12" spans="2:6" ht="15.75" thickBot="1">
      <c r="B12" s="222"/>
      <c r="C12" s="5">
        <v>6</v>
      </c>
      <c r="D12" s="26">
        <f>'KK-1'!C18</f>
        <v>10</v>
      </c>
      <c r="E12" s="26">
        <f>'KK-1'!F18</f>
        <v>10</v>
      </c>
      <c r="F12" s="225"/>
    </row>
    <row r="13" spans="2:6" ht="15.75" thickBot="1">
      <c r="B13" s="222"/>
      <c r="C13" s="5">
        <v>7</v>
      </c>
      <c r="D13" s="26">
        <f>'KK-1'!C19</f>
        <v>10</v>
      </c>
      <c r="E13" s="26">
        <f>'KK-1'!F19</f>
        <v>10</v>
      </c>
      <c r="F13" s="225"/>
    </row>
    <row r="14" spans="2:6" ht="15.75" thickBot="1">
      <c r="B14" s="222"/>
      <c r="C14" s="5">
        <v>8</v>
      </c>
      <c r="D14" s="26">
        <f>'KK-1'!C20</f>
        <v>10</v>
      </c>
      <c r="E14" s="26">
        <f>'KK-1'!F20</f>
        <v>10</v>
      </c>
      <c r="F14" s="225"/>
    </row>
    <row r="15" spans="2:6" ht="15.75" thickBot="1">
      <c r="B15" s="222"/>
      <c r="C15" s="5">
        <v>9</v>
      </c>
      <c r="D15" s="26">
        <f>'KK-1'!C21</f>
        <v>20</v>
      </c>
      <c r="E15" s="26">
        <f>'KK-1'!F21</f>
        <v>20</v>
      </c>
      <c r="F15" s="225"/>
    </row>
    <row r="16" spans="2:6" ht="15.75" thickBot="1">
      <c r="B16" s="222"/>
      <c r="C16" s="5">
        <v>10</v>
      </c>
      <c r="D16" s="26">
        <f>'KK-1'!C22</f>
        <v>10</v>
      </c>
      <c r="E16" s="26">
        <f>'KK-1'!F22</f>
        <v>10</v>
      </c>
      <c r="F16" s="225"/>
    </row>
    <row r="17" spans="2:6" ht="15.75" thickBot="1">
      <c r="B17" s="223"/>
      <c r="C17" s="32" t="s">
        <v>5</v>
      </c>
      <c r="D17" s="43">
        <f>SUM(D10:D16)-SUMIF(E10:E16,"NA",D10:D16)</f>
        <v>100</v>
      </c>
      <c r="E17" s="43">
        <f>SUM(E10:E16)</f>
        <v>100</v>
      </c>
      <c r="F17" s="150">
        <f>E17/D17</f>
        <v>1</v>
      </c>
    </row>
    <row r="18" spans="2:6" ht="15" customHeight="1" thickBot="1">
      <c r="B18" s="221" t="str">
        <f>'KK-1'!A24</f>
        <v xml:space="preserve">Kompetensi dan Kecermatan Profesional </v>
      </c>
      <c r="C18" s="4">
        <v>11</v>
      </c>
      <c r="D18" s="26">
        <f>'KK-1'!C25</f>
        <v>10</v>
      </c>
      <c r="E18" s="26">
        <f>'KK-1'!F25</f>
        <v>10</v>
      </c>
      <c r="F18" s="224"/>
    </row>
    <row r="19" spans="2:6" ht="15.75" thickBot="1">
      <c r="B19" s="222"/>
      <c r="C19" s="6">
        <v>12</v>
      </c>
      <c r="D19" s="26">
        <f>'KK-1'!C26</f>
        <v>20</v>
      </c>
      <c r="E19" s="26">
        <f>'KK-1'!F26</f>
        <v>10</v>
      </c>
      <c r="F19" s="225"/>
    </row>
    <row r="20" spans="2:6" ht="15.75" thickBot="1">
      <c r="B20" s="222"/>
      <c r="C20" s="6">
        <v>13</v>
      </c>
      <c r="D20" s="26">
        <f>'KK-1'!C27</f>
        <v>20</v>
      </c>
      <c r="E20" s="26">
        <f>'KK-1'!F27</f>
        <v>20</v>
      </c>
      <c r="F20" s="225"/>
    </row>
    <row r="21" spans="2:6" ht="15.75" thickBot="1">
      <c r="B21" s="222"/>
      <c r="C21" s="6">
        <v>14</v>
      </c>
      <c r="D21" s="26">
        <f>'KK-1'!C28</f>
        <v>10</v>
      </c>
      <c r="E21" s="26">
        <f>'KK-1'!F28</f>
        <v>10</v>
      </c>
      <c r="F21" s="225"/>
    </row>
    <row r="22" spans="2:6" ht="15.75" thickBot="1">
      <c r="B22" s="222"/>
      <c r="C22" s="6">
        <v>15</v>
      </c>
      <c r="D22" s="26">
        <f>'KK-1'!C29</f>
        <v>10</v>
      </c>
      <c r="E22" s="26">
        <f>'KK-1'!F29</f>
        <v>10</v>
      </c>
      <c r="F22" s="225"/>
    </row>
    <row r="23" spans="2:6" ht="15.75" thickBot="1">
      <c r="B23" s="222"/>
      <c r="C23" s="6">
        <v>16</v>
      </c>
      <c r="D23" s="26">
        <f>'KK-1'!C30</f>
        <v>10</v>
      </c>
      <c r="E23" s="26">
        <f>'KK-1'!F30</f>
        <v>10</v>
      </c>
      <c r="F23" s="225"/>
    </row>
    <row r="24" spans="2:6" ht="15.75" thickBot="1">
      <c r="B24" s="222"/>
      <c r="C24" s="6">
        <v>17</v>
      </c>
      <c r="D24" s="26">
        <f>'KK-1'!C31</f>
        <v>10</v>
      </c>
      <c r="E24" s="26">
        <f>'KK-1'!F31</f>
        <v>10</v>
      </c>
      <c r="F24" s="225"/>
    </row>
    <row r="25" spans="2:6" ht="15.75" thickBot="1">
      <c r="B25" s="222"/>
      <c r="C25" s="6">
        <v>18</v>
      </c>
      <c r="D25" s="26">
        <f>'KK-1'!C32</f>
        <v>5</v>
      </c>
      <c r="E25" s="26">
        <f>'KK-1'!F32</f>
        <v>5</v>
      </c>
      <c r="F25" s="225"/>
    </row>
    <row r="26" spans="2:6" ht="15.75" thickBot="1">
      <c r="B26" s="222"/>
      <c r="C26" s="6">
        <v>19</v>
      </c>
      <c r="D26" s="26">
        <f>'KK-1'!C33</f>
        <v>5</v>
      </c>
      <c r="E26" s="26">
        <f>'KK-1'!F33</f>
        <v>5</v>
      </c>
      <c r="F26" s="225"/>
    </row>
    <row r="27" spans="2:6" ht="15.75" thickBot="1">
      <c r="B27" s="222"/>
      <c r="C27" s="6">
        <v>20</v>
      </c>
      <c r="D27" s="26">
        <f>'KK-1'!C34</f>
        <v>80</v>
      </c>
      <c r="E27" s="26">
        <f>'KK-1'!F34</f>
        <v>80</v>
      </c>
      <c r="F27" s="225"/>
    </row>
    <row r="28" spans="2:6" ht="15.75" thickBot="1">
      <c r="B28" s="222"/>
      <c r="C28" s="6">
        <v>21</v>
      </c>
      <c r="D28" s="26">
        <f>'KK-1'!C35</f>
        <v>10</v>
      </c>
      <c r="E28" s="26">
        <f>'KK-1'!F35</f>
        <v>10</v>
      </c>
      <c r="F28" s="225"/>
    </row>
    <row r="29" spans="2:6" ht="15.75" thickBot="1">
      <c r="B29" s="222"/>
      <c r="C29" s="6">
        <v>22</v>
      </c>
      <c r="D29" s="26">
        <f>'KK-1'!C36</f>
        <v>10</v>
      </c>
      <c r="E29" s="26" t="str">
        <f>'KK-1'!F36</f>
        <v>NA</v>
      </c>
      <c r="F29" s="225"/>
    </row>
    <row r="30" spans="2:6" ht="15.75" thickBot="1">
      <c r="B30" s="222"/>
      <c r="C30" s="6">
        <v>23</v>
      </c>
      <c r="D30" s="26">
        <f>'KK-1'!C37</f>
        <v>100</v>
      </c>
      <c r="E30" s="26">
        <f>'KK-1'!F37</f>
        <v>100</v>
      </c>
      <c r="F30" s="225"/>
    </row>
    <row r="31" spans="2:6" ht="15.75" thickBot="1">
      <c r="B31" s="223"/>
      <c r="C31" s="32" t="s">
        <v>5</v>
      </c>
      <c r="D31" s="43">
        <f>SUM(D18:D30)-SUMIF(E18:E30,"NA",D18:D30)</f>
        <v>290</v>
      </c>
      <c r="E31" s="43">
        <f>SUM(E18:E30)</f>
        <v>280</v>
      </c>
      <c r="F31" s="150">
        <f>E31/D31</f>
        <v>0.96551724137931039</v>
      </c>
    </row>
    <row r="32" spans="2:6" ht="15" customHeight="1" thickBot="1">
      <c r="B32" s="238" t="str">
        <f>'KK-1'!A39</f>
        <v>Program Pengembangan dan Penjaminan Kualitas</v>
      </c>
      <c r="C32" s="5">
        <v>24</v>
      </c>
      <c r="D32" s="26">
        <f>'KK-1'!C40</f>
        <v>10</v>
      </c>
      <c r="E32" s="26">
        <f>'KK-1'!F40</f>
        <v>0</v>
      </c>
      <c r="F32" s="224"/>
    </row>
    <row r="33" spans="2:6" ht="15.75" thickBot="1">
      <c r="B33" s="239"/>
      <c r="C33" s="5">
        <v>25</v>
      </c>
      <c r="D33" s="26">
        <f>'KK-1'!C41</f>
        <v>30</v>
      </c>
      <c r="E33" s="26">
        <f>'KK-1'!F41</f>
        <v>25.908333333333331</v>
      </c>
      <c r="F33" s="225"/>
    </row>
    <row r="34" spans="2:6" ht="15.75" thickBot="1">
      <c r="B34" s="239"/>
      <c r="C34" s="5">
        <v>26</v>
      </c>
      <c r="D34" s="26">
        <f>'KK-1'!C42</f>
        <v>25</v>
      </c>
      <c r="E34" s="26">
        <f>'KK-1'!F42</f>
        <v>15</v>
      </c>
      <c r="F34" s="225"/>
    </row>
    <row r="35" spans="2:6" ht="15.75" thickBot="1">
      <c r="B35" s="239"/>
      <c r="C35" s="5">
        <v>27</v>
      </c>
      <c r="D35" s="26">
        <f>'KK-1'!C43</f>
        <v>25</v>
      </c>
      <c r="E35" s="26">
        <f>'KK-1'!F43</f>
        <v>25</v>
      </c>
      <c r="F35" s="225"/>
    </row>
    <row r="36" spans="2:6" ht="15.75" thickBot="1">
      <c r="B36" s="239"/>
      <c r="C36" s="5">
        <v>28</v>
      </c>
      <c r="D36" s="26">
        <f>'KK-1'!C44</f>
        <v>10</v>
      </c>
      <c r="E36" s="26">
        <f>'KK-1'!F44</f>
        <v>0</v>
      </c>
      <c r="F36" s="225"/>
    </row>
    <row r="37" spans="2:6" ht="15.75" thickBot="1">
      <c r="B37" s="239"/>
      <c r="C37" s="32" t="s">
        <v>5</v>
      </c>
      <c r="D37" s="43">
        <f>SUM(D32:D36)-SUMIF(E32:E36,"NA",D32:D36)</f>
        <v>100</v>
      </c>
      <c r="E37" s="43">
        <f>SUM(E32:E36)</f>
        <v>65.908333333333331</v>
      </c>
      <c r="F37" s="150">
        <f>E37/D37</f>
        <v>0.65908333333333335</v>
      </c>
    </row>
    <row r="38" spans="2:6" ht="15.75" thickBot="1">
      <c r="B38" s="226" t="str">
        <f>'KK-1'!A48</f>
        <v xml:space="preserve">STANDAR PELAKSANAAN </v>
      </c>
      <c r="C38" s="227"/>
      <c r="D38" s="227"/>
      <c r="E38" s="227"/>
      <c r="F38" s="228"/>
    </row>
    <row r="39" spans="2:6" ht="15.75" thickBot="1">
      <c r="B39" s="234" t="str">
        <f>'KK-1'!A49</f>
        <v>Mengelola Kegiatan Audit Intern</v>
      </c>
      <c r="C39" s="4">
        <v>29</v>
      </c>
      <c r="D39" s="64">
        <f>'KK-1'!C50</f>
        <v>10</v>
      </c>
      <c r="E39" s="26">
        <f>'KK-1'!F50</f>
        <v>10</v>
      </c>
      <c r="F39" s="232"/>
    </row>
    <row r="40" spans="2:6" ht="15.75" thickBot="1">
      <c r="B40" s="235"/>
      <c r="C40" s="4">
        <v>30</v>
      </c>
      <c r="D40" s="64">
        <f>'KK-1'!C51</f>
        <v>10</v>
      </c>
      <c r="E40" s="26">
        <f>'KK-1'!F51</f>
        <v>10</v>
      </c>
      <c r="F40" s="225"/>
    </row>
    <row r="41" spans="2:6" ht="15.75" thickBot="1">
      <c r="B41" s="235"/>
      <c r="C41" s="6">
        <v>31</v>
      </c>
      <c r="D41" s="64">
        <f>'KK-1'!C52</f>
        <v>10</v>
      </c>
      <c r="E41" s="26">
        <f>'KK-1'!F52</f>
        <v>10</v>
      </c>
      <c r="F41" s="225"/>
    </row>
    <row r="42" spans="2:6" ht="15.75" thickBot="1">
      <c r="B42" s="235"/>
      <c r="C42" s="6">
        <v>32</v>
      </c>
      <c r="D42" s="64">
        <f>'KK-1'!C53</f>
        <v>10</v>
      </c>
      <c r="E42" s="26">
        <f>'KK-1'!F53</f>
        <v>6</v>
      </c>
      <c r="F42" s="225"/>
    </row>
    <row r="43" spans="2:6" ht="15.75" thickBot="1">
      <c r="B43" s="235"/>
      <c r="C43" s="6">
        <v>33</v>
      </c>
      <c r="D43" s="64">
        <f>'KK-1'!C54</f>
        <v>5</v>
      </c>
      <c r="E43" s="26">
        <f>'KK-1'!F54</f>
        <v>5</v>
      </c>
      <c r="F43" s="225"/>
    </row>
    <row r="44" spans="2:6" ht="15.75" thickBot="1">
      <c r="B44" s="235"/>
      <c r="C44" s="6">
        <v>34</v>
      </c>
      <c r="D44" s="64">
        <f>'KK-1'!C55</f>
        <v>10</v>
      </c>
      <c r="E44" s="26">
        <f>'KK-1'!F55</f>
        <v>10</v>
      </c>
      <c r="F44" s="225"/>
    </row>
    <row r="45" spans="2:6" ht="15.75" thickBot="1">
      <c r="B45" s="235"/>
      <c r="C45" s="6">
        <v>35</v>
      </c>
      <c r="D45" s="64">
        <f>'KK-1'!C56</f>
        <v>20</v>
      </c>
      <c r="E45" s="26">
        <f>'KK-1'!F56</f>
        <v>20</v>
      </c>
      <c r="F45" s="225"/>
    </row>
    <row r="46" spans="2:6" ht="15.75" thickBot="1">
      <c r="B46" s="235"/>
      <c r="C46" s="6">
        <v>36</v>
      </c>
      <c r="D46" s="64">
        <f>'KK-1'!C57</f>
        <v>5</v>
      </c>
      <c r="E46" s="26">
        <f>'KK-1'!F57</f>
        <v>5</v>
      </c>
      <c r="F46" s="225"/>
    </row>
    <row r="47" spans="2:6" ht="15.75" thickBot="1">
      <c r="B47" s="235"/>
      <c r="C47" s="6">
        <v>37</v>
      </c>
      <c r="D47" s="64">
        <f>'KK-1'!C58</f>
        <v>10</v>
      </c>
      <c r="E47" s="26">
        <f>'KK-1'!F58</f>
        <v>10</v>
      </c>
      <c r="F47" s="225"/>
    </row>
    <row r="48" spans="2:6" ht="15.75" thickBot="1">
      <c r="B48" s="235"/>
      <c r="C48" s="6">
        <v>38</v>
      </c>
      <c r="D48" s="64">
        <f>'KK-1'!C59</f>
        <v>5</v>
      </c>
      <c r="E48" s="26">
        <f>'KK-1'!F59</f>
        <v>5</v>
      </c>
      <c r="F48" s="225"/>
    </row>
    <row r="49" spans="2:6" ht="15.75" thickBot="1">
      <c r="B49" s="235"/>
      <c r="C49" s="6">
        <v>39</v>
      </c>
      <c r="D49" s="64">
        <f>'KK-1'!C60</f>
        <v>5</v>
      </c>
      <c r="E49" s="26">
        <f>'KK-1'!F60</f>
        <v>0</v>
      </c>
      <c r="F49" s="233"/>
    </row>
    <row r="50" spans="2:6" ht="15.75" thickBot="1">
      <c r="B50" s="236"/>
      <c r="C50" s="32" t="s">
        <v>5</v>
      </c>
      <c r="D50" s="33">
        <f>SUM(D39:D49)-SUMIF(E39:E49,"NA",D39:D49)</f>
        <v>100</v>
      </c>
      <c r="E50" s="43">
        <f>SUM(E39:E49)</f>
        <v>91</v>
      </c>
      <c r="F50" s="150">
        <f>E50/D50</f>
        <v>0.91</v>
      </c>
    </row>
    <row r="51" spans="2:6" ht="15.75" thickBot="1">
      <c r="B51" s="229" t="str">
        <f>'KK-1'!A62</f>
        <v>Sifat Dasar Pekerjaan</v>
      </c>
      <c r="C51" s="4">
        <v>40</v>
      </c>
      <c r="D51" s="26">
        <f>'KK-1'!C63</f>
        <v>20</v>
      </c>
      <c r="E51" s="26">
        <f>'KK-1'!F63</f>
        <v>20</v>
      </c>
      <c r="F51" s="224"/>
    </row>
    <row r="52" spans="2:6" ht="15.75" thickBot="1">
      <c r="B52" s="230"/>
      <c r="C52" s="6">
        <v>41</v>
      </c>
      <c r="D52" s="26">
        <f>'KK-1'!C64</f>
        <v>10</v>
      </c>
      <c r="E52" s="26">
        <f>'KK-1'!F64</f>
        <v>10</v>
      </c>
      <c r="F52" s="225"/>
    </row>
    <row r="53" spans="2:6" ht="15.75" thickBot="1">
      <c r="B53" s="230"/>
      <c r="C53" s="6">
        <v>42</v>
      </c>
      <c r="D53" s="26">
        <f>'KK-1'!C65</f>
        <v>10</v>
      </c>
      <c r="E53" s="26">
        <f>'KK-1'!F65</f>
        <v>10</v>
      </c>
      <c r="F53" s="225"/>
    </row>
    <row r="54" spans="2:6" ht="15.75" thickBot="1">
      <c r="B54" s="230"/>
      <c r="C54" s="6">
        <v>43</v>
      </c>
      <c r="D54" s="26">
        <f>'KK-1'!C66</f>
        <v>20</v>
      </c>
      <c r="E54" s="26">
        <f>'KK-1'!F66</f>
        <v>10</v>
      </c>
      <c r="F54" s="225"/>
    </row>
    <row r="55" spans="2:6" ht="15.75" thickBot="1">
      <c r="B55" s="230"/>
      <c r="C55" s="6">
        <v>44</v>
      </c>
      <c r="D55" s="26">
        <f>'KK-1'!C67</f>
        <v>20</v>
      </c>
      <c r="E55" s="26">
        <f>'KK-1'!F67</f>
        <v>20</v>
      </c>
      <c r="F55" s="225"/>
    </row>
    <row r="56" spans="2:6" ht="15.75" thickBot="1">
      <c r="B56" s="230"/>
      <c r="C56" s="6">
        <v>45</v>
      </c>
      <c r="D56" s="44">
        <f>'KK-1'!C68</f>
        <v>20</v>
      </c>
      <c r="E56" s="44">
        <f>'KK-1'!F68</f>
        <v>10</v>
      </c>
      <c r="F56" s="225"/>
    </row>
    <row r="57" spans="2:6" ht="15.75" thickBot="1">
      <c r="B57" s="231"/>
      <c r="C57" s="45" t="s">
        <v>5</v>
      </c>
      <c r="D57" s="46">
        <f>SUM(D51:D56)-SUMIF(E51:E56,"NA",D51:D56)</f>
        <v>100</v>
      </c>
      <c r="E57" s="46">
        <f>SUM(E51:E56)</f>
        <v>80</v>
      </c>
      <c r="F57" s="151">
        <f>E57/D57</f>
        <v>0.8</v>
      </c>
    </row>
    <row r="58" spans="2:6" ht="15.75" thickBot="1">
      <c r="B58" s="229" t="str">
        <f>'KK-1'!A70</f>
        <v xml:space="preserve">Perencanaan Penugasan </v>
      </c>
      <c r="C58" s="4">
        <v>46</v>
      </c>
      <c r="D58" s="26">
        <f>'KK-1'!C71</f>
        <v>30</v>
      </c>
      <c r="E58" s="26">
        <f>'KK-1'!F71</f>
        <v>30</v>
      </c>
      <c r="F58" s="232"/>
    </row>
    <row r="59" spans="2:6" ht="15.75" thickBot="1">
      <c r="B59" s="230"/>
      <c r="C59" s="6">
        <v>47</v>
      </c>
      <c r="D59" s="26">
        <f>'KK-1'!C72</f>
        <v>10</v>
      </c>
      <c r="E59" s="26">
        <f>'KK-1'!F72</f>
        <v>10</v>
      </c>
      <c r="F59" s="225"/>
    </row>
    <row r="60" spans="2:6" ht="15.75" thickBot="1">
      <c r="B60" s="230"/>
      <c r="C60" s="6">
        <v>48</v>
      </c>
      <c r="D60" s="26">
        <f>'KK-1'!C73</f>
        <v>20</v>
      </c>
      <c r="E60" s="26">
        <f>'KK-1'!F73</f>
        <v>20</v>
      </c>
      <c r="F60" s="225"/>
    </row>
    <row r="61" spans="2:6" ht="15.75" thickBot="1">
      <c r="B61" s="230"/>
      <c r="C61" s="6">
        <v>49</v>
      </c>
      <c r="D61" s="26">
        <f>'KK-1'!C74</f>
        <v>10</v>
      </c>
      <c r="E61" s="26">
        <f>'KK-1'!F74</f>
        <v>10</v>
      </c>
      <c r="F61" s="225"/>
    </row>
    <row r="62" spans="2:6" ht="15.75" thickBot="1">
      <c r="B62" s="230"/>
      <c r="C62" s="6">
        <v>50</v>
      </c>
      <c r="D62" s="26">
        <f>'KK-1'!C75</f>
        <v>10</v>
      </c>
      <c r="E62" s="26">
        <f>'KK-1'!F75</f>
        <v>10</v>
      </c>
      <c r="F62" s="225"/>
    </row>
    <row r="63" spans="2:6" ht="15.75" thickBot="1">
      <c r="B63" s="230"/>
      <c r="C63" s="6">
        <v>51</v>
      </c>
      <c r="D63" s="26">
        <f>'KK-1'!C76</f>
        <v>20</v>
      </c>
      <c r="E63" s="26">
        <f>'KK-1'!F76</f>
        <v>20</v>
      </c>
      <c r="F63" s="225"/>
    </row>
    <row r="64" spans="2:6" ht="15.75" thickBot="1">
      <c r="B64" s="231"/>
      <c r="C64" s="32" t="s">
        <v>5</v>
      </c>
      <c r="D64" s="33">
        <f ca="1">SUM(D58:D63)-SUMIF(E58:E63,"NA",D58:D58)</f>
        <v>100</v>
      </c>
      <c r="E64" s="43">
        <f>SUM(E58:E63)</f>
        <v>100</v>
      </c>
      <c r="F64" s="152">
        <f ca="1">E64/D64</f>
        <v>1</v>
      </c>
    </row>
    <row r="65" spans="2:6" ht="15.75" thickBot="1">
      <c r="B65" s="240" t="str">
        <f>'KK-1'!A78</f>
        <v xml:space="preserve">Pelaksanaan Penugasan </v>
      </c>
      <c r="C65" s="4">
        <v>52</v>
      </c>
      <c r="D65" s="26">
        <f>'KK-1'!C79</f>
        <v>20</v>
      </c>
      <c r="E65" s="26">
        <f>'KK-1'!F79</f>
        <v>20</v>
      </c>
      <c r="F65" s="224"/>
    </row>
    <row r="66" spans="2:6" ht="15.75" thickBot="1">
      <c r="B66" s="241"/>
      <c r="C66" s="6">
        <v>53</v>
      </c>
      <c r="D66" s="26">
        <f>'KK-1'!C80</f>
        <v>20</v>
      </c>
      <c r="E66" s="26">
        <f>'KK-1'!F80</f>
        <v>20</v>
      </c>
      <c r="F66" s="225"/>
    </row>
    <row r="67" spans="2:6" ht="15.75" thickBot="1">
      <c r="B67" s="241"/>
      <c r="C67" s="6">
        <v>54</v>
      </c>
      <c r="D67" s="26">
        <f>'KK-1'!C81</f>
        <v>20</v>
      </c>
      <c r="E67" s="26">
        <f>'KK-1'!F81</f>
        <v>14</v>
      </c>
      <c r="F67" s="225"/>
    </row>
    <row r="68" spans="2:6" ht="15.75" thickBot="1">
      <c r="B68" s="241"/>
      <c r="C68" s="6">
        <v>55</v>
      </c>
      <c r="D68" s="26">
        <f>'KK-1'!C82</f>
        <v>20</v>
      </c>
      <c r="E68" s="26">
        <f>'KK-1'!F82</f>
        <v>20</v>
      </c>
      <c r="F68" s="225"/>
    </row>
    <row r="69" spans="2:6" ht="15.75" thickBot="1">
      <c r="B69" s="241"/>
      <c r="C69" s="6">
        <v>56</v>
      </c>
      <c r="D69" s="26">
        <f>'KK-1'!C83</f>
        <v>20</v>
      </c>
      <c r="E69" s="26">
        <f>'KK-1'!F83</f>
        <v>7</v>
      </c>
      <c r="F69" s="225"/>
    </row>
    <row r="70" spans="2:6" ht="15.75" thickBot="1">
      <c r="B70" s="242"/>
      <c r="C70" s="32" t="s">
        <v>5</v>
      </c>
      <c r="D70" s="43">
        <f>SUM(D65:D69)-SUMIF(E65:E69,"NA",D65:D69)</f>
        <v>100</v>
      </c>
      <c r="E70" s="43">
        <f>SUM(E65:E69)</f>
        <v>81</v>
      </c>
      <c r="F70" s="153">
        <f>E70/D70</f>
        <v>0.81</v>
      </c>
    </row>
    <row r="71" spans="2:6" ht="15.75" thickBot="1">
      <c r="B71" s="237" t="str">
        <f>'KK-1'!A85</f>
        <v xml:space="preserve">Komunikasi Hasil Penugasan </v>
      </c>
      <c r="C71" s="4">
        <v>57</v>
      </c>
      <c r="D71" s="26">
        <f>'KK-1'!C86</f>
        <v>20</v>
      </c>
      <c r="E71" s="26">
        <f>'KK-1'!F86</f>
        <v>20</v>
      </c>
      <c r="F71" s="232"/>
    </row>
    <row r="72" spans="2:6" ht="15.75" thickBot="1">
      <c r="B72" s="235"/>
      <c r="C72" s="4">
        <v>58</v>
      </c>
      <c r="D72" s="26">
        <f>'KK-1'!C87</f>
        <v>10</v>
      </c>
      <c r="E72" s="26">
        <f>'KK-1'!F87</f>
        <v>10</v>
      </c>
      <c r="F72" s="225"/>
    </row>
    <row r="73" spans="2:6" ht="15.75" thickBot="1">
      <c r="B73" s="235"/>
      <c r="C73" s="6">
        <v>59</v>
      </c>
      <c r="D73" s="26">
        <f>'KK-1'!C88</f>
        <v>20</v>
      </c>
      <c r="E73" s="26">
        <f>'KK-1'!F88</f>
        <v>0</v>
      </c>
      <c r="F73" s="225"/>
    </row>
    <row r="74" spans="2:6" ht="15.75" thickBot="1">
      <c r="B74" s="235"/>
      <c r="C74" s="6">
        <v>60</v>
      </c>
      <c r="D74" s="26">
        <f>'KK-1'!C89</f>
        <v>20</v>
      </c>
      <c r="E74" s="26">
        <f>'KK-1'!F89</f>
        <v>20</v>
      </c>
      <c r="F74" s="225"/>
    </row>
    <row r="75" spans="2:6" ht="15.75" thickBot="1">
      <c r="B75" s="235"/>
      <c r="C75" s="6">
        <v>61</v>
      </c>
      <c r="D75" s="26">
        <f>'KK-1'!C90</f>
        <v>10</v>
      </c>
      <c r="E75" s="26" t="str">
        <f>'KK-1'!F90</f>
        <v>NA</v>
      </c>
      <c r="F75" s="225"/>
    </row>
    <row r="76" spans="2:6" ht="15.75" thickBot="1">
      <c r="B76" s="235"/>
      <c r="C76" s="6">
        <v>62</v>
      </c>
      <c r="D76" s="26">
        <f>'KK-1'!C91</f>
        <v>10</v>
      </c>
      <c r="E76" s="26">
        <f>'KK-1'!F91</f>
        <v>10</v>
      </c>
      <c r="F76" s="225"/>
    </row>
    <row r="77" spans="2:6" ht="15.75" thickBot="1">
      <c r="B77" s="235"/>
      <c r="C77" s="6">
        <v>63</v>
      </c>
      <c r="D77" s="26">
        <f>'KK-1'!C92</f>
        <v>10</v>
      </c>
      <c r="E77" s="26">
        <f>'KK-1'!F92</f>
        <v>10</v>
      </c>
      <c r="F77" s="225"/>
    </row>
    <row r="78" spans="2:6" ht="15.75" thickBot="1">
      <c r="B78" s="236"/>
      <c r="C78" s="32" t="s">
        <v>5</v>
      </c>
      <c r="D78" s="43">
        <f>SUM(D71:D77)-SUMIF(E71:E77,"NA",D71:D77)</f>
        <v>90</v>
      </c>
      <c r="E78" s="43">
        <f>SUM(E71:E77)</f>
        <v>70</v>
      </c>
      <c r="F78" s="153">
        <f>E78/D78</f>
        <v>0.77777777777777779</v>
      </c>
    </row>
    <row r="79" spans="2:6" ht="15.75" thickBot="1">
      <c r="B79" s="229" t="str">
        <f>'KK-1'!A94</f>
        <v xml:space="preserve">Pemantauan Tindak Lanjut </v>
      </c>
      <c r="C79" s="5">
        <v>64</v>
      </c>
      <c r="D79" s="26">
        <f>'KK-1'!C95</f>
        <v>20</v>
      </c>
      <c r="E79" s="26">
        <f>'KK-1'!F95</f>
        <v>20</v>
      </c>
      <c r="F79" s="215"/>
    </row>
    <row r="80" spans="2:6" ht="15.75" thickBot="1">
      <c r="B80" s="230"/>
      <c r="C80" s="5">
        <v>65</v>
      </c>
      <c r="D80" s="26">
        <f>'KK-1'!C96</f>
        <v>30</v>
      </c>
      <c r="E80" s="26">
        <f>'KK-1'!F96</f>
        <v>20</v>
      </c>
      <c r="F80" s="216"/>
    </row>
    <row r="81" spans="2:6" ht="15.75" thickBot="1">
      <c r="B81" s="230"/>
      <c r="C81" s="5">
        <v>66</v>
      </c>
      <c r="D81" s="26">
        <f>'KK-1'!C97</f>
        <v>15</v>
      </c>
      <c r="E81" s="26">
        <f>'KK-1'!F97</f>
        <v>15</v>
      </c>
      <c r="F81" s="216"/>
    </row>
    <row r="82" spans="2:6" ht="15.75" thickBot="1">
      <c r="B82" s="230"/>
      <c r="C82" s="5">
        <v>67</v>
      </c>
      <c r="D82" s="26">
        <f>'KK-1'!C98</f>
        <v>10</v>
      </c>
      <c r="E82" s="26" t="str">
        <f>'KK-1'!F98</f>
        <v>NA</v>
      </c>
      <c r="F82" s="216"/>
    </row>
    <row r="83" spans="2:6" ht="15.75" thickBot="1">
      <c r="B83" s="230"/>
      <c r="C83" s="5">
        <v>68</v>
      </c>
      <c r="D83" s="26">
        <f>'KK-1'!C99</f>
        <v>10</v>
      </c>
      <c r="E83" s="26">
        <f>'KK-1'!F99</f>
        <v>10</v>
      </c>
      <c r="F83" s="216"/>
    </row>
    <row r="84" spans="2:6" ht="15.75" thickBot="1">
      <c r="B84" s="230"/>
      <c r="C84" s="5">
        <v>69</v>
      </c>
      <c r="D84" s="26">
        <f>'KK-1'!C100</f>
        <v>10</v>
      </c>
      <c r="E84" s="26" t="str">
        <f>'KK-1'!F100</f>
        <v>NA</v>
      </c>
      <c r="F84" s="216"/>
    </row>
    <row r="85" spans="2:6" ht="15.75" thickBot="1">
      <c r="B85" s="230"/>
      <c r="C85" s="5">
        <v>70</v>
      </c>
      <c r="D85" s="44">
        <f>'KK-1'!C101</f>
        <v>5</v>
      </c>
      <c r="E85" s="44" t="str">
        <f>'KK-1'!F101</f>
        <v>NA</v>
      </c>
      <c r="F85" s="216"/>
    </row>
    <row r="86" spans="2:6" ht="15.75" thickBot="1">
      <c r="B86" s="231"/>
      <c r="C86" s="45" t="s">
        <v>5</v>
      </c>
      <c r="D86" s="49">
        <f>SUM(D79:D85)-SUMIF(E79:E85,"NA",D79:D85)</f>
        <v>75</v>
      </c>
      <c r="E86" s="46">
        <f>SUM(E79:E85)</f>
        <v>65</v>
      </c>
      <c r="F86" s="151">
        <f>E86/D86</f>
        <v>0.8666666666666667</v>
      </c>
    </row>
  </sheetData>
  <customSheetViews>
    <customSheetView guid="{A2A25668-97F1-464C-B8E3-C116F76087F0}" scale="85">
      <selection activeCell="I13" sqref="I13"/>
      <pageMargins left="0.25" right="0.25" top="0.75" bottom="0.75" header="0.3" footer="0.3"/>
      <pageSetup paperSize="9" scale="82" orientation="portrait" r:id="rId1"/>
    </customSheetView>
  </customSheetViews>
  <mergeCells count="24">
    <mergeCell ref="B71:B78"/>
    <mergeCell ref="B32:B37"/>
    <mergeCell ref="B65:B70"/>
    <mergeCell ref="F32:F36"/>
    <mergeCell ref="F10:F16"/>
    <mergeCell ref="B18:B31"/>
    <mergeCell ref="F18:F30"/>
    <mergeCell ref="F58:F63"/>
    <mergeCell ref="F79:F85"/>
    <mergeCell ref="B1:F1"/>
    <mergeCell ref="B2:F2"/>
    <mergeCell ref="B5:F5"/>
    <mergeCell ref="B6:B9"/>
    <mergeCell ref="F6:F8"/>
    <mergeCell ref="B38:F38"/>
    <mergeCell ref="B79:B86"/>
    <mergeCell ref="F39:F49"/>
    <mergeCell ref="F51:F56"/>
    <mergeCell ref="F65:F69"/>
    <mergeCell ref="B39:B50"/>
    <mergeCell ref="B51:B57"/>
    <mergeCell ref="B10:B17"/>
    <mergeCell ref="F71:F77"/>
    <mergeCell ref="B58:B64"/>
  </mergeCells>
  <pageMargins left="0.23622047244094491" right="0.23622047244094491" top="0.74803149606299213" bottom="0.74803149606299213" header="0.31496062992125984" footer="0.31496062992125984"/>
  <pageSetup paperSize="9" scale="6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topLeftCell="A22" zoomScale="80" zoomScaleNormal="80" zoomScaleSheetLayoutView="55" workbookViewId="0">
      <selection activeCell="G21" sqref="G21"/>
    </sheetView>
  </sheetViews>
  <sheetFormatPr defaultColWidth="9.28515625" defaultRowHeight="15"/>
  <cols>
    <col min="1" max="1" width="13.7109375" style="1" customWidth="1"/>
    <col min="2" max="2" width="83.42578125" style="1" customWidth="1"/>
    <col min="3" max="4" width="24.42578125" style="1" customWidth="1"/>
    <col min="5" max="16384" width="9.28515625" style="1"/>
  </cols>
  <sheetData>
    <row r="1" spans="2:6" ht="21">
      <c r="B1" s="245" t="s">
        <v>148</v>
      </c>
      <c r="C1" s="245"/>
      <c r="D1" s="245"/>
    </row>
    <row r="2" spans="2:6" ht="21">
      <c r="B2" s="245" t="s">
        <v>143</v>
      </c>
      <c r="C2" s="245"/>
      <c r="D2" s="245"/>
    </row>
    <row r="3" spans="2:6" ht="15.75" thickBot="1"/>
    <row r="4" spans="2:6" ht="30.75" thickBot="1">
      <c r="B4" s="50" t="s">
        <v>0</v>
      </c>
      <c r="C4" s="51" t="s">
        <v>145</v>
      </c>
      <c r="D4" s="51" t="s">
        <v>146</v>
      </c>
    </row>
    <row r="5" spans="2:6" ht="15.75" thickBot="1">
      <c r="B5" s="266"/>
      <c r="C5" s="267"/>
      <c r="D5" s="268"/>
    </row>
    <row r="6" spans="2:6" ht="15.75" thickBot="1">
      <c r="B6" s="248" t="str">
        <f>'KK-2'!B5</f>
        <v>STANDAR ATRIBUT</v>
      </c>
      <c r="C6" s="249"/>
      <c r="D6" s="250"/>
    </row>
    <row r="7" spans="2:6" ht="15.75" thickBot="1">
      <c r="B7" s="52" t="str">
        <f>'KK-2'!B6</f>
        <v>Tujuan, Kewenangan, dan Tanggung Jawab APIP (Audit Charter)</v>
      </c>
      <c r="C7" s="154">
        <f>'KK-2'!F9</f>
        <v>0.8</v>
      </c>
      <c r="D7" s="251">
        <f>AVERAGE(C7:C10)</f>
        <v>0.85615014367816089</v>
      </c>
      <c r="E7" s="58"/>
      <c r="F7" s="58"/>
    </row>
    <row r="8" spans="2:6" ht="20.100000000000001" customHeight="1" thickBot="1">
      <c r="B8" s="52" t="str">
        <f>'KK-2'!B10</f>
        <v>Independensi dan Objektivitas</v>
      </c>
      <c r="C8" s="155">
        <f>'KK-2'!F17</f>
        <v>1</v>
      </c>
      <c r="D8" s="252"/>
    </row>
    <row r="9" spans="2:6" ht="20.100000000000001" customHeight="1" thickBot="1">
      <c r="B9" s="52" t="str">
        <f>'KK-2'!B18</f>
        <v xml:space="preserve">Kompetensi dan Kecermatan Profesional </v>
      </c>
      <c r="C9" s="155">
        <f>'KK-2'!F31</f>
        <v>0.96551724137931039</v>
      </c>
      <c r="D9" s="252"/>
    </row>
    <row r="10" spans="2:6" ht="20.100000000000001" customHeight="1" thickBot="1">
      <c r="B10" s="52" t="str">
        <f>'KK-2'!B32</f>
        <v>Program Pengembangan dan Penjaminan Kualitas</v>
      </c>
      <c r="C10" s="155">
        <f>'KK-2'!F37</f>
        <v>0.65908333333333335</v>
      </c>
      <c r="D10" s="253"/>
    </row>
    <row r="11" spans="2:6" ht="15.75" thickBot="1">
      <c r="B11" s="254"/>
      <c r="C11" s="255"/>
      <c r="D11" s="256"/>
    </row>
    <row r="12" spans="2:6" ht="15.75" thickBot="1">
      <c r="B12" s="257" t="str">
        <f>'KK-2'!B38</f>
        <v xml:space="preserve">STANDAR PELAKSANAAN </v>
      </c>
      <c r="C12" s="258"/>
      <c r="D12" s="259"/>
    </row>
    <row r="13" spans="2:6" ht="20.100000000000001" customHeight="1" thickBot="1">
      <c r="B13" s="53" t="str">
        <f>'KK-2'!B39</f>
        <v>Mengelola Kegiatan Audit Intern</v>
      </c>
      <c r="C13" s="155">
        <f>'KK-2'!F50</f>
        <v>0.91</v>
      </c>
      <c r="D13" s="260">
        <f ca="1">AVERAGE(C13:C18)</f>
        <v>0.86074074074074092</v>
      </c>
      <c r="E13" s="58"/>
      <c r="F13" s="58"/>
    </row>
    <row r="14" spans="2:6" ht="20.100000000000001" customHeight="1" thickBot="1">
      <c r="B14" s="54" t="str">
        <f>'KK-2'!B51</f>
        <v>Sifat Dasar Pekerjaan</v>
      </c>
      <c r="C14" s="155">
        <f>'KK-2'!F57</f>
        <v>0.8</v>
      </c>
      <c r="D14" s="261"/>
    </row>
    <row r="15" spans="2:6" ht="20.100000000000001" customHeight="1" thickBot="1">
      <c r="B15" s="54" t="str">
        <f>'KK-2'!B58</f>
        <v xml:space="preserve">Perencanaan Penugasan </v>
      </c>
      <c r="C15" s="155">
        <f ca="1">'KK-2'!F64</f>
        <v>1</v>
      </c>
      <c r="D15" s="261"/>
    </row>
    <row r="16" spans="2:6" ht="20.100000000000001" customHeight="1" thickBot="1">
      <c r="B16" s="54" t="str">
        <f>'KK-2'!B65</f>
        <v xml:space="preserve">Pelaksanaan Penugasan </v>
      </c>
      <c r="C16" s="155">
        <f>'KK-2'!F70</f>
        <v>0.81</v>
      </c>
      <c r="D16" s="261"/>
    </row>
    <row r="17" spans="2:7" ht="20.100000000000001" customHeight="1" thickBot="1">
      <c r="B17" s="54" t="str">
        <f>'KK-2'!B71</f>
        <v xml:space="preserve">Komunikasi Hasil Penugasan </v>
      </c>
      <c r="C17" s="155">
        <f>'KK-2'!F78</f>
        <v>0.77777777777777779</v>
      </c>
      <c r="D17" s="261"/>
    </row>
    <row r="18" spans="2:7" ht="20.100000000000001" customHeight="1" thickBot="1">
      <c r="B18" s="54" t="str">
        <f>'KK-2'!B79</f>
        <v xml:space="preserve">Pemantauan Tindak Lanjut </v>
      </c>
      <c r="C18" s="155">
        <f>'KK-2'!F86</f>
        <v>0.8666666666666667</v>
      </c>
      <c r="D18" s="262"/>
    </row>
    <row r="19" spans="2:7" ht="15.75" thickBot="1">
      <c r="B19" s="263"/>
      <c r="C19" s="264"/>
      <c r="D19" s="265"/>
    </row>
    <row r="20" spans="2:7" ht="30" customHeight="1" thickBot="1">
      <c r="B20" s="246" t="s">
        <v>142</v>
      </c>
      <c r="C20" s="247"/>
      <c r="D20" s="63">
        <f ca="1">(D7+D13)/2</f>
        <v>0.85844544220945096</v>
      </c>
      <c r="E20" s="57"/>
      <c r="F20" s="57"/>
    </row>
    <row r="21" spans="2:7" s="55" customFormat="1" ht="30" customHeight="1" thickBot="1">
      <c r="B21" s="246" t="s">
        <v>141</v>
      </c>
      <c r="C21" s="247"/>
      <c r="D21" s="63" t="str">
        <f ca="1">IF(D20&gt;0.8999,"SANGAT BAIK",IF(D20&gt;0.7999,"BAIK",IF(D20&gt;0.6499,"CUKUP",IF(D20&gt;0.5499,"KURANG","SANGAT KURANG"))))</f>
        <v>BAIK</v>
      </c>
      <c r="E21" s="59"/>
      <c r="G21" s="158" t="s">
        <v>363</v>
      </c>
    </row>
    <row r="24" spans="2:7" ht="15.75" thickBot="1">
      <c r="B24" s="2"/>
    </row>
    <row r="25" spans="2:7" ht="30" customHeight="1" thickBot="1">
      <c r="B25" s="243" t="s">
        <v>155</v>
      </c>
      <c r="C25" s="244"/>
    </row>
    <row r="26" spans="2:7" ht="15.75" thickBot="1">
      <c r="B26" s="61" t="s">
        <v>154</v>
      </c>
      <c r="C26" s="62" t="s">
        <v>149</v>
      </c>
    </row>
    <row r="27" spans="2:7" ht="15.75" thickBot="1">
      <c r="B27" s="56" t="s">
        <v>6</v>
      </c>
      <c r="C27" s="67" t="s">
        <v>7</v>
      </c>
    </row>
    <row r="28" spans="2:7" ht="15.75" thickBot="1">
      <c r="B28" s="56" t="s">
        <v>137</v>
      </c>
      <c r="C28" s="69" t="s">
        <v>8</v>
      </c>
    </row>
    <row r="29" spans="2:7" ht="15.75" thickBot="1">
      <c r="B29" s="56" t="s">
        <v>138</v>
      </c>
      <c r="C29" s="66" t="s">
        <v>134</v>
      </c>
    </row>
    <row r="30" spans="2:7" ht="15.75" thickBot="1">
      <c r="B30" s="56" t="s">
        <v>139</v>
      </c>
      <c r="C30" s="65" t="s">
        <v>135</v>
      </c>
    </row>
    <row r="31" spans="2:7" ht="15.75" thickBot="1">
      <c r="B31" s="56" t="s">
        <v>140</v>
      </c>
      <c r="C31" s="68" t="s">
        <v>136</v>
      </c>
    </row>
    <row r="34" spans="2:4">
      <c r="B34"/>
      <c r="C34"/>
      <c r="D34"/>
    </row>
    <row r="35" spans="2:4">
      <c r="B35"/>
      <c r="C35"/>
      <c r="D35"/>
    </row>
    <row r="36" spans="2:4">
      <c r="B36"/>
      <c r="C36"/>
      <c r="D36"/>
    </row>
    <row r="37" spans="2:4">
      <c r="B37"/>
      <c r="C37"/>
      <c r="D37"/>
    </row>
    <row r="38" spans="2:4">
      <c r="B38"/>
      <c r="C38"/>
      <c r="D38"/>
    </row>
  </sheetData>
  <customSheetViews>
    <customSheetView guid="{A2A25668-97F1-464C-B8E3-C116F76087F0}">
      <selection activeCell="B7" sqref="B7"/>
      <colBreaks count="1" manualBreakCount="1">
        <brk id="1" max="37" man="1"/>
      </colBreaks>
      <pageMargins left="0.25" right="0.25" top="0.75" bottom="0.75" header="0.3" footer="0.3"/>
      <pageSetup paperSize="9" scale="61" orientation="portrait" r:id="rId1"/>
    </customSheetView>
  </customSheetViews>
  <mergeCells count="12">
    <mergeCell ref="B25:C25"/>
    <mergeCell ref="B1:D1"/>
    <mergeCell ref="B2:D2"/>
    <mergeCell ref="B20:C20"/>
    <mergeCell ref="B21:C21"/>
    <mergeCell ref="B6:D6"/>
    <mergeCell ref="D7:D10"/>
    <mergeCell ref="B11:D11"/>
    <mergeCell ref="B12:D12"/>
    <mergeCell ref="D13:D18"/>
    <mergeCell ref="B19:D19"/>
    <mergeCell ref="B5:D5"/>
  </mergeCells>
  <conditionalFormatting sqref="D20">
    <cfRule type="cellIs" dxfId="9" priority="7" operator="lessThan">
      <formula>0.55</formula>
    </cfRule>
    <cfRule type="cellIs" dxfId="8" priority="8" operator="between">
      <formula>0.55</formula>
      <formula>0.6499</formula>
    </cfRule>
    <cfRule type="cellIs" dxfId="7" priority="9" operator="between">
      <formula>0.65</formula>
      <formula>0.7999</formula>
    </cfRule>
    <cfRule type="cellIs" dxfId="6" priority="10" operator="between">
      <formula>0.8</formula>
      <formula>0.8999</formula>
    </cfRule>
    <cfRule type="cellIs" dxfId="5" priority="11" operator="greaterThanOrEqual">
      <formula>0.9</formula>
    </cfRule>
  </conditionalFormatting>
  <conditionalFormatting sqref="D21">
    <cfRule type="containsText" dxfId="4" priority="1" operator="containsText" text="SANGAT BAIK">
      <formula>NOT(ISERROR(SEARCH("SANGAT BAIK",D21)))</formula>
    </cfRule>
    <cfRule type="containsText" dxfId="3" priority="2" operator="containsText" text="SANGAT KURANG">
      <formula>NOT(ISERROR(SEARCH("SANGAT KURANG",D21)))</formula>
    </cfRule>
    <cfRule type="containsText" dxfId="2" priority="3" operator="containsText" text="KURANG">
      <formula>NOT(ISERROR(SEARCH("KURANG",D21)))</formula>
    </cfRule>
    <cfRule type="containsText" dxfId="1" priority="4" operator="containsText" text="CUKUP">
      <formula>NOT(ISERROR(SEARCH("CUKUP",D21)))</formula>
    </cfRule>
    <cfRule type="containsText" dxfId="0" priority="5" operator="containsText" text="BAIK">
      <formula>NOT(ISERROR(SEARCH("BAIK",D21)))</formula>
    </cfRule>
  </conditionalFormatting>
  <pageMargins left="0.25" right="0.25" top="0.75" bottom="0.75" header="0.3" footer="0.3"/>
  <pageSetup paperSize="9" scale="61" orientation="portrait" r:id="rId2"/>
  <ignoredErrors>
    <ignoredError sqref="C9" evalError="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KK-1</vt:lpstr>
      <vt:lpstr>KK-2</vt:lpstr>
      <vt:lpstr>KK-3</vt:lpstr>
      <vt:lpstr>'KK-2'!Print_Titles</vt:lpstr>
    </vt:vector>
  </TitlesOfParts>
  <Company>AAIPI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Dicka Ichsan Prabantoro</dc:creator>
  <cp:lastModifiedBy>Asus</cp:lastModifiedBy>
  <cp:lastPrinted>2022-01-17T04:42:01Z</cp:lastPrinted>
  <dcterms:created xsi:type="dcterms:W3CDTF">2014-02-19T07:40:39Z</dcterms:created>
  <dcterms:modified xsi:type="dcterms:W3CDTF">2022-10-07T08:16:36Z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